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F487948DB18ED84A712EAD4E2EE2D820946F2AB" xr6:coauthVersionLast="47" xr6:coauthVersionMax="47" xr10:uidLastSave="{5F6FDA46-D0DA-4F95-98C6-57B09E21BD4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L8" i="1"/>
  <c r="L7" i="1"/>
  <c r="L6" i="1"/>
  <c r="L5" i="1"/>
  <c r="L4" i="1"/>
  <c r="E69" i="3" s="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C69" i="3"/>
  <c r="E68" i="3"/>
  <c r="D68" i="3"/>
  <c r="C68" i="3"/>
  <c r="F68" i="3" s="1"/>
  <c r="E67" i="3"/>
  <c r="D67" i="3"/>
  <c r="C67" i="3"/>
  <c r="W119" i="3" s="1"/>
  <c r="E66" i="3"/>
  <c r="D66" i="3"/>
  <c r="C66" i="3"/>
  <c r="U119" i="3" s="1"/>
  <c r="E65" i="3"/>
  <c r="D65" i="3"/>
  <c r="C65" i="3"/>
  <c r="F65"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8" i="3"/>
  <c r="D8" i="3" s="1"/>
  <c r="E56" i="3" l="1"/>
  <c r="D56" i="3"/>
  <c r="C56" i="3"/>
  <c r="E95" i="3"/>
  <c r="D95" i="3"/>
  <c r="C95" i="3"/>
  <c r="D39" i="3"/>
  <c r="E39" i="3"/>
  <c r="C39" i="3"/>
  <c r="E93" i="3"/>
  <c r="D93" i="3"/>
  <c r="C93" i="3"/>
  <c r="E43" i="3"/>
  <c r="D43" i="3"/>
  <c r="C43" i="3"/>
  <c r="R148" i="3"/>
  <c r="R143" i="3"/>
  <c r="R138" i="3"/>
  <c r="R133" i="3"/>
  <c r="R128" i="3"/>
  <c r="R123" i="3"/>
  <c r="R147" i="3"/>
  <c r="R142" i="3"/>
  <c r="R137" i="3"/>
  <c r="R132" i="3"/>
  <c r="R127" i="3"/>
  <c r="R122" i="3"/>
  <c r="C20" i="3"/>
  <c r="R151" i="3"/>
  <c r="R146" i="3"/>
  <c r="R141" i="3"/>
  <c r="R136" i="3"/>
  <c r="R131" i="3"/>
  <c r="R126" i="3"/>
  <c r="R121" i="3"/>
  <c r="R150" i="3"/>
  <c r="R145" i="3"/>
  <c r="R140" i="3"/>
  <c r="R135" i="3"/>
  <c r="R130" i="3"/>
  <c r="R125" i="3"/>
  <c r="E20" i="3"/>
  <c r="D20" i="3"/>
  <c r="R149" i="3"/>
  <c r="R144" i="3"/>
  <c r="R139" i="3"/>
  <c r="R134" i="3"/>
  <c r="R129" i="3"/>
  <c r="R124" i="3"/>
  <c r="E96" i="3"/>
  <c r="D96" i="3"/>
  <c r="C96" i="3"/>
  <c r="E38" i="3"/>
  <c r="D38" i="3"/>
  <c r="C38" i="3"/>
  <c r="T148" i="3"/>
  <c r="T143" i="3"/>
  <c r="T138" i="3"/>
  <c r="T133" i="3"/>
  <c r="T128" i="3"/>
  <c r="T123" i="3"/>
  <c r="E73" i="3"/>
  <c r="D73" i="3"/>
  <c r="C73" i="3"/>
  <c r="T147" i="3"/>
  <c r="T142" i="3"/>
  <c r="T137" i="3"/>
  <c r="T132" i="3"/>
  <c r="T127" i="3"/>
  <c r="T122" i="3"/>
  <c r="T151" i="3"/>
  <c r="T146" i="3"/>
  <c r="T141" i="3"/>
  <c r="T136" i="3"/>
  <c r="T131" i="3"/>
  <c r="T126" i="3"/>
  <c r="T121" i="3"/>
  <c r="T150" i="3"/>
  <c r="T145" i="3"/>
  <c r="T140" i="3"/>
  <c r="T135" i="3"/>
  <c r="T130" i="3"/>
  <c r="T125" i="3"/>
  <c r="T149" i="3"/>
  <c r="T144" i="3"/>
  <c r="T139" i="3"/>
  <c r="T134" i="3"/>
  <c r="T129" i="3"/>
  <c r="T124" i="3"/>
  <c r="E40" i="3"/>
  <c r="D40" i="3"/>
  <c r="C40" i="3"/>
  <c r="E94" i="3"/>
  <c r="C94" i="3"/>
  <c r="D94" i="3"/>
  <c r="G108" i="3"/>
  <c r="E41" i="3"/>
  <c r="D41" i="3"/>
  <c r="C41" i="3"/>
  <c r="E76" i="3"/>
  <c r="D76" i="3"/>
  <c r="C76" i="3"/>
  <c r="E42" i="3"/>
  <c r="D42" i="3"/>
  <c r="C42" i="3"/>
  <c r="F66" i="3"/>
  <c r="F67" i="3"/>
  <c r="Q119" i="3"/>
  <c r="S119" i="3"/>
  <c r="D69" i="3"/>
  <c r="F69" i="3" s="1"/>
  <c r="C7" i="3"/>
  <c r="D7" i="3" s="1"/>
  <c r="X147" i="3" l="1"/>
  <c r="X142" i="3"/>
  <c r="X137" i="3"/>
  <c r="X132" i="3"/>
  <c r="X127" i="3"/>
  <c r="X122" i="3"/>
  <c r="X151" i="3"/>
  <c r="X146" i="3"/>
  <c r="X141" i="3"/>
  <c r="X136" i="3"/>
  <c r="X131" i="3"/>
  <c r="X126" i="3"/>
  <c r="X121" i="3"/>
  <c r="X150" i="3"/>
  <c r="X145" i="3"/>
  <c r="X140" i="3"/>
  <c r="X135" i="3"/>
  <c r="X130" i="3"/>
  <c r="X125" i="3"/>
  <c r="X149" i="3"/>
  <c r="X144" i="3"/>
  <c r="X139" i="3"/>
  <c r="X134" i="3"/>
  <c r="X129" i="3"/>
  <c r="X124" i="3"/>
  <c r="E75" i="3"/>
  <c r="D75" i="3"/>
  <c r="X148" i="3"/>
  <c r="X143" i="3"/>
  <c r="X138" i="3"/>
  <c r="X133" i="3"/>
  <c r="X128" i="3"/>
  <c r="X123" i="3"/>
  <c r="C75" i="3"/>
  <c r="E77" i="3"/>
  <c r="D77" i="3"/>
  <c r="C77" i="3"/>
  <c r="D74" i="3"/>
  <c r="C74" i="3"/>
  <c r="V147" i="3"/>
  <c r="V142" i="3"/>
  <c r="V137" i="3"/>
  <c r="V132" i="3"/>
  <c r="V127" i="3"/>
  <c r="V122" i="3"/>
  <c r="V151" i="3"/>
  <c r="V146" i="3"/>
  <c r="V141" i="3"/>
  <c r="V136" i="3"/>
  <c r="V131" i="3"/>
  <c r="V126" i="3"/>
  <c r="V121" i="3"/>
  <c r="V150" i="3"/>
  <c r="V145" i="3"/>
  <c r="V140" i="3"/>
  <c r="V135" i="3"/>
  <c r="V130" i="3"/>
  <c r="V125" i="3"/>
  <c r="V149" i="3"/>
  <c r="V144" i="3"/>
  <c r="V139" i="3"/>
  <c r="V134" i="3"/>
  <c r="V129" i="3"/>
  <c r="V124" i="3"/>
  <c r="V148" i="3"/>
  <c r="V143" i="3"/>
  <c r="V138" i="3"/>
  <c r="V133" i="3"/>
  <c r="V128" i="3"/>
  <c r="V123" i="3"/>
  <c r="E74" i="3"/>
</calcChain>
</file>

<file path=xl/sharedStrings.xml><?xml version="1.0" encoding="utf-8"?>
<sst xmlns="http://schemas.openxmlformats.org/spreadsheetml/2006/main" count="681" uniqueCount="314">
  <si>
    <t>Id</t>
  </si>
  <si>
    <t>Title</t>
  </si>
  <si>
    <t>Severity</t>
  </si>
  <si>
    <t>MoSCoW</t>
  </si>
  <si>
    <t>OpsImpact</t>
  </si>
  <si>
    <t>Phase</t>
  </si>
  <si>
    <t>ImplStatus</t>
  </si>
  <si>
    <t>Notes</t>
  </si>
  <si>
    <t>Remediation</t>
  </si>
  <si>
    <t>Description</t>
  </si>
  <si>
    <t>Audit</t>
  </si>
  <si>
    <t>Status</t>
  </si>
  <si>
    <t>LogID</t>
  </si>
  <si>
    <t>V-70907</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</si>
  <si>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</si>
  <si>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</si>
  <si>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</si>
  <si>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</si>
  <si>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</si>
  <si>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</si>
  <si>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'msaccess.exe'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</si>
  <si>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</si>
  <si>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'msaccess.exe'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msaccess.exe is REG_DWORD = 1, this is not a finding.</t>
    </r>
  </si>
  <si>
    <t>V-70925</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</si>
  <si>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</si>
  <si>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'msaccess.exe'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</si>
  <si>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</si>
  <si>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msaccess.exe is REG_DWORD = 1, this is not a finding.</t>
    </r>
  </si>
  <si>
    <t>V-70927</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</si>
  <si>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</si>
  <si>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'msaccess.exe'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</si>
  <si>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</si>
  <si>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msaccess.exe is REG_DWORD = 1, this is not a finding.</t>
    </r>
  </si>
  <si>
    <t>V-70929</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</si>
  <si>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</si>
  <si>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'msaccess.exe'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</si>
  <si>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</si>
  <si>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msaccess.exe is REG_DWORD = 1, this is not a finding.</t>
    </r>
  </si>
  <si>
    <t>V-70931</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</si>
  <si>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</si>
  <si>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'msaccess.exe'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</si>
  <si>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</si>
  <si>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msaccess.exe is REG_DWORD = 1, this is not a finding.</t>
    </r>
  </si>
  <si>
    <t>V-70933</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</si>
  <si>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</si>
  <si>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'msaccess.exe'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</si>
  <si>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</si>
  <si>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msaccess.exe is REG_DWORD = 1, this is not a finding.</t>
    </r>
  </si>
  <si>
    <t>V-70935</t>
  </si>
  <si>
    <r>
      <rPr>
        <sz val="11"/>
        <rFont val="Calibri"/>
      </rPr>
      <t>Add-ins to Office applications must be signed by a Trusted Publisher.</t>
    </r>
  </si>
  <si>
    <r>
      <rPr>
        <sz val="11"/>
        <color rgb="FF000000"/>
        <rFont val="Calibri"/>
      </rPr>
      <t>Set the policy value for User Configuration -&gt; Administrative Templates -&gt; Microsoft Access 2016 -&gt; Application Settings -&gt; Security -&gt; Trust Center "Require that application add-ins are signed by Trusted Publisher" to "Enabled".</t>
    </r>
  </si>
  <si>
    <r>
      <rPr>
        <sz val="11"/>
        <color rgb="FF000000"/>
        <rFont val="Calibri"/>
      </rPr>
      <t>This policy setting controls whether add-ins for this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 If you disable or do not configure this policy setting, this application does not check the digital signature on application add-ins before opening them. If a dangerous add-in is loaded, it could harm users' computers or compromise data security.</t>
    </r>
  </si>
  <si>
    <r>
      <rPr>
        <sz val="11"/>
        <color rgb="FF000000"/>
        <rFont val="Calibri"/>
      </rPr>
      <t>Verify the policy value for User Configuration -&gt; Administrative Templates -&gt; Microsoft Access 2016 -&gt; Application Settings -&gt; Security -&gt; Trust Center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HKCU\Software\Policies\Microsoft\Office\16.0\access\security</t>
    </r>
    <r>
      <rPr>
        <sz val="11"/>
        <color rgb="FF000000"/>
        <rFont val="Calibri"/>
      </rPr>
      <t xml:space="preserve">
</t>
    </r>
    <r>
      <rPr>
        <sz val="11"/>
        <color rgb="FF000000"/>
        <rFont val="Calibri"/>
      </rPr>
      <t>Criteria: If the value RequireAddinSig is REG_DWORD = 1, this is not a finding.</t>
    </r>
  </si>
  <si>
    <t>V-70937</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</si>
  <si>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</si>
  <si>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'msaccess.exe'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</si>
  <si>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</si>
  <si>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msaccess.exe is REG_DWORD = 1, this is not a finding.</t>
    </r>
  </si>
  <si>
    <t>V-70939</t>
  </si>
  <si>
    <r>
      <rPr>
        <sz val="11"/>
        <rFont val="Calibri"/>
      </rPr>
      <t>The configuration for enabling of hyperlinks must be enforced.</t>
    </r>
  </si>
  <si>
    <r>
      <rPr>
        <sz val="11"/>
        <color rgb="FF000000"/>
        <rFont val="Calibri"/>
      </rPr>
      <t>Set the policy value for User Configuration -&gt; Administrative Templates -&gt; Microsoft Access 2016 -&gt; Application Settings -&gt; Web Options... -&gt; General "Underline Hyperlinks" to "Enabled".</t>
    </r>
  </si>
  <si>
    <r>
      <rPr>
        <sz val="11"/>
        <color rgb="FF000000"/>
        <rFont val="Calibri"/>
      </rPr>
      <t>This policy setting controls whether hyperlinks in Access tables, queries, forms, and reports are underlined. If you enable this policy setting, Access underlines all hyperlinks in tables, queries, forms, and reports when they are created, overriding any configuration changes on the users' computers. If you disable this policy setting, Access does not underline hyperlinks in tables, queries, forms and reports. If you do not configure this policy setting, Access underlines hyperlinks that appear in tables, queries, forms, and reports. Enabling this policy setting enforces the default configuration in Access, and is therefore unlikely to cause a significant usability issue for most users. If this configuration is changed, users might click on dangerous hyperlinks without realizing it, which could pose a security risk.</t>
    </r>
  </si>
  <si>
    <r>
      <rPr>
        <sz val="11"/>
        <color rgb="FF000000"/>
        <rFont val="Calibri"/>
      </rPr>
      <t>Verify the policy value for User Configuration -&gt; Administrative Templates -&gt; Microsoft Access 2016-&gt; Application Settings -&gt; Web Options... -&gt; General "Underline Hyperlinks"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HKCU\Software\Policies\Microsoft\Office\16.0\access\internet</t>
    </r>
    <r>
      <rPr>
        <sz val="11"/>
        <color rgb="FF000000"/>
        <rFont val="Calibri"/>
      </rPr>
      <t xml:space="preserve">
</t>
    </r>
    <r>
      <rPr>
        <sz val="11"/>
        <color rgb="FF000000"/>
        <rFont val="Calibri"/>
      </rPr>
      <t>Criteria: If the value DoNotUnderlineHyperlinks is REG_DWORD = 0, this is not a finding.</t>
    </r>
  </si>
  <si>
    <t>V-70941</t>
  </si>
  <si>
    <r>
      <rPr>
        <sz val="11"/>
        <rFont val="Calibri"/>
      </rPr>
      <t>Trust Bar Notifications for unsigned application add-ins must be blocked.</t>
    </r>
  </si>
  <si>
    <r>
      <rPr>
        <sz val="11"/>
        <color rgb="FF000000"/>
        <rFont val="Calibri"/>
      </rPr>
      <t>Set the policy value for User Configuration -&gt; Administrative Templates -&gt; Microsoft Access 2016 -&gt; Application Settings -&gt; Security -&gt; Trust Center "Disable Trust Bar Notification for unsigned application add-ins and block them" to "Enabled".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</si>
  <si>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 If you enable this policy setting, applications automatically disable unsigned add-ins without informing users. If you disable this policy setting,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 If you do not configure this policy setting, the disable behavior applies, and in addition, users can configure this requirement themselves in the "Add-ins" category of the Trust Center for the application.</t>
    </r>
  </si>
  <si>
    <r>
      <rPr>
        <sz val="11"/>
        <color rgb="FF000000"/>
        <rFont val="Calibri"/>
      </rPr>
      <t>Verify the policy value for User Configuration -&gt; Administrative Templates -&gt; Microsoft Access 2016 -&gt; Application Settings -&gt; Security -&gt; Trust Center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HKCU\Software\Policies\Microsoft\Office\16.0\access\security</t>
    </r>
    <r>
      <rPr>
        <sz val="11"/>
        <color rgb="FF000000"/>
        <rFont val="Calibri"/>
      </rPr>
      <t xml:space="preserve">
</t>
    </r>
    <r>
      <rPr>
        <sz val="11"/>
        <color rgb="FF000000"/>
        <rFont val="Calibri"/>
      </rPr>
      <t>Criteria: If the value NoTBPromptUnsignedAddin is REG_DWORD = 1, this is not a finding.</t>
    </r>
  </si>
  <si>
    <t>V-70943</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</si>
  <si>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</si>
  <si>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'msaccess.exe'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</si>
  <si>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</si>
  <si>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msaccess.exe is REG_DWORD = 1, this is not a finding.</t>
    </r>
  </si>
  <si>
    <t>V-70945</t>
  </si>
  <si>
    <r>
      <rPr>
        <sz val="11"/>
        <rFont val="Calibri"/>
      </rPr>
      <t>Database functionality configurations must be displayed to the user.</t>
    </r>
  </si>
  <si>
    <r>
      <rPr>
        <sz val="11"/>
        <color rgb="FF000000"/>
        <rFont val="Calibri"/>
      </rPr>
      <t>Set the policy value for User Configuration -&gt; Administrative Templates -&gt; Microsoft Access 2016 -&gt; Tools \ Security "Modal Trust Decision Only" to "Disabled".</t>
    </r>
  </si>
  <si>
    <r>
      <rPr>
        <sz val="11"/>
        <color rgb="FF000000"/>
        <rFont val="Calibri"/>
      </rPr>
      <t>This policy setting controls how Access notifies users about untrusted components. If you enable this policy setting, when users attempt to open an untrusted Access database that contains user-programmed executable components, users see a dialog box where they then must choose whether to enable or disable the components before they can work with the database. If you disable or do not configure this policy setting, when users open an untrusted Access database that contains user-programmed executable components, Access opens the database with the components disabled and displays the Message Bar with a warning that database content has been disabled. Users can inspect the contents of the database, but cannot use any disabled functionality until they enable it by clicking Options on the Message Bar and selecting the appropriate action.</t>
    </r>
  </si>
  <si>
    <r>
      <rPr>
        <sz val="11"/>
        <color rgb="FF000000"/>
        <rFont val="Calibri"/>
      </rPr>
      <t>Verify the policy value for User Configuration -&gt; Administrative Templates -&gt; Microsoft Access 2016 -&gt; Tools \ Security "Modal Trust Decision Only"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HKCU\Software\Policies\Microsoft\Office\16.0\access\security</t>
    </r>
    <r>
      <rPr>
        <sz val="11"/>
        <color rgb="FF000000"/>
        <rFont val="Calibri"/>
      </rPr>
      <t xml:space="preserve">
</t>
    </r>
    <r>
      <rPr>
        <sz val="11"/>
        <color rgb="FF000000"/>
        <rFont val="Calibri"/>
      </rPr>
      <t>Criteria: If the value ModalTrustDecisionOnly is REG_DWORD = 0, this is not a finding.</t>
    </r>
  </si>
  <si>
    <t>V-70947</t>
  </si>
  <si>
    <r>
      <rPr>
        <sz val="11"/>
        <rFont val="Calibri"/>
      </rPr>
      <t>The Save commands default file format must be configured.</t>
    </r>
  </si>
  <si>
    <r>
      <rPr>
        <sz val="11"/>
        <color rgb="FF000000"/>
        <rFont val="Calibri"/>
      </rPr>
      <t>Set the policy value for User Configuration -&gt; Administrative Templates -&gt; Microsoft Access 2016 -&gt; Miscellaneous "Default File Format" to "Enabled (Access 2007)".</t>
    </r>
  </si>
  <si>
    <r>
      <rPr>
        <sz val="11"/>
        <color rgb="FF000000"/>
        <rFont val="Calibri"/>
      </rPr>
      <t>This policy setting controls whether new database files are created in the new Access format or in a format used by earlier versions of Access. If you enable this policy setting, you can specify whether new database files are created in Access 2016 format by default or in Access 2002--2003 format. Users can still override the default and select a specific format when they save the files, but cannot set the default by themselves from the Access Options dialog. If you disable or do not configure this policy setting, when users create new database files, Access saves them in the new Access 2016 format; however, users can change this functionality by selecting a file format from the Default file format drop down list under Access Options | Popular | Creating databases. Note: If you disable this policy setting, users can choose from three default file formats: Access 2000, Access 2002--2003, and Access 2016. You can use this policy setting to specify either the Access 2002--2003 or Access 2016 format as the default, but not the Access 2000 format.</t>
    </r>
  </si>
  <si>
    <r>
      <rPr>
        <sz val="11"/>
        <color rgb="FF000000"/>
        <rFont val="Calibri"/>
      </rPr>
      <t>Verify the policy value for User Configuration -&gt; Administrative Templates -&gt; Microsoft Access 2016 -&gt; Miscellaneous "Default File Format" is set to "Enabled (Access 2007)".</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HKCU\Software\Policies\Microsoft\Office\16.0\access\settings</t>
    </r>
    <r>
      <rPr>
        <sz val="11"/>
        <color rgb="FF000000"/>
        <rFont val="Calibri"/>
      </rPr>
      <t xml:space="preserve">
</t>
    </r>
    <r>
      <rPr>
        <sz val="11"/>
        <color rgb="FF000000"/>
        <rFont val="Calibri"/>
      </rPr>
      <t>Criteria: If the value Default File Format is REG_DWORD =  0x0000000c (hex) or 12 (Decimal), this is not a finding.</t>
    </r>
  </si>
  <si>
    <t>V-70949</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</si>
  <si>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</si>
  <si>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'msaccess.exe'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</si>
  <si>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</si>
  <si>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msaccess.exe is REG_DWORD = 1, this is not a finding.</t>
    </r>
  </si>
  <si>
    <t>V-70951</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</si>
  <si>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</si>
  <si>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'msaccess.exe'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</si>
  <si>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</si>
  <si>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msaccess.exe is REG_DWORD = 1, this is not a finding.</t>
    </r>
  </si>
  <si>
    <t>V-70953</t>
  </si>
  <si>
    <r>
      <rPr>
        <sz val="11"/>
        <rFont val="Calibri"/>
      </rPr>
      <t>Warning Bar settings for VBA macros must be configured.</t>
    </r>
  </si>
  <si>
    <r>
      <rPr>
        <sz val="11"/>
        <color rgb="FF000000"/>
        <rFont val="Calibri"/>
      </rPr>
      <t>Set policy value for User Configuration -&gt; Administrative Templates -&gt; Microsoft Access 2016 -&gt; Application Settings -&gt; Security -&gt;  Trust Center -&gt; "VBA macro Notification Settings" to "Enabled: Disable all with notification".</t>
    </r>
  </si>
  <si>
    <r>
      <rPr>
        <sz val="11"/>
        <color rgb="FF000000"/>
        <rFont val="Calibri"/>
      </rPr>
      <t>This policy setting controls how the specified applications warn users when Visual Basic for Applications (VBA) macros are present. 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 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</si>
  <si>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r>
      <rPr>
        <sz val="11"/>
        <color rgb="FF000000"/>
        <rFont val="Calibri"/>
      </rPr>
      <t xml:space="preserve">Verify the policy value for User Configuration -&gt; Administrative Templates -&gt; Microsoft Access 2016 -&gt; Application Settings -&gt; Security -&gt;  Trust Center -&gt; "VBA macro Notification Settings" is set to "Enabled: Disable all with notification".  The options ‘Enabled: Disable all except digitally signed macros’ and ‘Enabled: Disable all without notification’ are more restrictive and also acceptable values.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HKCU\software\policies\Microsoft\office\16.0\access\security</t>
    </r>
    <r>
      <rPr>
        <sz val="11"/>
        <color rgb="FF000000"/>
        <rFont val="Calibri"/>
      </rPr>
      <t xml:space="preserve">
</t>
    </r>
    <r>
      <rPr>
        <sz val="11"/>
        <color rgb="FF000000"/>
        <rFont val="Calibri"/>
      </rPr>
      <t>Criteria: If the value vbawarnings is REG_DWORD = 2, this is not a finding.   Values of REG_DWORD = 3 or 4 are also acceptable values.    If the registry key does not exist or the value is REG_DWORD =1,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</si>
  <si>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</si>
  <si>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</si>
  <si>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</si>
  <si>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</si>
  <si>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</si>
  <si>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</si>
  <si>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</si>
  <si>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</si>
  <si>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</si>
  <si>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</si>
  <si>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</si>
  <si>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</si>
  <si>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</si>
  <si>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</si>
  <si>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</si>
  <si>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</si>
  <si>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</si>
  <si>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</si>
  <si>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</si>
  <si>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</si>
  <si>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</si>
  <si>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</si>
  <si>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</si>
  <si>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</si>
  <si>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</si>
  <si>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</si>
  <si>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</si>
  <si>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</si>
  <si>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</si>
  <si>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Access 2016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</si>
  <si>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</si>
  <si>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</si>
  <si>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</si>
  <si>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14 November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</si>
  <si>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</si>
  <si>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</si>
  <si>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</si>
  <si>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This Microsoft Access 2016 Security Technical Implementation Guide (STIG) provides the technical security policies, requirements, and implementation details for applying security concepts to Microsoft Access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</si>
  <si>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</si>
  <si>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</si>
  <si>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</si>
  <si>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</si>
  <si>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</si>
  <si>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</si>
  <si>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</si>
  <si>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</si>
  <si>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</si>
  <si>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</si>
  <si>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</si>
  <si>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</si>
  <si>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</si>
  <si>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</si>
  <si>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</si>
  <si>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</si>
  <si>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</si>
  <si>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</si>
  <si>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</si>
  <si>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</si>
  <si>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</si>
  <si>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</si>
  <si>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</si>
  <si>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</si>
  <si>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Access 2016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</si>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</sst>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368-4CC5-B9F3-0434445C63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368-4CC5-B9F3-0434445C63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6368-4CC5-B9F3-0434445C637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1BA-4BC2-9E07-60EFC66DD98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1BA-4BC2-9E07-60EFC66DD98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61BA-4BC2-9E07-60EFC66DD98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6754-4027-AC27-2577403C776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6754-4027-AC27-2577403C776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16</c:v>
                </c:pt>
              </c:numCache>
            </c:numRef>
          </c:val>
          <c:extLst>
            <c:ext xmlns:c16="http://schemas.microsoft.com/office/drawing/2014/chart" uri="{C3380CC4-5D6E-409C-BE32-E72D297353CC}">
              <c16:uniqueId val="{00000002-6754-4027-AC27-2577403C776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77B-49EA-834A-10783821114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77B-49EA-834A-10783821114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277B-49EA-834A-1078382111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FD4-4576-85DA-03CCAF1738B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FD4-4576-85DA-03CCAF1738B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FFD4-4576-85DA-03CCAF1738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20C-46E9-8F1B-E0312F9CDFDB}"/>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20C-46E9-8F1B-E0312F9CDFDB}"/>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20C-46E9-8F1B-E0312F9CDFDB}"/>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20C-46E9-8F1B-E0312F9CDFD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706-4D75-9506-AC8B2A1EE7F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ubny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lk4a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4d22j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h2fd1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t0ogy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nssv4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wqhh1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99</v>
      </c>
    </row>
    <row r="3" spans="2:3" ht="15" customHeight="1" x14ac:dyDescent="0.35"/>
    <row r="4" spans="2:3" ht="58" x14ac:dyDescent="0.35">
      <c r="B4" s="18" t="s">
        <v>100</v>
      </c>
      <c r="C4" s="19" t="s">
        <v>101</v>
      </c>
    </row>
    <row r="5" spans="2:3" x14ac:dyDescent="0.35">
      <c r="C5" s="19" t="s">
        <v>102</v>
      </c>
    </row>
    <row r="6" spans="2:3" x14ac:dyDescent="0.35">
      <c r="C6" s="16" t="s">
        <v>103</v>
      </c>
    </row>
    <row r="7" spans="2:3" ht="10" customHeight="1" x14ac:dyDescent="0.35"/>
    <row r="8" spans="2:3" ht="232" x14ac:dyDescent="0.35">
      <c r="B8" s="20" t="s">
        <v>104</v>
      </c>
      <c r="C8" s="19" t="s">
        <v>105</v>
      </c>
    </row>
    <row r="9" spans="2:3" ht="10" customHeight="1" x14ac:dyDescent="0.35"/>
    <row r="10" spans="2:3" ht="35" customHeight="1" x14ac:dyDescent="0.35">
      <c r="B10" s="20" t="s">
        <v>106</v>
      </c>
      <c r="C10" s="19" t="s">
        <v>107</v>
      </c>
    </row>
    <row r="11" spans="2:3" ht="75" customHeight="1" x14ac:dyDescent="0.35">
      <c r="B11" s="16" t="s">
        <v>19</v>
      </c>
      <c r="C11" s="19" t="s">
        <v>108</v>
      </c>
    </row>
    <row r="12" spans="2:3" ht="47" customHeight="1" x14ac:dyDescent="0.35">
      <c r="B12" s="16" t="s">
        <v>19</v>
      </c>
      <c r="C12" s="19" t="s">
        <v>109</v>
      </c>
    </row>
    <row r="13" spans="2:3" ht="35" customHeight="1" x14ac:dyDescent="0.35">
      <c r="B13" s="16" t="s">
        <v>19</v>
      </c>
      <c r="C13" s="19" t="s">
        <v>110</v>
      </c>
    </row>
    <row r="14" spans="2:3" ht="32" customHeight="1" x14ac:dyDescent="0.35">
      <c r="B14" s="16" t="s">
        <v>19</v>
      </c>
      <c r="C14" s="19" t="s">
        <v>111</v>
      </c>
    </row>
    <row r="15" spans="2:3" ht="30" customHeight="1" x14ac:dyDescent="0.35">
      <c r="B15" s="16" t="s">
        <v>19</v>
      </c>
      <c r="C15" s="19" t="s">
        <v>112</v>
      </c>
    </row>
    <row r="16" spans="2:3" ht="10" customHeight="1" x14ac:dyDescent="0.35"/>
    <row r="17" spans="1:3" ht="145" customHeight="1" x14ac:dyDescent="0.35">
      <c r="B17" s="20" t="s">
        <v>113</v>
      </c>
      <c r="C17" s="19" t="s">
        <v>114</v>
      </c>
    </row>
    <row r="18" spans="1:3" ht="10" customHeight="1" x14ac:dyDescent="0.35"/>
    <row r="19" spans="1:3" ht="3" customHeight="1" x14ac:dyDescent="0.35">
      <c r="B19" s="21"/>
      <c r="C19" s="21"/>
    </row>
    <row r="20" spans="1:3" ht="12" customHeight="1" x14ac:dyDescent="0.35"/>
    <row r="21" spans="1:3" ht="35" customHeight="1" x14ac:dyDescent="0.35">
      <c r="A21" s="23"/>
      <c r="B21" s="24" t="s">
        <v>115</v>
      </c>
      <c r="C21" s="25" t="s">
        <v>116</v>
      </c>
    </row>
    <row r="22" spans="1:3" ht="18" customHeight="1" x14ac:dyDescent="0.35">
      <c r="A22" s="23"/>
      <c r="B22" s="23" t="s">
        <v>19</v>
      </c>
      <c r="C22" s="25" t="s">
        <v>117</v>
      </c>
    </row>
    <row r="23" spans="1:3" ht="18" customHeight="1" x14ac:dyDescent="0.35">
      <c r="A23" s="23"/>
      <c r="B23" s="23" t="s">
        <v>19</v>
      </c>
      <c r="C23" s="25" t="s">
        <v>118</v>
      </c>
    </row>
    <row r="24" spans="1:3" ht="18" customHeight="1" x14ac:dyDescent="0.35">
      <c r="A24" s="23"/>
      <c r="B24" s="23" t="s">
        <v>19</v>
      </c>
      <c r="C24" s="25" t="s">
        <v>119</v>
      </c>
    </row>
    <row r="25" spans="1:3" ht="18" customHeight="1" x14ac:dyDescent="0.35">
      <c r="A25" s="23"/>
      <c r="B25" s="23" t="s">
        <v>19</v>
      </c>
      <c r="C25" s="25" t="s">
        <v>120</v>
      </c>
    </row>
    <row r="26" spans="1:3" ht="18" customHeight="1" x14ac:dyDescent="0.35">
      <c r="A26" s="23"/>
      <c r="B26" s="23" t="s">
        <v>19</v>
      </c>
      <c r="C26" s="25" t="s">
        <v>121</v>
      </c>
    </row>
    <row r="27" spans="1:3" ht="18" customHeight="1" x14ac:dyDescent="0.35">
      <c r="A27" s="23"/>
      <c r="B27" s="23" t="s">
        <v>19</v>
      </c>
      <c r="C27" s="25" t="s">
        <v>122</v>
      </c>
    </row>
    <row r="28" spans="1:3" ht="18" customHeight="1" x14ac:dyDescent="0.35">
      <c r="A28" s="23"/>
      <c r="B28" s="23" t="s">
        <v>19</v>
      </c>
      <c r="C28" s="25" t="s">
        <v>123</v>
      </c>
    </row>
    <row r="29" spans="1:3" ht="18" customHeight="1" x14ac:dyDescent="0.35">
      <c r="A29" s="23"/>
      <c r="B29" s="23" t="s">
        <v>19</v>
      </c>
      <c r="C29" s="25" t="s">
        <v>124</v>
      </c>
    </row>
    <row r="30" spans="1:3" ht="44" customHeight="1" x14ac:dyDescent="0.35">
      <c r="A30" s="23"/>
      <c r="B30" s="23" t="s">
        <v>19</v>
      </c>
      <c r="C30" s="26" t="s">
        <v>125</v>
      </c>
    </row>
    <row r="31" spans="1:3" ht="10" customHeight="1" x14ac:dyDescent="0.35"/>
    <row r="32" spans="1:3" ht="3" customHeight="1" x14ac:dyDescent="0.35">
      <c r="B32" s="21"/>
      <c r="C32" s="21"/>
    </row>
    <row r="33" spans="2:3" ht="12" customHeight="1" x14ac:dyDescent="0.35"/>
    <row r="34" spans="2:3" ht="24" customHeight="1" x14ac:dyDescent="0.35">
      <c r="B34" s="27" t="s">
        <v>126</v>
      </c>
      <c r="C34" s="28" t="s">
        <v>127</v>
      </c>
    </row>
    <row r="35" spans="2:3" ht="18.5" x14ac:dyDescent="0.35">
      <c r="B35" s="27" t="s">
        <v>128</v>
      </c>
      <c r="C35" s="29" t="s">
        <v>129</v>
      </c>
    </row>
    <row r="36" spans="2:3" ht="27" customHeight="1" x14ac:dyDescent="0.35">
      <c r="B36" s="30" t="s">
        <v>130</v>
      </c>
      <c r="C36" s="22" t="s">
        <v>131</v>
      </c>
    </row>
    <row r="37" spans="2:3" x14ac:dyDescent="0.35">
      <c r="B37" s="27" t="s">
        <v>132</v>
      </c>
      <c r="C37" s="31" t="s">
        <v>133</v>
      </c>
    </row>
    <row r="38" spans="2:3" ht="10" customHeight="1" x14ac:dyDescent="0.35"/>
    <row r="39" spans="2:3" ht="159.5" x14ac:dyDescent="0.35">
      <c r="B39" s="27" t="s">
        <v>134</v>
      </c>
      <c r="C39" s="32" t="s">
        <v>135</v>
      </c>
    </row>
    <row r="40" spans="2:3" ht="10" customHeight="1" x14ac:dyDescent="0.35"/>
    <row r="41" spans="2:3" ht="43.5" x14ac:dyDescent="0.35">
      <c r="B41" s="27" t="s">
        <v>136</v>
      </c>
      <c r="C41" s="19" t="s">
        <v>137</v>
      </c>
    </row>
    <row r="42" spans="2:3" ht="10" customHeight="1" x14ac:dyDescent="0.35"/>
    <row r="43" spans="2:3" ht="15.5" x14ac:dyDescent="0.35">
      <c r="C43" s="33" t="s">
        <v>138</v>
      </c>
    </row>
    <row r="44" spans="2:3" ht="29" x14ac:dyDescent="0.35">
      <c r="C44" s="19" t="s">
        <v>139</v>
      </c>
    </row>
    <row r="45" spans="2:3" ht="10" customHeight="1" x14ac:dyDescent="0.35"/>
    <row r="46" spans="2:3" ht="15.5" x14ac:dyDescent="0.35">
      <c r="C46" s="34" t="s">
        <v>15</v>
      </c>
    </row>
    <row r="47" spans="2:3" ht="29" x14ac:dyDescent="0.35">
      <c r="C47" s="19" t="s">
        <v>140</v>
      </c>
    </row>
    <row r="48" spans="2:3" ht="10" customHeight="1" x14ac:dyDescent="0.35"/>
    <row r="49" spans="2:3" ht="15.5" x14ac:dyDescent="0.35">
      <c r="C49" s="35" t="s">
        <v>141</v>
      </c>
    </row>
    <row r="50" spans="2:3" ht="29" x14ac:dyDescent="0.35">
      <c r="C50" s="19" t="s">
        <v>142</v>
      </c>
    </row>
    <row r="51" spans="2:3" ht="10" customHeight="1" x14ac:dyDescent="0.35"/>
    <row r="52" spans="2:3" ht="3" customHeight="1" x14ac:dyDescent="0.35">
      <c r="B52" s="21"/>
      <c r="C52" s="21"/>
    </row>
    <row r="53" spans="2:3" ht="12" customHeight="1" x14ac:dyDescent="0.35"/>
    <row r="54" spans="2:3" ht="130.5" x14ac:dyDescent="0.35">
      <c r="B54" s="18" t="s">
        <v>143</v>
      </c>
      <c r="C54" s="19" t="s">
        <v>144</v>
      </c>
    </row>
    <row r="55" spans="2:3" ht="6" customHeight="1" x14ac:dyDescent="0.35"/>
    <row r="56" spans="2:3" ht="217.5" x14ac:dyDescent="0.35">
      <c r="C56" s="19" t="s">
        <v>145</v>
      </c>
    </row>
    <row r="57" spans="2:3" ht="6" customHeight="1" x14ac:dyDescent="0.35"/>
    <row r="58" spans="2:3" ht="43.5" x14ac:dyDescent="0.35">
      <c r="C58" s="19" t="s">
        <v>146</v>
      </c>
    </row>
    <row r="59" spans="2:3" ht="10" customHeight="1" x14ac:dyDescent="0.35"/>
    <row r="60" spans="2:3" ht="3" customHeight="1" x14ac:dyDescent="0.35">
      <c r="B60" s="21"/>
      <c r="C60" s="21"/>
    </row>
    <row r="61" spans="2:3" ht="12" customHeight="1" x14ac:dyDescent="0.35"/>
    <row r="62" spans="2:3" ht="145" x14ac:dyDescent="0.35">
      <c r="B62" s="18" t="s">
        <v>147</v>
      </c>
      <c r="C62" s="19" t="s">
        <v>148</v>
      </c>
    </row>
    <row r="63" spans="2:3" ht="6" customHeight="1" x14ac:dyDescent="0.35"/>
    <row r="64" spans="2:3" ht="203" x14ac:dyDescent="0.35">
      <c r="C64" s="19" t="s">
        <v>149</v>
      </c>
    </row>
    <row r="65" spans="2:3" ht="6" customHeight="1" x14ac:dyDescent="0.35"/>
    <row r="66" spans="2:3" ht="43.5" x14ac:dyDescent="0.35">
      <c r="C66" s="19" t="s">
        <v>150</v>
      </c>
    </row>
    <row r="67" spans="2:3" ht="10" customHeight="1" x14ac:dyDescent="0.35"/>
    <row r="68" spans="2:3" ht="3" customHeight="1" x14ac:dyDescent="0.35">
      <c r="B68" s="21"/>
      <c r="C68" s="21"/>
    </row>
    <row r="69" spans="2:3" ht="12" customHeight="1" x14ac:dyDescent="0.35"/>
    <row r="70" spans="2:3" ht="101.5" x14ac:dyDescent="0.35">
      <c r="B70" s="18" t="s">
        <v>151</v>
      </c>
      <c r="C70" s="19" t="s">
        <v>152</v>
      </c>
    </row>
    <row r="71" spans="2:3" ht="6" customHeight="1" x14ac:dyDescent="0.35"/>
    <row r="72" spans="2:3" ht="145" x14ac:dyDescent="0.35">
      <c r="C72" s="19" t="s">
        <v>153</v>
      </c>
    </row>
    <row r="73" spans="2:3" ht="6" customHeight="1" x14ac:dyDescent="0.35"/>
    <row r="74" spans="2:3" ht="43.5" x14ac:dyDescent="0.35">
      <c r="C74" s="19" t="s">
        <v>154</v>
      </c>
    </row>
    <row r="78" spans="2:3" ht="32" customHeight="1" x14ac:dyDescent="0.35">
      <c r="B78" s="78" t="s">
        <v>98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155</v>
      </c>
      <c r="C2" s="80"/>
      <c r="D2" s="80"/>
      <c r="E2" s="80"/>
      <c r="F2" s="80"/>
      <c r="G2" s="80"/>
      <c r="H2" s="80"/>
      <c r="I2" s="80"/>
    </row>
    <row r="4" spans="2:15" ht="18.5" x14ac:dyDescent="0.45">
      <c r="B4" s="37" t="s">
        <v>156</v>
      </c>
    </row>
    <row r="5" spans="2:15" x14ac:dyDescent="0.35">
      <c r="B5" s="39" t="s">
        <v>19</v>
      </c>
      <c r="C5" s="39" t="s">
        <v>157</v>
      </c>
      <c r="D5" s="39" t="s">
        <v>158</v>
      </c>
      <c r="F5" s="81" t="s">
        <v>159</v>
      </c>
      <c r="G5" s="81"/>
      <c r="H5" s="81"/>
      <c r="I5" s="82" t="s">
        <v>160</v>
      </c>
      <c r="J5" s="82"/>
      <c r="K5" s="82"/>
      <c r="L5" s="82"/>
      <c r="M5" s="82"/>
      <c r="N5" s="82"/>
      <c r="O5" s="82"/>
    </row>
    <row r="6" spans="2:15" x14ac:dyDescent="0.35">
      <c r="B6" s="45" t="s">
        <v>161</v>
      </c>
      <c r="C6" s="46">
        <v>16</v>
      </c>
      <c r="D6" s="47" t="s">
        <v>19</v>
      </c>
      <c r="F6" s="81" t="s">
        <v>162</v>
      </c>
      <c r="G6" s="81"/>
      <c r="H6" s="81"/>
      <c r="I6" s="83" t="s">
        <v>163</v>
      </c>
      <c r="J6" s="83"/>
      <c r="K6" s="83"/>
      <c r="L6" s="83"/>
      <c r="M6" s="83"/>
      <c r="N6" s="83"/>
      <c r="O6" s="83"/>
    </row>
    <row r="7" spans="2:15" x14ac:dyDescent="0.35">
      <c r="B7" s="48" t="s">
        <v>164</v>
      </c>
      <c r="C7" s="49">
        <f>C6-C8-C9</f>
        <v>16</v>
      </c>
      <c r="D7" s="50">
        <f>IF(C6&gt;0,C7/C6,0)</f>
        <v>1</v>
      </c>
      <c r="F7" s="81" t="s">
        <v>165</v>
      </c>
      <c r="G7" s="81"/>
      <c r="H7" s="81"/>
      <c r="I7" s="83" t="s">
        <v>163</v>
      </c>
      <c r="J7" s="83"/>
      <c r="K7" s="83"/>
      <c r="L7" s="83"/>
      <c r="M7" s="83"/>
      <c r="N7" s="83"/>
      <c r="O7" s="83"/>
    </row>
    <row r="8" spans="2:15" x14ac:dyDescent="0.35">
      <c r="B8" s="41" t="s">
        <v>166</v>
      </c>
      <c r="C8" s="42">
        <f>COUNTIF('Recommendations'!G:G,"Risk Accepted")</f>
        <v>0</v>
      </c>
      <c r="D8" s="43">
        <f>IF(C6&gt;0,C8/C6,0)</f>
        <v>0</v>
      </c>
      <c r="F8" s="81" t="s">
        <v>167</v>
      </c>
      <c r="G8" s="81"/>
      <c r="H8" s="81"/>
      <c r="I8" s="83" t="s">
        <v>163</v>
      </c>
      <c r="J8" s="83"/>
      <c r="K8" s="83"/>
      <c r="L8" s="83"/>
      <c r="M8" s="83"/>
      <c r="N8" s="83"/>
      <c r="O8" s="83"/>
    </row>
    <row r="9" spans="2:15" x14ac:dyDescent="0.35">
      <c r="B9" s="41" t="s">
        <v>168</v>
      </c>
      <c r="C9" s="42">
        <f>COUNTIF('Recommendations'!G:G,"N/A")</f>
        <v>0</v>
      </c>
      <c r="D9" s="43">
        <f>IF(C6&gt;0,C9/C6,0)</f>
        <v>0</v>
      </c>
      <c r="F9" s="81" t="s">
        <v>169</v>
      </c>
      <c r="G9" s="81"/>
      <c r="H9" s="81"/>
      <c r="I9" s="83" t="s">
        <v>163</v>
      </c>
      <c r="J9" s="83"/>
      <c r="K9" s="83"/>
      <c r="L9" s="83"/>
      <c r="M9" s="83"/>
      <c r="N9" s="83"/>
      <c r="O9" s="83"/>
    </row>
    <row r="12" spans="2:15" ht="18.5" x14ac:dyDescent="0.45">
      <c r="B12" s="37" t="s">
        <v>170</v>
      </c>
    </row>
    <row r="14" spans="2:15" x14ac:dyDescent="0.35">
      <c r="B14" s="51" t="s">
        <v>171</v>
      </c>
    </row>
    <row r="15" spans="2:15" x14ac:dyDescent="0.35">
      <c r="B15" s="39" t="s">
        <v>19</v>
      </c>
      <c r="C15" s="39" t="s">
        <v>172</v>
      </c>
      <c r="D15" s="39" t="s">
        <v>173</v>
      </c>
      <c r="E15" s="39" t="s">
        <v>174</v>
      </c>
      <c r="F15" s="39" t="s">
        <v>175</v>
      </c>
    </row>
    <row r="16" spans="2:15" x14ac:dyDescent="0.35">
      <c r="B16" s="41" t="s">
        <v>176</v>
      </c>
      <c r="C16" s="42">
        <f>COUNTIF('Recommendations'!L:L,"Resolved")</f>
        <v>0</v>
      </c>
      <c r="D16" s="42">
        <f>COUNTIF('Recommendations'!L:L,"Testing")</f>
        <v>0</v>
      </c>
      <c r="E16" s="42">
        <f>COUNTIF('Recommendations'!L:L,"Outstanding")</f>
        <v>16</v>
      </c>
      <c r="F16" s="42">
        <f>SUM(C16:E16)</f>
        <v>16</v>
      </c>
    </row>
    <row r="18" spans="2:6" x14ac:dyDescent="0.35">
      <c r="B18" s="51" t="s">
        <v>177</v>
      </c>
    </row>
    <row r="19" spans="2:6" x14ac:dyDescent="0.35">
      <c r="B19" s="52" t="s">
        <v>19</v>
      </c>
      <c r="C19" s="52" t="s">
        <v>172</v>
      </c>
      <c r="D19" s="52" t="s">
        <v>173</v>
      </c>
      <c r="E19" s="52" t="s">
        <v>174</v>
      </c>
      <c r="F19" s="52" t="s">
        <v>19</v>
      </c>
    </row>
    <row r="20" spans="2:6" x14ac:dyDescent="0.35">
      <c r="B20" s="41" t="s">
        <v>176</v>
      </c>
      <c r="C20" s="43">
        <f>IF(F16&gt;0, C16/F16, 0)</f>
        <v>0</v>
      </c>
      <c r="D20" s="43">
        <f>IF(F16&gt;0, D16/F16, 0)</f>
        <v>0</v>
      </c>
      <c r="E20" s="43">
        <f>IF(F16&gt;0, E16/F16, 0)</f>
        <v>1</v>
      </c>
      <c r="F20" s="44" t="s">
        <v>19</v>
      </c>
    </row>
    <row r="25" spans="2:6" ht="18.5" x14ac:dyDescent="0.45">
      <c r="B25" s="37" t="s">
        <v>178</v>
      </c>
    </row>
    <row r="27" spans="2:6" x14ac:dyDescent="0.35">
      <c r="B27" s="51" t="s">
        <v>171</v>
      </c>
    </row>
    <row r="28" spans="2:6" x14ac:dyDescent="0.35">
      <c r="B28" s="39" t="s">
        <v>5</v>
      </c>
      <c r="C28" s="39" t="s">
        <v>172</v>
      </c>
      <c r="D28" s="39" t="s">
        <v>173</v>
      </c>
      <c r="E28" s="39" t="s">
        <v>174</v>
      </c>
      <c r="F28" s="39" t="s">
        <v>175</v>
      </c>
    </row>
    <row r="29" spans="2:6" x14ac:dyDescent="0.35">
      <c r="B29" s="41" t="s">
        <v>179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180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16</v>
      </c>
      <c r="F34" s="42">
        <f t="shared" si="0"/>
        <v>16</v>
      </c>
    </row>
    <row r="36" spans="2:6" x14ac:dyDescent="0.35">
      <c r="B36" s="51" t="s">
        <v>177</v>
      </c>
    </row>
    <row r="37" spans="2:6" x14ac:dyDescent="0.35">
      <c r="B37" s="52" t="s">
        <v>5</v>
      </c>
      <c r="C37" s="52" t="s">
        <v>172</v>
      </c>
      <c r="D37" s="52" t="s">
        <v>173</v>
      </c>
      <c r="E37" s="52" t="s">
        <v>174</v>
      </c>
      <c r="F37" s="52" t="s">
        <v>19</v>
      </c>
    </row>
    <row r="38" spans="2:6" x14ac:dyDescent="0.35">
      <c r="B38" s="41" t="s">
        <v>179</v>
      </c>
      <c r="C38" s="43">
        <f t="shared" ref="C38:C43" si="1">IF(F29&gt;0, C29/F29, 0)</f>
        <v>0</v>
      </c>
      <c r="D38" s="43">
        <f t="shared" ref="D38:D43" si="2">IF(F29&gt;0, D29/F29, 0)</f>
        <v>0</v>
      </c>
      <c r="E38" s="43">
        <f t="shared" ref="E38:E43" si="3">IF(F29&gt;0, E29/F29, 0)</f>
        <v>0</v>
      </c>
      <c r="F38" s="44" t="s">
        <v>19</v>
      </c>
    </row>
    <row r="39" spans="2:6" x14ac:dyDescent="0.35">
      <c r="B39" s="41" t="s">
        <v>180</v>
      </c>
      <c r="C39" s="43">
        <f t="shared" si="1"/>
        <v>0</v>
      </c>
      <c r="D39" s="43">
        <f t="shared" si="2"/>
        <v>0</v>
      </c>
      <c r="E39" s="43">
        <f t="shared" si="3"/>
        <v>0</v>
      </c>
      <c r="F39" s="44" t="s">
        <v>19</v>
      </c>
    </row>
    <row r="40" spans="2:6" x14ac:dyDescent="0.35">
      <c r="B40" s="41" t="s">
        <v>181</v>
      </c>
      <c r="C40" s="43">
        <f t="shared" si="1"/>
        <v>0</v>
      </c>
      <c r="D40" s="43">
        <f t="shared" si="2"/>
        <v>0</v>
      </c>
      <c r="E40" s="43">
        <f t="shared" si="3"/>
        <v>0</v>
      </c>
      <c r="F40" s="44" t="s">
        <v>19</v>
      </c>
    </row>
    <row r="41" spans="2:6" x14ac:dyDescent="0.35">
      <c r="B41" s="41" t="s">
        <v>182</v>
      </c>
      <c r="C41" s="43">
        <f t="shared" si="1"/>
        <v>0</v>
      </c>
      <c r="D41" s="43">
        <f t="shared" si="2"/>
        <v>0</v>
      </c>
      <c r="E41" s="43">
        <f t="shared" si="3"/>
        <v>0</v>
      </c>
      <c r="F41" s="44" t="s">
        <v>19</v>
      </c>
    </row>
    <row r="42" spans="2:6" x14ac:dyDescent="0.35">
      <c r="B42" s="41" t="s">
        <v>183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184</v>
      </c>
    </row>
    <row r="50" spans="2:6" x14ac:dyDescent="0.35">
      <c r="B50" s="51" t="s">
        <v>171</v>
      </c>
    </row>
    <row r="51" spans="2:6" x14ac:dyDescent="0.35">
      <c r="B51" s="39" t="s">
        <v>2</v>
      </c>
      <c r="C51" s="39" t="s">
        <v>172</v>
      </c>
      <c r="D51" s="39" t="s">
        <v>173</v>
      </c>
      <c r="E51" s="39" t="s">
        <v>174</v>
      </c>
      <c r="F51" s="39" t="s">
        <v>175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16</v>
      </c>
      <c r="F52" s="42">
        <f>SUM(C52:E52)</f>
        <v>16</v>
      </c>
    </row>
    <row r="54" spans="2:6" x14ac:dyDescent="0.35">
      <c r="B54" s="51" t="s">
        <v>177</v>
      </c>
    </row>
    <row r="55" spans="2:6" x14ac:dyDescent="0.35">
      <c r="B55" s="52" t="s">
        <v>2</v>
      </c>
      <c r="C55" s="52" t="s">
        <v>172</v>
      </c>
      <c r="D55" s="52" t="s">
        <v>173</v>
      </c>
      <c r="E55" s="52" t="s">
        <v>174</v>
      </c>
      <c r="F55" s="52" t="s">
        <v>19</v>
      </c>
    </row>
    <row r="56" spans="2:6" x14ac:dyDescent="0.35">
      <c r="B56" s="41" t="s">
        <v>15</v>
      </c>
      <c r="C56" s="43">
        <f>IF(F52&gt;0, C52/F52, 0)</f>
        <v>0</v>
      </c>
      <c r="D56" s="43">
        <f>IF(F52&gt;0, D52/F52, 0)</f>
        <v>0</v>
      </c>
      <c r="E56" s="43">
        <f>IF(F52&gt;0, E52/F52, 0)</f>
        <v>1</v>
      </c>
      <c r="F56" s="44" t="s">
        <v>19</v>
      </c>
    </row>
    <row r="61" spans="2:6" ht="18.5" x14ac:dyDescent="0.45">
      <c r="B61" s="37" t="s">
        <v>185</v>
      </c>
    </row>
    <row r="63" spans="2:6" x14ac:dyDescent="0.35">
      <c r="B63" s="51" t="s">
        <v>171</v>
      </c>
    </row>
    <row r="64" spans="2:6" x14ac:dyDescent="0.35">
      <c r="B64" s="39" t="s">
        <v>3</v>
      </c>
      <c r="C64" s="39" t="s">
        <v>172</v>
      </c>
      <c r="D64" s="39" t="s">
        <v>173</v>
      </c>
      <c r="E64" s="39" t="s">
        <v>174</v>
      </c>
      <c r="F64" s="39" t="s">
        <v>175</v>
      </c>
    </row>
    <row r="65" spans="2:6" x14ac:dyDescent="0.35">
      <c r="B65" s="41" t="s">
        <v>186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187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188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189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16</v>
      </c>
      <c r="F69" s="42">
        <f>SUM(C69:E69)</f>
        <v>16</v>
      </c>
    </row>
    <row r="71" spans="2:6" x14ac:dyDescent="0.35">
      <c r="B71" s="51" t="s">
        <v>177</v>
      </c>
    </row>
    <row r="72" spans="2:6" x14ac:dyDescent="0.35">
      <c r="B72" s="52" t="s">
        <v>3</v>
      </c>
      <c r="C72" s="52" t="s">
        <v>172</v>
      </c>
      <c r="D72" s="52" t="s">
        <v>173</v>
      </c>
      <c r="E72" s="52" t="s">
        <v>174</v>
      </c>
      <c r="F72" s="52" t="s">
        <v>19</v>
      </c>
    </row>
    <row r="73" spans="2:6" x14ac:dyDescent="0.35">
      <c r="B73" s="41" t="s">
        <v>186</v>
      </c>
      <c r="C73" s="43">
        <f>IF(F65&gt;0, C65/F65, 0)</f>
        <v>0</v>
      </c>
      <c r="D73" s="43">
        <f>IF(F65&gt;0, D65/F65, 0)</f>
        <v>0</v>
      </c>
      <c r="E73" s="43">
        <f>IF(F65&gt;0, E65/F65, 0)</f>
        <v>0</v>
      </c>
      <c r="F73" s="44" t="s">
        <v>19</v>
      </c>
    </row>
    <row r="74" spans="2:6" x14ac:dyDescent="0.35">
      <c r="B74" s="41" t="s">
        <v>187</v>
      </c>
      <c r="C74" s="43">
        <f>IF(F66&gt;0, C66/F66, 0)</f>
        <v>0</v>
      </c>
      <c r="D74" s="43">
        <f>IF(F66&gt;0, D66/F66, 0)</f>
        <v>0</v>
      </c>
      <c r="E74" s="43">
        <f>IF(F66&gt;0, E66/F66, 0)</f>
        <v>0</v>
      </c>
      <c r="F74" s="44" t="s">
        <v>19</v>
      </c>
    </row>
    <row r="75" spans="2:6" x14ac:dyDescent="0.35">
      <c r="B75" s="41" t="s">
        <v>188</v>
      </c>
      <c r="C75" s="43">
        <f>IF(F67&gt;0, C67/F67, 0)</f>
        <v>0</v>
      </c>
      <c r="D75" s="43">
        <f>IF(F67&gt;0, D67/F67, 0)</f>
        <v>0</v>
      </c>
      <c r="E75" s="43">
        <f>IF(F67&gt;0, E67/F67, 0)</f>
        <v>0</v>
      </c>
      <c r="F75" s="44" t="s">
        <v>19</v>
      </c>
    </row>
    <row r="76" spans="2:6" x14ac:dyDescent="0.35">
      <c r="B76" s="41" t="s">
        <v>189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190</v>
      </c>
    </row>
    <row r="84" spans="2:6" x14ac:dyDescent="0.35">
      <c r="B84" s="51" t="s">
        <v>171</v>
      </c>
    </row>
    <row r="85" spans="2:6" x14ac:dyDescent="0.35">
      <c r="B85" s="39" t="s">
        <v>191</v>
      </c>
      <c r="C85" s="39" t="s">
        <v>172</v>
      </c>
      <c r="D85" s="39" t="s">
        <v>173</v>
      </c>
      <c r="E85" s="39" t="s">
        <v>174</v>
      </c>
      <c r="F85" s="39" t="s">
        <v>175</v>
      </c>
    </row>
    <row r="86" spans="2:6" x14ac:dyDescent="0.35">
      <c r="B86" s="41" t="s">
        <v>192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193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194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16</v>
      </c>
      <c r="F89" s="42">
        <f>SUM(C89:E89)</f>
        <v>16</v>
      </c>
    </row>
    <row r="91" spans="2:6" x14ac:dyDescent="0.35">
      <c r="B91" s="51" t="s">
        <v>177</v>
      </c>
    </row>
    <row r="92" spans="2:6" x14ac:dyDescent="0.35">
      <c r="B92" s="52" t="s">
        <v>191</v>
      </c>
      <c r="C92" s="52" t="s">
        <v>172</v>
      </c>
      <c r="D92" s="52" t="s">
        <v>173</v>
      </c>
      <c r="E92" s="52" t="s">
        <v>174</v>
      </c>
      <c r="F92" s="52" t="s">
        <v>19</v>
      </c>
    </row>
    <row r="93" spans="2:6" x14ac:dyDescent="0.35">
      <c r="B93" s="41" t="s">
        <v>192</v>
      </c>
      <c r="C93" s="43">
        <f>IF(F86&gt;0, C86/F86, 0)</f>
        <v>0</v>
      </c>
      <c r="D93" s="43">
        <f>IF(F86&gt;0, D86/F86, 0)</f>
        <v>0</v>
      </c>
      <c r="E93" s="43">
        <f>IF(F86&gt;0, E86/F86, 0)</f>
        <v>0</v>
      </c>
      <c r="F93" s="44" t="s">
        <v>19</v>
      </c>
    </row>
    <row r="94" spans="2:6" x14ac:dyDescent="0.35">
      <c r="B94" s="41" t="s">
        <v>193</v>
      </c>
      <c r="C94" s="43">
        <f>IF(F87&gt;0, C87/F87, 0)</f>
        <v>0</v>
      </c>
      <c r="D94" s="43">
        <f>IF(F87&gt;0, D87/F87, 0)</f>
        <v>0</v>
      </c>
      <c r="E94" s="43">
        <f>IF(F87&gt;0, E87/F87, 0)</f>
        <v>0</v>
      </c>
      <c r="F94" s="44" t="s">
        <v>19</v>
      </c>
    </row>
    <row r="95" spans="2:6" x14ac:dyDescent="0.35">
      <c r="B95" s="41" t="s">
        <v>194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195</v>
      </c>
      <c r="J101" s="37" t="s">
        <v>196</v>
      </c>
    </row>
    <row r="102" spans="2:15" x14ac:dyDescent="0.35">
      <c r="B102" s="39" t="s">
        <v>5</v>
      </c>
      <c r="C102" s="84" t="s">
        <v>197</v>
      </c>
      <c r="D102" s="84"/>
      <c r="E102" s="39" t="s">
        <v>164</v>
      </c>
      <c r="F102" s="39" t="s">
        <v>172</v>
      </c>
      <c r="G102" s="84" t="s">
        <v>198</v>
      </c>
      <c r="H102" s="84"/>
      <c r="J102" s="39" t="s">
        <v>5</v>
      </c>
      <c r="K102" s="39" t="s">
        <v>186</v>
      </c>
      <c r="L102" s="39" t="s">
        <v>187</v>
      </c>
      <c r="M102" s="39" t="s">
        <v>188</v>
      </c>
      <c r="N102" s="39" t="s">
        <v>189</v>
      </c>
      <c r="O102" s="39" t="s">
        <v>16</v>
      </c>
    </row>
    <row r="103" spans="2:15" x14ac:dyDescent="0.35">
      <c r="B103" s="45" t="s">
        <v>179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179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180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180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181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181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182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182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183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183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16</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16</v>
      </c>
    </row>
    <row r="115" spans="2:24" ht="21" x14ac:dyDescent="0.5">
      <c r="B115" s="37" t="s">
        <v>199</v>
      </c>
      <c r="P115" s="54" t="s">
        <v>200</v>
      </c>
    </row>
    <row r="117" spans="2:24" ht="60" customHeight="1" x14ac:dyDescent="0.35">
      <c r="B117" s="87" t="s">
        <v>201</v>
      </c>
      <c r="C117" s="80"/>
      <c r="D117" s="80"/>
      <c r="E117" s="80"/>
      <c r="F117" s="80"/>
      <c r="P117" s="87" t="s">
        <v>202</v>
      </c>
      <c r="Q117" s="80"/>
      <c r="R117" s="80"/>
      <c r="S117" s="80"/>
      <c r="T117" s="80"/>
      <c r="U117" s="80"/>
      <c r="V117" s="80"/>
      <c r="W117" s="80"/>
    </row>
    <row r="119" spans="2:24" ht="30" customHeight="1" x14ac:dyDescent="0.35">
      <c r="P119" s="55" t="s">
        <v>203</v>
      </c>
      <c r="Q119" s="56">
        <f>C16</f>
        <v>0</v>
      </c>
      <c r="R119" s="57"/>
      <c r="S119" s="56">
        <f>C65</f>
        <v>0</v>
      </c>
      <c r="T119" s="57"/>
      <c r="U119" s="56">
        <f>C66</f>
        <v>0</v>
      </c>
      <c r="V119" s="57"/>
      <c r="W119" s="56">
        <f>C67</f>
        <v>0</v>
      </c>
      <c r="X119" s="57"/>
    </row>
    <row r="120" spans="2:24" ht="35" customHeight="1" x14ac:dyDescent="0.35">
      <c r="P120" s="58" t="s">
        <v>204</v>
      </c>
      <c r="Q120" s="58" t="s">
        <v>205</v>
      </c>
      <c r="R120" s="58" t="s">
        <v>206</v>
      </c>
      <c r="S120" s="58" t="s">
        <v>207</v>
      </c>
      <c r="T120" s="58" t="s">
        <v>208</v>
      </c>
      <c r="U120" s="58" t="s">
        <v>209</v>
      </c>
      <c r="V120" s="58" t="s">
        <v>210</v>
      </c>
      <c r="W120" s="58" t="s">
        <v>211</v>
      </c>
      <c r="X120" s="58" t="s">
        <v>212</v>
      </c>
    </row>
    <row r="121" spans="2:24" x14ac:dyDescent="0.35">
      <c r="O121" s="59" t="s">
        <v>213</v>
      </c>
      <c r="P121" s="60" t="s">
        <v>214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215</v>
      </c>
      <c r="P156" s="54" t="s">
        <v>216</v>
      </c>
    </row>
    <row r="158" spans="2:24" ht="45" customHeight="1" x14ac:dyDescent="0.35">
      <c r="B158" s="87" t="s">
        <v>217</v>
      </c>
      <c r="C158" s="80"/>
      <c r="D158" s="80"/>
      <c r="E158" s="80"/>
      <c r="F158" s="80"/>
      <c r="P158" s="87" t="s">
        <v>218</v>
      </c>
      <c r="Q158" s="80"/>
      <c r="R158" s="80"/>
      <c r="S158" s="80"/>
      <c r="T158" s="80"/>
      <c r="U158" s="80"/>
    </row>
    <row r="159" spans="2:24" ht="35" customHeight="1" x14ac:dyDescent="0.35">
      <c r="P159" s="84" t="s">
        <v>219</v>
      </c>
      <c r="Q159" s="84"/>
      <c r="R159" s="84" t="s">
        <v>220</v>
      </c>
      <c r="S159" s="84"/>
      <c r="T159" s="84"/>
    </row>
    <row r="160" spans="2:24" ht="30" customHeight="1" x14ac:dyDescent="0.35">
      <c r="P160" s="88">
        <v>0</v>
      </c>
      <c r="Q160" s="89"/>
      <c r="R160" s="90" t="s">
        <v>221</v>
      </c>
      <c r="S160" s="91"/>
      <c r="T160" s="91"/>
    </row>
    <row r="163" spans="16:22" ht="25" customHeight="1" x14ac:dyDescent="0.35">
      <c r="P163" s="63" t="s">
        <v>204</v>
      </c>
      <c r="Q163" s="63" t="s">
        <v>222</v>
      </c>
      <c r="R163" s="63" t="s">
        <v>223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98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10" t="s">
        <v>93</v>
      </c>
      <c r="B17" s="5" t="s">
        <v>94</v>
      </c>
      <c r="C17" s="6" t="s">
        <v>15</v>
      </c>
      <c r="D17" s="7" t="s">
        <v>16</v>
      </c>
      <c r="E17" s="7" t="s">
        <v>17</v>
      </c>
      <c r="F17" s="7" t="s">
        <v>18</v>
      </c>
      <c r="G17" s="7" t="s">
        <v>19</v>
      </c>
      <c r="H17" s="8" t="s">
        <v>19</v>
      </c>
      <c r="I17" s="5" t="s">
        <v>95</v>
      </c>
      <c r="J17" s="5" t="s">
        <v>96</v>
      </c>
      <c r="K17" s="5" t="s">
        <v>97</v>
      </c>
      <c r="L17" s="7" t="str">
        <f t="shared" si="0"/>
        <v>Outstanding</v>
      </c>
      <c r="M17" s="12" t="s">
        <v>19</v>
      </c>
    </row>
    <row r="21" spans="1:13" ht="32" customHeight="1" x14ac:dyDescent="0.35">
      <c r="A21" s="78" t="s">
        <v>98</v>
      </c>
      <c r="B21" s="78"/>
      <c r="C21" s="78"/>
      <c r="D21" s="78"/>
    </row>
  </sheetData>
  <mergeCells count="1">
    <mergeCell ref="A21:D21"/>
  </mergeCells>
  <conditionalFormatting sqref="C2:C1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224</v>
      </c>
      <c r="C2" s="95" t="s">
        <v>224</v>
      </c>
      <c r="D2" s="95" t="s">
        <v>224</v>
      </c>
      <c r="E2" s="95" t="s">
        <v>224</v>
      </c>
      <c r="F2" s="95" t="s">
        <v>224</v>
      </c>
      <c r="G2" s="95" t="s">
        <v>224</v>
      </c>
      <c r="H2" s="99" t="s">
        <v>225</v>
      </c>
      <c r="I2" s="99" t="s">
        <v>225</v>
      </c>
      <c r="J2" s="99" t="s">
        <v>225</v>
      </c>
      <c r="K2" s="99" t="s">
        <v>225</v>
      </c>
      <c r="L2" s="99" t="s">
        <v>225</v>
      </c>
      <c r="M2" s="98" t="s">
        <v>226</v>
      </c>
      <c r="N2" s="98" t="s">
        <v>226</v>
      </c>
      <c r="O2" s="100" t="s">
        <v>227</v>
      </c>
      <c r="P2" s="100" t="s">
        <v>227</v>
      </c>
      <c r="Q2" s="96" t="s">
        <v>11</v>
      </c>
      <c r="R2" s="96" t="s">
        <v>11</v>
      </c>
      <c r="S2" s="96" t="s">
        <v>11</v>
      </c>
      <c r="T2" s="97" t="s">
        <v>228</v>
      </c>
    </row>
    <row r="3" spans="2:20" ht="35" customHeight="1" x14ac:dyDescent="0.35">
      <c r="B3" s="68" t="s">
        <v>229</v>
      </c>
      <c r="C3" s="68" t="s">
        <v>230</v>
      </c>
      <c r="D3" s="68" t="s">
        <v>231</v>
      </c>
      <c r="E3" s="68" t="s">
        <v>232</v>
      </c>
      <c r="F3" s="68" t="s">
        <v>233</v>
      </c>
      <c r="G3" s="68" t="s">
        <v>9</v>
      </c>
      <c r="H3" s="69" t="s">
        <v>234</v>
      </c>
      <c r="I3" s="69" t="s">
        <v>235</v>
      </c>
      <c r="J3" s="69" t="s">
        <v>236</v>
      </c>
      <c r="K3" s="69" t="s">
        <v>237</v>
      </c>
      <c r="L3" s="69" t="s">
        <v>169</v>
      </c>
      <c r="M3" s="70" t="s">
        <v>238</v>
      </c>
      <c r="N3" s="70" t="s">
        <v>239</v>
      </c>
      <c r="O3" s="71" t="s">
        <v>240</v>
      </c>
      <c r="P3" s="71" t="s">
        <v>241</v>
      </c>
      <c r="Q3" s="72" t="s">
        <v>11</v>
      </c>
      <c r="R3" s="72" t="s">
        <v>242</v>
      </c>
      <c r="S3" s="72" t="s">
        <v>243</v>
      </c>
      <c r="T3" s="73" t="s">
        <v>244</v>
      </c>
    </row>
    <row r="4" spans="2:20" ht="60" customHeight="1" x14ac:dyDescent="0.35">
      <c r="B4" s="74" t="s">
        <v>245</v>
      </c>
      <c r="C4" s="74" t="s">
        <v>246</v>
      </c>
      <c r="D4" s="74" t="s">
        <v>247</v>
      </c>
      <c r="E4" s="74" t="s">
        <v>248</v>
      </c>
      <c r="F4" s="74" t="s">
        <v>249</v>
      </c>
      <c r="G4" s="74" t="s">
        <v>250</v>
      </c>
      <c r="H4" s="74" t="s">
        <v>251</v>
      </c>
      <c r="I4" s="74" t="s">
        <v>252</v>
      </c>
      <c r="J4" s="74" t="s">
        <v>253</v>
      </c>
      <c r="K4" s="74" t="s">
        <v>254</v>
      </c>
      <c r="L4" s="74" t="s">
        <v>255</v>
      </c>
      <c r="M4" s="74" t="s">
        <v>256</v>
      </c>
      <c r="N4" s="74" t="s">
        <v>257</v>
      </c>
      <c r="O4" s="74" t="s">
        <v>258</v>
      </c>
      <c r="P4" s="74" t="s">
        <v>259</v>
      </c>
      <c r="Q4" s="74" t="s">
        <v>260</v>
      </c>
      <c r="R4" s="74" t="s">
        <v>261</v>
      </c>
      <c r="S4" s="74" t="s">
        <v>262</v>
      </c>
      <c r="T4" s="74" t="s">
        <v>263</v>
      </c>
    </row>
    <row r="5" spans="2:20" ht="60" customHeight="1" x14ac:dyDescent="0.35">
      <c r="B5" s="36" t="s">
        <v>264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300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310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Access 2016 Security Technical Implementation Guide - SHGIR</dc:title>
  <dc:subject>Generated on: 2026-06-08 11:20:23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2026-06-08T10:20:29Z</dcterms:modified>
  <cp:category>DISA-STIG</cp:category>
  <cp:contentStatus>Draft</cp:contentStatus>
</cp:coreProperties>
</file>