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DE55257DDE31853EE47133BAB1423660A5B064E7" xr6:coauthVersionLast="47" xr6:coauthVersionMax="47" xr10:uidLastSave="{2DE595F1-D86B-461F-8F52-96180427383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D80" i="3" s="1"/>
  <c r="E72" i="3"/>
  <c r="D72" i="3"/>
  <c r="C72" i="3"/>
  <c r="E71" i="3"/>
  <c r="D71" i="3"/>
  <c r="C71" i="3"/>
  <c r="W123" i="3" s="1"/>
  <c r="E70" i="3"/>
  <c r="D70" i="3"/>
  <c r="C70" i="3"/>
  <c r="U123" i="3" s="1"/>
  <c r="E69" i="3"/>
  <c r="D69" i="3"/>
  <c r="C69" i="3"/>
  <c r="F69" i="3" s="1"/>
  <c r="E54" i="3"/>
  <c r="D54" i="3"/>
  <c r="C54" i="3"/>
  <c r="F54" i="3" s="1"/>
  <c r="E53" i="3"/>
  <c r="D53" i="3"/>
  <c r="C53" i="3"/>
  <c r="F53" i="3" s="1"/>
  <c r="E52" i="3"/>
  <c r="D52" i="3"/>
  <c r="C52" i="3"/>
  <c r="F52" i="3" s="1"/>
  <c r="E34" i="3"/>
  <c r="D34" i="3"/>
  <c r="F34" i="3" s="1"/>
  <c r="C34" i="3"/>
  <c r="F33" i="3"/>
  <c r="D42" i="3" s="1"/>
  <c r="E33" i="3"/>
  <c r="D33" i="3"/>
  <c r="C33" i="3"/>
  <c r="E32" i="3"/>
  <c r="D32" i="3"/>
  <c r="C32" i="3"/>
  <c r="F32" i="3" s="1"/>
  <c r="E31" i="3"/>
  <c r="D31" i="3"/>
  <c r="C31" i="3"/>
  <c r="F31" i="3" s="1"/>
  <c r="E30" i="3"/>
  <c r="F30" i="3" s="1"/>
  <c r="D30" i="3"/>
  <c r="C30" i="3"/>
  <c r="E29" i="3"/>
  <c r="D29" i="3"/>
  <c r="C29" i="3"/>
  <c r="F29" i="3" s="1"/>
  <c r="E16" i="3"/>
  <c r="D16" i="3"/>
  <c r="C16" i="3"/>
  <c r="F16" i="3" s="1"/>
  <c r="C9" i="3"/>
  <c r="D9" i="3" s="1"/>
  <c r="C8" i="3"/>
  <c r="D8" i="3" s="1"/>
  <c r="C7" i="3"/>
  <c r="D7" i="3" s="1"/>
  <c r="E43" i="3" l="1"/>
  <c r="D43" i="3"/>
  <c r="C43" i="3"/>
  <c r="D38" i="3"/>
  <c r="C38" i="3"/>
  <c r="E38" i="3"/>
  <c r="E97" i="3"/>
  <c r="D97" i="3"/>
  <c r="C97" i="3"/>
  <c r="C20"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E81" i="3"/>
  <c r="D81" i="3"/>
  <c r="C81" i="3"/>
  <c r="E60" i="3"/>
  <c r="D60" i="3"/>
  <c r="C60" i="3"/>
  <c r="T154" i="3"/>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E40" i="3"/>
  <c r="D40" i="3"/>
  <c r="C40" i="3"/>
  <c r="E99" i="3"/>
  <c r="D99" i="3"/>
  <c r="C99" i="3"/>
  <c r="E58" i="3"/>
  <c r="D58" i="3"/>
  <c r="C58" i="3"/>
  <c r="C39" i="3"/>
  <c r="E39" i="3"/>
  <c r="D39" i="3"/>
  <c r="C98" i="3"/>
  <c r="E98" i="3"/>
  <c r="D98" i="3"/>
  <c r="C59" i="3"/>
  <c r="E59" i="3"/>
  <c r="D59" i="3"/>
  <c r="C41" i="3"/>
  <c r="E41" i="3"/>
  <c r="D41" i="3"/>
  <c r="E100" i="3"/>
  <c r="D100" i="3"/>
  <c r="C100" i="3"/>
  <c r="E42" i="3"/>
  <c r="C80" i="3"/>
  <c r="Q123" i="3"/>
  <c r="F71" i="3"/>
  <c r="E80" i="3"/>
  <c r="S123" i="3"/>
  <c r="F70" i="3"/>
  <c r="C42" i="3"/>
  <c r="X154" i="3" l="1"/>
  <c r="X149" i="3"/>
  <c r="X144" i="3"/>
  <c r="X139" i="3"/>
  <c r="X134" i="3"/>
  <c r="X129" i="3"/>
  <c r="D79" i="3"/>
  <c r="X153" i="3"/>
  <c r="X148" i="3"/>
  <c r="X143" i="3"/>
  <c r="X138" i="3"/>
  <c r="X133" i="3"/>
  <c r="X128" i="3"/>
  <c r="E79" i="3"/>
  <c r="X152" i="3"/>
  <c r="X147" i="3"/>
  <c r="X142" i="3"/>
  <c r="X137" i="3"/>
  <c r="X132" i="3"/>
  <c r="X127" i="3"/>
  <c r="C79" i="3"/>
  <c r="X151" i="3"/>
  <c r="X146" i="3"/>
  <c r="X141" i="3"/>
  <c r="X136" i="3"/>
  <c r="X131" i="3"/>
  <c r="X126" i="3"/>
  <c r="X155" i="3"/>
  <c r="X150" i="3"/>
  <c r="X145" i="3"/>
  <c r="X140" i="3"/>
  <c r="X135" i="3"/>
  <c r="X130" i="3"/>
  <c r="X125" i="3"/>
  <c r="C78" i="3"/>
  <c r="V154" i="3"/>
  <c r="V149" i="3"/>
  <c r="V144" i="3"/>
  <c r="V139" i="3"/>
  <c r="V134" i="3"/>
  <c r="V129" i="3"/>
  <c r="V153" i="3"/>
  <c r="V148" i="3"/>
  <c r="V143" i="3"/>
  <c r="V138" i="3"/>
  <c r="V133" i="3"/>
  <c r="V128" i="3"/>
  <c r="V152" i="3"/>
  <c r="V147" i="3"/>
  <c r="V142" i="3"/>
  <c r="V137" i="3"/>
  <c r="V132" i="3"/>
  <c r="V127" i="3"/>
  <c r="E78" i="3"/>
  <c r="D78" i="3"/>
  <c r="V151" i="3"/>
  <c r="V146" i="3"/>
  <c r="V141" i="3"/>
  <c r="V136" i="3"/>
  <c r="V131" i="3"/>
  <c r="V126" i="3"/>
  <c r="V155" i="3"/>
  <c r="V150" i="3"/>
  <c r="V145" i="3"/>
  <c r="V140" i="3"/>
  <c r="V135" i="3"/>
  <c r="V130" i="3"/>
  <c r="V125" i="3"/>
</calcChain>
</file>

<file path=xl/sharedStrings.xml><?xml version="1.0" encoding="utf-8"?>
<sst xmlns="http://schemas.openxmlformats.org/spreadsheetml/2006/main" count="567" uniqueCount="264">
  <si>
    <t>Id</t>
  </si>
  <si>
    <t>Title</t>
  </si>
  <si>
    <t>Severity</t>
  </si>
  <si>
    <t>MoSCoW</t>
  </si>
  <si>
    <t>OpsImpact</t>
  </si>
  <si>
    <t>Phase</t>
  </si>
  <si>
    <t>ImplStatus</t>
  </si>
  <si>
    <t>Notes</t>
  </si>
  <si>
    <t>Remediation</t>
  </si>
  <si>
    <t>Description</t>
  </si>
  <si>
    <t>Audit</t>
  </si>
  <si>
    <t>Status</t>
  </si>
  <si>
    <t>LogID</t>
  </si>
  <si>
    <t>V-24955</t>
  </si>
  <si>
    <r>
      <rPr>
        <sz val="11"/>
        <rFont val="Calibri"/>
      </rPr>
      <t>Publish data spill procedures for mobile devices</t>
    </r>
  </si>
  <si>
    <t>CAT II (Medium)</t>
  </si>
  <si>
    <t>Unassigned</t>
  </si>
  <si>
    <t>Unassessed</t>
  </si>
  <si>
    <t>Pending</t>
  </si>
  <si>
    <t/>
  </si>
  <si>
    <r>
      <rPr>
        <sz val="11"/>
        <color rgb="FF000000"/>
        <rFont val="Calibri"/>
      </rPr>
      <t>Publish a Classified Message Incident (CMI) procedure or policy for the site.</t>
    </r>
  </si>
  <si>
    <r>
      <rPr>
        <sz val="11"/>
        <color rgb="FF000000"/>
        <rFont val="Calibri"/>
      </rPr>
      <t>When a data spill occurs on a mobile device, classified or sensitive data must be protected to prevent disclosure. After a data spill, the mobile device must either be wiped using approved procedures, or destroyed if no procedures are available, so classified or sensitive data is not exposed. If a data spill procedure is not published, the site may not use approved procedures to remediate after a data spill occurs and classified data could be exposed.</t>
    </r>
  </si>
  <si>
    <r>
      <rPr>
        <sz val="11"/>
        <color rgb="FF000000"/>
        <rFont val="Calibri"/>
      </rPr>
      <t xml:space="preserve">Detailed Policy Requirements: </t>
    </r>
    <r>
      <rPr>
        <sz val="11"/>
        <color rgb="FF000000"/>
        <rFont val="Calibri"/>
      </rPr>
      <t xml:space="preserve">
</t>
    </r>
    <r>
      <rPr>
        <sz val="11"/>
        <color rgb="FF000000"/>
        <rFont val="Calibri"/>
      </rPr>
      <t>This requirement applies to mobile operating system (OS) mobile devices.</t>
    </r>
    <r>
      <rPr>
        <sz val="11"/>
        <color rgb="FF000000"/>
        <rFont val="Calibri"/>
      </rPr>
      <t xml:space="preserve">
</t>
    </r>
    <r>
      <rPr>
        <sz val="11"/>
        <color rgb="FF000000"/>
        <rFont val="Calibri"/>
      </rPr>
      <t>This requirement also applies to sensitive DoD information stored on mobile OS devices that are not authorized to connect to DoD networks or store/process sensitive DoD information. Sensitive DoD data or information is defined as any data/information that has not been approved for public release by the site/Command Public Affairs Officer (PAO).</t>
    </r>
    <r>
      <rPr>
        <sz val="11"/>
        <color rgb="FF000000"/>
        <rFont val="Calibri"/>
      </rPr>
      <t xml:space="preserve">
</t>
    </r>
    <r>
      <rPr>
        <sz val="11"/>
        <color rgb="FF000000"/>
        <rFont val="Calibri"/>
      </rPr>
      <t xml:space="preserve">In accordance with DoD policy, all components must establish Incident Handling and Response procedures. A CMI or “data spill” occurs when a classified email is inadvertently sent on an unclassified network and received on a wireless email device. Classified information may also be transmitted through some other form of file transfer to include web browser downloads and files transferred through tethered connections.  Mobile devices are not authorized for processing classified data. </t>
    </r>
    <r>
      <rPr>
        <sz val="11"/>
        <color rgb="FF000000"/>
        <rFont val="Calibri"/>
      </rPr>
      <t xml:space="preserve">
</t>
    </r>
    <r>
      <rPr>
        <sz val="11"/>
        <color rgb="FF000000"/>
        <rFont val="Calibri"/>
      </rPr>
      <t xml:space="preserve">A data spill also occurs if a classified document is attached to an otherwise unclassified email. A data spill will only occur if the classified attached document is viewed or opened by the  mobile device user since the  mobile device system only downloads an attachment on the  mobile device if the user views or opens the attachment. The site's Incident Handling and Response procedures should reference NSA/CSS Storage Device Declassification Manual 9-12, Section 5, for smartphone destruction procedures. </t>
    </r>
    <r>
      <rPr>
        <sz val="11"/>
        <color rgb="FF000000"/>
        <rFont val="Calibri"/>
      </rPr>
      <t xml:space="preserve">
</t>
    </r>
    <r>
      <rPr>
        <sz val="11"/>
        <color rgb="FF000000"/>
        <rFont val="Calibri"/>
      </rPr>
      <t xml:space="preserve">Check Procedures: </t>
    </r>
    <r>
      <rPr>
        <sz val="11"/>
        <color rgb="FF000000"/>
        <rFont val="Calibri"/>
      </rPr>
      <t xml:space="preserve">
</t>
    </r>
    <r>
      <rPr>
        <sz val="11"/>
        <color rgb="FF000000"/>
        <rFont val="Calibri"/>
      </rPr>
      <t>Interview the ISSO. Verify classified incident handling, response, and reporting procedures are documented in site  mobile device procedures or security policies. If classified incident handling, response, and reporting procedures are not documented in site  mobile device procedures or security policies, this is a finding.</t>
    </r>
    <r>
      <rPr>
        <sz val="11"/>
        <color rgb="FF000000"/>
        <rFont val="Calibri"/>
      </rPr>
      <t xml:space="preserve">
</t>
    </r>
    <r>
      <rPr>
        <sz val="11"/>
        <color rgb="FF000000"/>
        <rFont val="Calibri"/>
      </rPr>
      <t>This requirement applies at both sites where  mobile devices are issued and managed and at sites where the  mobile device management server is located.</t>
    </r>
    <r>
      <rPr>
        <sz val="11"/>
        <color rgb="FF000000"/>
        <rFont val="Calibri"/>
      </rPr>
      <t xml:space="preserve">
</t>
    </r>
    <r>
      <rPr>
        <sz val="11"/>
        <color rgb="FF000000"/>
        <rFont val="Calibri"/>
      </rPr>
      <t xml:space="preserve">- At the  mobile device management server site, verify Incident Handling and Response procedures include actions to sanitize the  mobile device management server and email servers (e.g., Exchange, Oracle mail). </t>
    </r>
    <r>
      <rPr>
        <sz val="11"/>
        <color rgb="FF000000"/>
        <rFont val="Calibri"/>
      </rPr>
      <t xml:space="preserve">
</t>
    </r>
    <r>
      <rPr>
        <sz val="11"/>
        <color rgb="FF000000"/>
        <rFont val="Calibri"/>
      </rPr>
      <t>- At  mobile device sites, verify Incident Handling and Response procedures include actions for incident reporting and actions to safeguard classified smartphone devices. The following actions will be followed for all  mobile devices involved in a data spill:</t>
    </r>
    <r>
      <rPr>
        <sz val="11"/>
        <color rgb="FF000000"/>
        <rFont val="Calibri"/>
      </rPr>
      <t xml:space="preserve">
</t>
    </r>
    <r>
      <rPr>
        <sz val="11"/>
        <color rgb="FF000000"/>
        <rFont val="Calibri"/>
      </rPr>
      <t>If Incident Handling and Response procedures do not include required information, this is a finding.</t>
    </r>
  </si>
  <si>
    <t>V-24957</t>
  </si>
  <si>
    <r>
      <rPr>
        <sz val="11"/>
        <rFont val="Calibri"/>
      </rPr>
      <t>If a data spill (Classified Message Incident (CMI)) occurs on a mobile device, the site must follow required data spill procedures.</t>
    </r>
  </si>
  <si>
    <t>CAT I (High)</t>
  </si>
  <si>
    <r>
      <rPr>
        <sz val="11"/>
        <color rgb="FF000000"/>
        <rFont val="Calibri"/>
      </rPr>
      <t>Follow required procedures after a data spill occurs.</t>
    </r>
  </si>
  <si>
    <r>
      <rPr>
        <sz val="11"/>
        <color rgb="FF000000"/>
        <rFont val="Calibri"/>
      </rPr>
      <t>If required procedures are not followed after a data spill, classified data could be exposed to unauthorized personnel.</t>
    </r>
  </si>
  <si>
    <r>
      <rPr>
        <sz val="11"/>
        <color rgb="FF000000"/>
        <rFont val="Calibri"/>
      </rPr>
      <t xml:space="preserve">Detailed Policy Requirements: </t>
    </r>
    <r>
      <rPr>
        <sz val="11"/>
        <color rgb="FF000000"/>
        <rFont val="Calibri"/>
      </rPr>
      <t xml:space="preserve">
</t>
    </r>
    <r>
      <rPr>
        <sz val="11"/>
        <color rgb="FF000000"/>
        <rFont val="Calibri"/>
      </rPr>
      <t>This requirement applies to mobile operating system (OS)  mobile devices.</t>
    </r>
    <r>
      <rPr>
        <sz val="11"/>
        <color rgb="FF000000"/>
        <rFont val="Calibri"/>
      </rPr>
      <t xml:space="preserve">
</t>
    </r>
    <r>
      <rPr>
        <sz val="11"/>
        <color rgb="FF000000"/>
        <rFont val="Calibri"/>
      </rPr>
      <t>This requirement also applies to sensitive DoD information stored on mobile OS devices that are not authorized to connect to DoD networks or store/process sensitive DoD information. Sensitive DoD data or information is defined as any data/information that has not been approved for public release by the site/Command Public Affairs Officer (PAO).</t>
    </r>
    <r>
      <rPr>
        <sz val="11"/>
        <color rgb="FF000000"/>
        <rFont val="Calibri"/>
      </rPr>
      <t xml:space="preserve">
</t>
    </r>
    <r>
      <rPr>
        <sz val="11"/>
        <color rgb="FF000000"/>
        <rFont val="Calibri"/>
      </rPr>
      <t xml:space="preserve">If a data spill occurs on a  mobile device, the following actions must be completed: </t>
    </r>
    <r>
      <rPr>
        <sz val="11"/>
        <color rgb="FF000000"/>
        <rFont val="Calibri"/>
      </rPr>
      <t xml:space="preserve">
</t>
    </r>
    <r>
      <rPr>
        <sz val="11"/>
        <color rgb="FF000000"/>
        <rFont val="Calibri"/>
      </rPr>
      <t>- The  mobile device management server and email servers (i.e., Exchange, Oracle mail, etc.) are handled as classified systems until they are sanitized according to appropriate procedures. (See NSA/CSS Storage Device Declassification Manual 9-12 for sanitization procedures.)</t>
    </r>
    <r>
      <rPr>
        <sz val="11"/>
        <color rgb="FF000000"/>
        <rFont val="Calibri"/>
      </rPr>
      <t xml:space="preserve">
</t>
    </r>
    <r>
      <rPr>
        <sz val="11"/>
        <color rgb="FF000000"/>
        <rFont val="Calibri"/>
      </rPr>
      <t xml:space="preserve">- The  mobile device is handled as a classified device and destroyed according to DoD guidance for destroying classified equipment or sanitized as directed in Check WIR-SPP-003-01. </t>
    </r>
    <r>
      <rPr>
        <sz val="11"/>
        <color rgb="FF000000"/>
        <rFont val="Calibri"/>
      </rPr>
      <t xml:space="preserve">
</t>
    </r>
    <r>
      <rPr>
        <sz val="11"/>
        <color rgb="FF000000"/>
        <rFont val="Calibri"/>
      </rPr>
      <t xml:space="preserve">Check Procedures: </t>
    </r>
    <r>
      <rPr>
        <sz val="11"/>
        <color rgb="FF000000"/>
        <rFont val="Calibri"/>
      </rPr>
      <t xml:space="preserve">
</t>
    </r>
    <r>
      <rPr>
        <sz val="11"/>
        <color rgb="FF000000"/>
        <rFont val="Calibri"/>
      </rPr>
      <t xml:space="preserve">Interview the ISSO. Determine if the site has had a data spill within the previous 24 months. If yes, review written records, incident reports, and/or after action reports and determine if required procedures were followed. </t>
    </r>
    <r>
      <rPr>
        <sz val="11"/>
        <color rgb="FF000000"/>
        <rFont val="Calibri"/>
      </rPr>
      <t xml:space="preserve">
</t>
    </r>
    <r>
      <rPr>
        <sz val="11"/>
        <color rgb="FF000000"/>
        <rFont val="Calibri"/>
      </rPr>
      <t>If the site had a data spill within the previous 24 months and required procedures were not followed, this is a finding.</t>
    </r>
  </si>
  <si>
    <t>V-24962</t>
  </si>
  <si>
    <r>
      <rPr>
        <sz val="11"/>
        <rFont val="Calibri"/>
      </rPr>
      <t>The site Incident Response Plan or other procedure must include procedures to follow when a mobile operating system (OS) based mobile device is reported lost or stolen.</t>
    </r>
  </si>
  <si>
    <t>CAT III (Low)</t>
  </si>
  <si>
    <r>
      <rPr>
        <sz val="11"/>
        <color rgb="FF000000"/>
        <rFont val="Calibri"/>
      </rPr>
      <t>Publish procedures to follow if a mobile operating system (OS) based  mobile device is lost or stolen.</t>
    </r>
  </si>
  <si>
    <r>
      <rPr>
        <sz val="11"/>
        <color rgb="FF000000"/>
        <rFont val="Calibri"/>
      </rPr>
      <t>Sensitive DoD data could be stored in memory on a DoD operated mobile operating system (OS) based  mobile device and the data could be compromised if required actions are not followed when a  mobile device is lost or stolen. Without procedures for lost or stolen mobile operating system (OS) based mobile devices, it is more likely that an adversary could obtain the device and use it to access DoD networks or otherwise compromise DoD IA.</t>
    </r>
  </si>
  <si>
    <r>
      <rPr>
        <sz val="11"/>
        <color rgb="FF000000"/>
        <rFont val="Calibri"/>
      </rPr>
      <t xml:space="preserve">Detailed Policy Requirements: </t>
    </r>
    <r>
      <rPr>
        <sz val="11"/>
        <color rgb="FF000000"/>
        <rFont val="Calibri"/>
      </rPr>
      <t xml:space="preserve">
</t>
    </r>
    <r>
      <rPr>
        <sz val="11"/>
        <color rgb="FF000000"/>
        <rFont val="Calibri"/>
      </rPr>
      <t>The site (location where  mobile devices are issued and managed and the site where the mobile operating system (OS) based  mobile device management server is located) must publish procedures to follow if a  mobile device has been lost or stolen. The procedures should include (as appropriate):</t>
    </r>
    <r>
      <rPr>
        <sz val="11"/>
        <color rgb="FF000000"/>
        <rFont val="Calibri"/>
      </rPr>
      <t xml:space="preserve">
</t>
    </r>
    <r>
      <rPr>
        <sz val="11"/>
        <color rgb="FF000000"/>
        <rFont val="Calibri"/>
      </rPr>
      <t xml:space="preserve">- Mobile device user notifies ISSO, SM, and other site personnel, as required by the site’s Incident Response Plan, within the timeframe required by the site’s Incident Response Plan. </t>
    </r>
    <r>
      <rPr>
        <sz val="11"/>
        <color rgb="FF000000"/>
        <rFont val="Calibri"/>
      </rPr>
      <t xml:space="preserve">
</t>
    </r>
    <r>
      <rPr>
        <sz val="11"/>
        <color rgb="FF000000"/>
        <rFont val="Calibri"/>
      </rPr>
      <t xml:space="preserve">- The ISSO notifies the mobile device management server system administrator and other site personnel, as required by the site’s Incident Response Plan, within the timeframe required by the site’s Incident Response Plan. </t>
    </r>
    <r>
      <rPr>
        <sz val="11"/>
        <color rgb="FF000000"/>
        <rFont val="Calibri"/>
      </rPr>
      <t xml:space="preserve">
</t>
    </r>
    <r>
      <rPr>
        <sz val="11"/>
        <color rgb="FF000000"/>
        <rFont val="Calibri"/>
      </rPr>
      <t>The site mobile device management server administrator sends a wipe command to the  mobile device and then disables the user account on the management server or removes the mobile device from the user account.</t>
    </r>
    <r>
      <rPr>
        <sz val="11"/>
        <color rgb="FF000000"/>
        <rFont val="Calibri"/>
      </rPr>
      <t xml:space="preserve">
</t>
    </r>
    <r>
      <rPr>
        <sz val="11"/>
        <color rgb="FF000000"/>
        <rFont val="Calibri"/>
      </rPr>
      <t>- The site will contact the carrier to have the device deactivated on the carrier’s network.</t>
    </r>
    <r>
      <rPr>
        <sz val="11"/>
        <color rgb="FF000000"/>
        <rFont val="Calibri"/>
      </rPr>
      <t xml:space="preserve">
</t>
    </r>
    <r>
      <rPr>
        <sz val="11"/>
        <color rgb="FF000000"/>
        <rFont val="Calibri"/>
      </rPr>
      <t xml:space="preserve">Check procedures: </t>
    </r>
    <r>
      <rPr>
        <sz val="11"/>
        <color rgb="FF000000"/>
        <rFont val="Calibri"/>
      </rPr>
      <t xml:space="preserve">
</t>
    </r>
    <r>
      <rPr>
        <sz val="11"/>
        <color rgb="FF000000"/>
        <rFont val="Calibri"/>
      </rPr>
      <t xml:space="preserve">Interview the ISSO. </t>
    </r>
    <r>
      <rPr>
        <sz val="11"/>
        <color rgb="FF000000"/>
        <rFont val="Calibri"/>
      </rPr>
      <t xml:space="preserve">
</t>
    </r>
    <r>
      <rPr>
        <sz val="11"/>
        <color rgb="FF000000"/>
        <rFont val="Calibri"/>
      </rPr>
      <t>Review the site’s Incident Response Plan or other policies to determine if the site has a written plan of action.</t>
    </r>
    <r>
      <rPr>
        <sz val="11"/>
        <color rgb="FF000000"/>
        <rFont val="Calibri"/>
      </rPr>
      <t xml:space="preserve">
</t>
    </r>
    <r>
      <rPr>
        <sz val="11"/>
        <color rgb="FF000000"/>
        <rFont val="Calibri"/>
      </rPr>
      <t>If the site does not have a written plan of action following a lost or stolen  mobile device, this is a finding.</t>
    </r>
  </si>
  <si>
    <t>V-24969</t>
  </si>
  <si>
    <r>
      <rPr>
        <sz val="11"/>
        <rFont val="Calibri"/>
      </rPr>
      <t>Required actions must be followed at the site when a mobile device has been lost or stolen.</t>
    </r>
  </si>
  <si>
    <r>
      <rPr>
        <sz val="11"/>
        <color rgb="FF000000"/>
        <rFont val="Calibri"/>
      </rPr>
      <t>Follow required actions when a  mobile device is reported lost or stolen.</t>
    </r>
  </si>
  <si>
    <r>
      <rPr>
        <sz val="11"/>
        <color rgb="FF000000"/>
        <rFont val="Calibri"/>
      </rPr>
      <t>If procedures for lost or stolen  mobile devices are not followed, it is more likely that an adversary could obtain the device and use it to access DoD networks or otherwise compromise DoD IA.</t>
    </r>
  </si>
  <si>
    <r>
      <rPr>
        <sz val="11"/>
        <color rgb="FF000000"/>
        <rFont val="Calibri"/>
      </rPr>
      <t xml:space="preserve">Interview the ISSO. Determine if any site mobile devices were reported lost or stolen within the previous 24 months. If yes, review written records, incident reports, and/or after action reports and determine if required procedures were followed. </t>
    </r>
    <r>
      <rPr>
        <sz val="11"/>
        <color rgb="FF000000"/>
        <rFont val="Calibri"/>
      </rPr>
      <t xml:space="preserve">
</t>
    </r>
    <r>
      <rPr>
        <sz val="11"/>
        <color rgb="FF000000"/>
        <rFont val="Calibri"/>
      </rPr>
      <t>If the site had a lost or stolen mobile device within the previous 24 months and required procedures were not followed, this is a finding.</t>
    </r>
  </si>
  <si>
    <t>V-24970</t>
  </si>
  <si>
    <r>
      <rPr>
        <sz val="11"/>
        <rFont val="Calibri"/>
      </rPr>
      <t>The mobile device management (MDM) server administrator must receive required training.</t>
    </r>
  </si>
  <si>
    <r>
      <rPr>
        <sz val="11"/>
        <color rgb="FF000000"/>
        <rFont val="Calibri"/>
      </rPr>
      <t>Have MDM server administrator complete and document his/her training.</t>
    </r>
  </si>
  <si>
    <r>
      <rPr>
        <sz val="11"/>
        <color rgb="FF000000"/>
        <rFont val="Calibri"/>
      </rPr>
      <t>The security posture of the MDM server could be compromised if the administrator is not trained to follow required procedures.</t>
    </r>
  </si>
  <si>
    <r>
      <rPr>
        <sz val="11"/>
        <color rgb="FF000000"/>
        <rFont val="Calibri"/>
      </rPr>
      <t xml:space="preserve">Detailed policy requirements: </t>
    </r>
    <r>
      <rPr>
        <sz val="11"/>
        <color rgb="FF000000"/>
        <rFont val="Calibri"/>
      </rPr>
      <t xml:space="preserve">
</t>
    </r>
    <r>
      <rPr>
        <sz val="11"/>
        <color rgb="FF000000"/>
        <rFont val="Calibri"/>
      </rPr>
      <t xml:space="preserve">The MDM server administrator must be trained on the following requirements: </t>
    </r>
    <r>
      <rPr>
        <sz val="11"/>
        <color rgb="FF000000"/>
        <rFont val="Calibri"/>
      </rPr>
      <t xml:space="preserve">
</t>
    </r>
    <r>
      <rPr>
        <sz val="11"/>
        <color rgb="FF000000"/>
        <rFont val="Calibri"/>
      </rPr>
      <t xml:space="preserve">- Requirement that administrative service accounts will not be used to log into the mobile device management server or any server service. </t>
    </r>
    <r>
      <rPr>
        <sz val="11"/>
        <color rgb="FF000000"/>
        <rFont val="Calibri"/>
      </rPr>
      <t xml:space="preserve">
</t>
    </r>
    <r>
      <rPr>
        <sz val="11"/>
        <color rgb="FF000000"/>
        <rFont val="Calibri"/>
      </rPr>
      <t xml:space="preserve">- Activation passwords or PINs will consist of a pseudo-random pattern of at least eight characters consisting of at least two letters and two numbers. A new activation password must be selected each time one is assigned (e.g., the same password cannot be used for all users or for a group of users). </t>
    </r>
    <r>
      <rPr>
        <sz val="11"/>
        <color rgb="FF000000"/>
        <rFont val="Calibri"/>
      </rPr>
      <t xml:space="preserve">
</t>
    </r>
    <r>
      <rPr>
        <sz val="11"/>
        <color rgb="FF000000"/>
        <rFont val="Calibri"/>
      </rPr>
      <t>- User and group accounts on the MDM server will always be assigned a STIG-compliant security/IT policy.</t>
    </r>
    <r>
      <rPr>
        <sz val="11"/>
        <color rgb="FF000000"/>
        <rFont val="Calibri"/>
      </rPr>
      <t xml:space="preserve">
</t>
    </r>
    <r>
      <rPr>
        <sz val="11"/>
        <color rgb="FF000000"/>
        <rFont val="Calibri"/>
      </rPr>
      <t xml:space="preserve">Check procedures: </t>
    </r>
    <r>
      <rPr>
        <sz val="11"/>
        <color rgb="FF000000"/>
        <rFont val="Calibri"/>
      </rPr>
      <t xml:space="preserve">
</t>
    </r>
    <r>
      <rPr>
        <sz val="11"/>
        <color rgb="FF000000"/>
        <rFont val="Calibri"/>
      </rPr>
      <t>-Verify the MDM server administrator(s) has received the required training. The site should document when the training was completed.</t>
    </r>
    <r>
      <rPr>
        <sz val="11"/>
        <color rgb="FF000000"/>
        <rFont val="Calibri"/>
      </rPr>
      <t xml:space="preserve">
</t>
    </r>
    <r>
      <rPr>
        <sz val="11"/>
        <color rgb="FF000000"/>
        <rFont val="Calibri"/>
      </rPr>
      <t>If the MDM server administrator did not receive required training, this is a finding.</t>
    </r>
  </si>
  <si>
    <t>V-28313</t>
  </si>
  <si>
    <r>
      <rPr>
        <sz val="11"/>
        <rFont val="Calibri"/>
      </rPr>
      <t>MDM server administrator training must be renewed annually.</t>
    </r>
  </si>
  <si>
    <r>
      <rPr>
        <sz val="11"/>
        <color rgb="FF000000"/>
        <rFont val="Calibri"/>
      </rPr>
      <t>Renew required training annually.</t>
    </r>
  </si>
  <si>
    <r>
      <rPr>
        <sz val="11"/>
        <color rgb="FF000000"/>
        <rFont val="Calibri"/>
      </rPr>
      <t>The MDM server administrator must renew required training annually.</t>
    </r>
  </si>
  <si>
    <r>
      <rPr>
        <sz val="11"/>
        <color rgb="FF000000"/>
        <rFont val="Calibri"/>
      </rPr>
      <t>The site should document when training was completed.</t>
    </r>
    <r>
      <rPr>
        <sz val="11"/>
        <color rgb="FF000000"/>
        <rFont val="Calibri"/>
      </rPr>
      <t xml:space="preserve">
</t>
    </r>
    <r>
      <rPr>
        <sz val="11"/>
        <color rgb="FF000000"/>
        <rFont val="Calibri"/>
      </rPr>
      <t>-Verify training is renewed annually.</t>
    </r>
    <r>
      <rPr>
        <sz val="11"/>
        <color rgb="FF000000"/>
        <rFont val="Calibri"/>
      </rPr>
      <t xml:space="preserve">
</t>
    </r>
    <r>
      <rPr>
        <sz val="11"/>
        <color rgb="FF000000"/>
        <rFont val="Calibri"/>
      </rPr>
      <t>If the MDM server administrator training is not renewed annually,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</si>
  <si>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</si>
  <si>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</si>
  <si>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</si>
  <si>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</si>
  <si>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</si>
  <si>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</si>
  <si>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</si>
  <si>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</si>
  <si>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</si>
  <si>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</si>
  <si>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</si>
  <si>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</si>
  <si>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</si>
  <si>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</si>
  <si>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</si>
  <si>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</si>
  <si>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</si>
  <si>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</si>
  <si>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</si>
  <si>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</si>
  <si>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</si>
  <si>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</si>
  <si>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</si>
  <si>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</si>
  <si>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</si>
  <si>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</si>
  <si>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</si>
  <si>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</si>
  <si>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</si>
  <si>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MDM Server Policy Security Technical Implementation Guide (STIG) V2R5</t>
  </si>
  <si>
    <t>Developed By:</t>
  </si>
  <si>
    <t>Defense Information Systems Agency (DISA) for the US DoD</t>
  </si>
  <si>
    <t>Release Information:</t>
  </si>
  <si>
    <r>
      <rPr>
        <b/>
        <sz val="11"/>
        <color rgb="FF000000"/>
        <rFont val="Calibri"/>
      </rPr>
      <t>Version:</t>
    </r>
    <r>
      <rPr>
        <sz val="11"/>
        <color rgb="FF000000"/>
        <rFont val="Calibri"/>
      </rPr>
      <t xml:space="preserve"> V2R5    </t>
    </r>
    <r>
      <rPr>
        <b/>
        <sz val="11"/>
        <color rgb="FF000000"/>
        <rFont val="Calibri"/>
      </rPr>
      <t>Date:</t>
    </r>
    <r>
      <rPr>
        <sz val="11"/>
        <color rgb="FF000000"/>
        <rFont val="Calibri"/>
      </rPr>
      <t xml:space="preserve"> 26 July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t>
    </r>
  </si>
  <si>
    <t>Download Url:</t>
  </si>
  <si>
    <t>https://www.cyber.mil/stigs</t>
  </si>
  <si>
    <t>Guide Overview:</t>
  </si>
  <si>
    <r>
      <rPr>
        <sz val="11"/>
        <color rgb="FF000000"/>
        <rFont val="Calibri"/>
      </rPr>
      <t>The Mobile Device Management (MDM) Server Policy Security Technical Implementation Guide (STIG) is published as a tool to improve the security of Department of Defense (DoD) information systems. This document provides policy and training requirements for DoD sites that use of MDM servers.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</si>
  <si>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</si>
  <si>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</si>
  <si>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</si>
  <si>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</si>
  <si>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</si>
  <si>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</si>
  <si>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</si>
  <si>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</si>
  <si>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</si>
  <si>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</si>
  <si>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</si>
  <si>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</si>
  <si>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</si>
  <si>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</si>
  <si>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</si>
  <si>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</si>
  <si>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</si>
  <si>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</si>
  <si>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</si>
  <si>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</si>
  <si>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</si>
  <si>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</si>
  <si>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MDM Server Policy Security Technical Implementation Guide (STIG) V2R5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</si>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</sst>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E7C-4D7D-B930-C5F730CF865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E7C-4D7D-B930-C5F730CF865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c:v>
                </c:pt>
              </c:numCache>
            </c:numRef>
          </c:val>
          <c:extLst>
            <c:ext xmlns:c16="http://schemas.microsoft.com/office/drawing/2014/chart" uri="{C3380CC4-5D6E-409C-BE32-E72D297353CC}">
              <c16:uniqueId val="{00000002-5E7C-4D7D-B930-C5F730CF865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538-4046-93B8-A5D7D865F98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538-4046-93B8-A5D7D865F98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6</c:v>
                </c:pt>
              </c:numCache>
            </c:numRef>
          </c:val>
          <c:extLst>
            <c:ext xmlns:c16="http://schemas.microsoft.com/office/drawing/2014/chart" uri="{C3380CC4-5D6E-409C-BE32-E72D297353CC}">
              <c16:uniqueId val="{00000002-2538-4046-93B8-A5D7D865F98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45E9-44B0-B628-D0E8F70DC40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45E9-44B0-B628-D0E8F70DC40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1</c:v>
                </c:pt>
                <c:pt idx="2">
                  <c:v>4</c:v>
                </c:pt>
              </c:numCache>
            </c:numRef>
          </c:val>
          <c:extLst>
            <c:ext xmlns:c16="http://schemas.microsoft.com/office/drawing/2014/chart" uri="{C3380CC4-5D6E-409C-BE32-E72D297353CC}">
              <c16:uniqueId val="{00000002-45E9-44B0-B628-D0E8F70DC40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C6E-4F8B-88F9-D9BB726949A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C6E-4F8B-88F9-D9BB726949A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6</c:v>
                </c:pt>
              </c:numCache>
            </c:numRef>
          </c:val>
          <c:extLst>
            <c:ext xmlns:c16="http://schemas.microsoft.com/office/drawing/2014/chart" uri="{C3380CC4-5D6E-409C-BE32-E72D297353CC}">
              <c16:uniqueId val="{00000002-8C6E-4F8B-88F9-D9BB726949A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2D1-4CAC-844C-53FF542D586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2D1-4CAC-844C-53FF542D586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6</c:v>
                </c:pt>
              </c:numCache>
            </c:numRef>
          </c:val>
          <c:extLst>
            <c:ext xmlns:c16="http://schemas.microsoft.com/office/drawing/2014/chart" uri="{C3380CC4-5D6E-409C-BE32-E72D297353CC}">
              <c16:uniqueId val="{00000002-B2D1-4CAC-844C-53FF542D586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B13-4EAA-A4B2-DD0D835C661A}"/>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B13-4EAA-A4B2-DD0D835C661A}"/>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B13-4EAA-A4B2-DD0D835C661A}"/>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B13-4EAA-A4B2-DD0D835C661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0F1-4AF6-89A4-C1C6230FD9D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qdd0d">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v5d0be">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cis4xe">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fukxc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rgielw">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5izmb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p30vyg">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7">
  <autoFilter ref="A1:M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51</v>
      </c>
    </row>
    <row r="3" spans="2:3" ht="15" customHeight="1" x14ac:dyDescent="0.35"/>
    <row r="4" spans="2:3" ht="58" x14ac:dyDescent="0.35">
      <c r="B4" s="18" t="s">
        <v>52</v>
      </c>
      <c r="C4" s="19" t="s">
        <v>53</v>
      </c>
    </row>
    <row r="5" spans="2:3" x14ac:dyDescent="0.35">
      <c r="C5" s="19" t="s">
        <v>54</v>
      </c>
    </row>
    <row r="6" spans="2:3" x14ac:dyDescent="0.35">
      <c r="C6" s="16" t="s">
        <v>55</v>
      </c>
    </row>
    <row r="7" spans="2:3" ht="10" customHeight="1" x14ac:dyDescent="0.35"/>
    <row r="8" spans="2:3" ht="232" x14ac:dyDescent="0.35">
      <c r="B8" s="20" t="s">
        <v>56</v>
      </c>
      <c r="C8" s="19" t="s">
        <v>57</v>
      </c>
    </row>
    <row r="9" spans="2:3" ht="10" customHeight="1" x14ac:dyDescent="0.35"/>
    <row r="10" spans="2:3" ht="35" customHeight="1" x14ac:dyDescent="0.35">
      <c r="B10" s="20" t="s">
        <v>58</v>
      </c>
      <c r="C10" s="19" t="s">
        <v>59</v>
      </c>
    </row>
    <row r="11" spans="2:3" ht="75" customHeight="1" x14ac:dyDescent="0.35">
      <c r="B11" s="16" t="s">
        <v>19</v>
      </c>
      <c r="C11" s="19" t="s">
        <v>60</v>
      </c>
    </row>
    <row r="12" spans="2:3" ht="47" customHeight="1" x14ac:dyDescent="0.35">
      <c r="B12" s="16" t="s">
        <v>19</v>
      </c>
      <c r="C12" s="19" t="s">
        <v>61</v>
      </c>
    </row>
    <row r="13" spans="2:3" ht="35" customHeight="1" x14ac:dyDescent="0.35">
      <c r="B13" s="16" t="s">
        <v>19</v>
      </c>
      <c r="C13" s="19" t="s">
        <v>62</v>
      </c>
    </row>
    <row r="14" spans="2:3" ht="32" customHeight="1" x14ac:dyDescent="0.35">
      <c r="B14" s="16" t="s">
        <v>19</v>
      </c>
      <c r="C14" s="19" t="s">
        <v>63</v>
      </c>
    </row>
    <row r="15" spans="2:3" ht="30" customHeight="1" x14ac:dyDescent="0.35">
      <c r="B15" s="16" t="s">
        <v>19</v>
      </c>
      <c r="C15" s="19" t="s">
        <v>64</v>
      </c>
    </row>
    <row r="16" spans="2:3" ht="10" customHeight="1" x14ac:dyDescent="0.35"/>
    <row r="17" spans="1:3" ht="145" customHeight="1" x14ac:dyDescent="0.35">
      <c r="B17" s="20" t="s">
        <v>65</v>
      </c>
      <c r="C17" s="19" t="s">
        <v>66</v>
      </c>
    </row>
    <row r="18" spans="1:3" ht="10" customHeight="1" x14ac:dyDescent="0.35"/>
    <row r="19" spans="1:3" ht="3" customHeight="1" x14ac:dyDescent="0.35">
      <c r="B19" s="21"/>
      <c r="C19" s="21"/>
    </row>
    <row r="20" spans="1:3" ht="12" customHeight="1" x14ac:dyDescent="0.35"/>
    <row r="21" spans="1:3" ht="35" customHeight="1" x14ac:dyDescent="0.35">
      <c r="A21" s="23"/>
      <c r="B21" s="24" t="s">
        <v>67</v>
      </c>
      <c r="C21" s="25" t="s">
        <v>68</v>
      </c>
    </row>
    <row r="22" spans="1:3" ht="18" customHeight="1" x14ac:dyDescent="0.35">
      <c r="A22" s="23"/>
      <c r="B22" s="23" t="s">
        <v>19</v>
      </c>
      <c r="C22" s="25" t="s">
        <v>69</v>
      </c>
    </row>
    <row r="23" spans="1:3" ht="18" customHeight="1" x14ac:dyDescent="0.35">
      <c r="A23" s="23"/>
      <c r="B23" s="23" t="s">
        <v>19</v>
      </c>
      <c r="C23" s="25" t="s">
        <v>70</v>
      </c>
    </row>
    <row r="24" spans="1:3" ht="18" customHeight="1" x14ac:dyDescent="0.35">
      <c r="A24" s="23"/>
      <c r="B24" s="23" t="s">
        <v>19</v>
      </c>
      <c r="C24" s="25" t="s">
        <v>71</v>
      </c>
    </row>
    <row r="25" spans="1:3" ht="18" customHeight="1" x14ac:dyDescent="0.35">
      <c r="A25" s="23"/>
      <c r="B25" s="23" t="s">
        <v>19</v>
      </c>
      <c r="C25" s="25" t="s">
        <v>72</v>
      </c>
    </row>
    <row r="26" spans="1:3" ht="18" customHeight="1" x14ac:dyDescent="0.35">
      <c r="A26" s="23"/>
      <c r="B26" s="23" t="s">
        <v>19</v>
      </c>
      <c r="C26" s="25" t="s">
        <v>73</v>
      </c>
    </row>
    <row r="27" spans="1:3" ht="18" customHeight="1" x14ac:dyDescent="0.35">
      <c r="A27" s="23"/>
      <c r="B27" s="23" t="s">
        <v>19</v>
      </c>
      <c r="C27" s="25" t="s">
        <v>74</v>
      </c>
    </row>
    <row r="28" spans="1:3" ht="18" customHeight="1" x14ac:dyDescent="0.35">
      <c r="A28" s="23"/>
      <c r="B28" s="23" t="s">
        <v>19</v>
      </c>
      <c r="C28" s="25" t="s">
        <v>75</v>
      </c>
    </row>
    <row r="29" spans="1:3" ht="18" customHeight="1" x14ac:dyDescent="0.35">
      <c r="A29" s="23"/>
      <c r="B29" s="23" t="s">
        <v>19</v>
      </c>
      <c r="C29" s="25" t="s">
        <v>76</v>
      </c>
    </row>
    <row r="30" spans="1:3" ht="44" customHeight="1" x14ac:dyDescent="0.35">
      <c r="A30" s="23"/>
      <c r="B30" s="23" t="s">
        <v>19</v>
      </c>
      <c r="C30" s="26" t="s">
        <v>77</v>
      </c>
    </row>
    <row r="31" spans="1:3" ht="10" customHeight="1" x14ac:dyDescent="0.35"/>
    <row r="32" spans="1:3" ht="3" customHeight="1" x14ac:dyDescent="0.35">
      <c r="B32" s="21"/>
      <c r="C32" s="21"/>
    </row>
    <row r="33" spans="2:3" ht="12" customHeight="1" x14ac:dyDescent="0.35"/>
    <row r="34" spans="2:3" ht="24" customHeight="1" x14ac:dyDescent="0.35">
      <c r="B34" s="27" t="s">
        <v>78</v>
      </c>
      <c r="C34" s="28" t="s">
        <v>79</v>
      </c>
    </row>
    <row r="35" spans="2:3" ht="18.5" x14ac:dyDescent="0.35">
      <c r="B35" s="27" t="s">
        <v>80</v>
      </c>
      <c r="C35" s="29" t="s">
        <v>81</v>
      </c>
    </row>
    <row r="36" spans="2:3" ht="27" customHeight="1" x14ac:dyDescent="0.35">
      <c r="B36" s="30" t="s">
        <v>82</v>
      </c>
      <c r="C36" s="22" t="s">
        <v>83</v>
      </c>
    </row>
    <row r="37" spans="2:3" x14ac:dyDescent="0.35">
      <c r="B37" s="27" t="s">
        <v>84</v>
      </c>
      <c r="C37" s="31" t="s">
        <v>85</v>
      </c>
    </row>
    <row r="38" spans="2:3" ht="10" customHeight="1" x14ac:dyDescent="0.35"/>
    <row r="39" spans="2:3" ht="43.5" x14ac:dyDescent="0.35">
      <c r="B39" s="27" t="s">
        <v>86</v>
      </c>
      <c r="C39" s="32" t="s">
        <v>87</v>
      </c>
    </row>
    <row r="40" spans="2:3" ht="10" customHeight="1" x14ac:dyDescent="0.35"/>
    <row r="41" spans="2:3" ht="43.5" x14ac:dyDescent="0.35">
      <c r="B41" s="27" t="s">
        <v>88</v>
      </c>
      <c r="C41" s="19" t="s">
        <v>89</v>
      </c>
    </row>
    <row r="42" spans="2:3" ht="10" customHeight="1" x14ac:dyDescent="0.35"/>
    <row r="43" spans="2:3" ht="15.5" x14ac:dyDescent="0.35">
      <c r="C43" s="33" t="s">
        <v>25</v>
      </c>
    </row>
    <row r="44" spans="2:3" ht="29" x14ac:dyDescent="0.35">
      <c r="C44" s="19" t="s">
        <v>90</v>
      </c>
    </row>
    <row r="45" spans="2:3" ht="10" customHeight="1" x14ac:dyDescent="0.35"/>
    <row r="46" spans="2:3" ht="15.5" x14ac:dyDescent="0.35">
      <c r="C46" s="34" t="s">
        <v>15</v>
      </c>
    </row>
    <row r="47" spans="2:3" ht="29" x14ac:dyDescent="0.35">
      <c r="C47" s="19" t="s">
        <v>91</v>
      </c>
    </row>
    <row r="48" spans="2:3" ht="10" customHeight="1" x14ac:dyDescent="0.35"/>
    <row r="49" spans="2:3" ht="15.5" x14ac:dyDescent="0.35">
      <c r="C49" s="35" t="s">
        <v>31</v>
      </c>
    </row>
    <row r="50" spans="2:3" ht="29" x14ac:dyDescent="0.35">
      <c r="C50" s="19" t="s">
        <v>92</v>
      </c>
    </row>
    <row r="51" spans="2:3" ht="10" customHeight="1" x14ac:dyDescent="0.35"/>
    <row r="52" spans="2:3" ht="3" customHeight="1" x14ac:dyDescent="0.35">
      <c r="B52" s="21"/>
      <c r="C52" s="21"/>
    </row>
    <row r="53" spans="2:3" ht="12" customHeight="1" x14ac:dyDescent="0.35"/>
    <row r="54" spans="2:3" ht="130.5" x14ac:dyDescent="0.35">
      <c r="B54" s="18" t="s">
        <v>93</v>
      </c>
      <c r="C54" s="19" t="s">
        <v>94</v>
      </c>
    </row>
    <row r="55" spans="2:3" ht="6" customHeight="1" x14ac:dyDescent="0.35"/>
    <row r="56" spans="2:3" ht="217.5" x14ac:dyDescent="0.35">
      <c r="C56" s="19" t="s">
        <v>95</v>
      </c>
    </row>
    <row r="57" spans="2:3" ht="6" customHeight="1" x14ac:dyDescent="0.35"/>
    <row r="58" spans="2:3" ht="43.5" x14ac:dyDescent="0.35">
      <c r="C58" s="19" t="s">
        <v>96</v>
      </c>
    </row>
    <row r="59" spans="2:3" ht="10" customHeight="1" x14ac:dyDescent="0.35"/>
    <row r="60" spans="2:3" ht="3" customHeight="1" x14ac:dyDescent="0.35">
      <c r="B60" s="21"/>
      <c r="C60" s="21"/>
    </row>
    <row r="61" spans="2:3" ht="12" customHeight="1" x14ac:dyDescent="0.35"/>
    <row r="62" spans="2:3" ht="145" x14ac:dyDescent="0.35">
      <c r="B62" s="18" t="s">
        <v>97</v>
      </c>
      <c r="C62" s="19" t="s">
        <v>98</v>
      </c>
    </row>
    <row r="63" spans="2:3" ht="6" customHeight="1" x14ac:dyDescent="0.35"/>
    <row r="64" spans="2:3" ht="203" x14ac:dyDescent="0.35">
      <c r="C64" s="19" t="s">
        <v>99</v>
      </c>
    </row>
    <row r="65" spans="2:3" ht="6" customHeight="1" x14ac:dyDescent="0.35"/>
    <row r="66" spans="2:3" ht="43.5" x14ac:dyDescent="0.35">
      <c r="C66" s="19" t="s">
        <v>100</v>
      </c>
    </row>
    <row r="67" spans="2:3" ht="10" customHeight="1" x14ac:dyDescent="0.35"/>
    <row r="68" spans="2:3" ht="3" customHeight="1" x14ac:dyDescent="0.35">
      <c r="B68" s="21"/>
      <c r="C68" s="21"/>
    </row>
    <row r="69" spans="2:3" ht="12" customHeight="1" x14ac:dyDescent="0.35"/>
    <row r="70" spans="2:3" ht="101.5" x14ac:dyDescent="0.35">
      <c r="B70" s="18" t="s">
        <v>101</v>
      </c>
      <c r="C70" s="19" t="s">
        <v>102</v>
      </c>
    </row>
    <row r="71" spans="2:3" ht="6" customHeight="1" x14ac:dyDescent="0.35"/>
    <row r="72" spans="2:3" ht="145" x14ac:dyDescent="0.35">
      <c r="C72" s="19" t="s">
        <v>103</v>
      </c>
    </row>
    <row r="73" spans="2:3" ht="6" customHeight="1" x14ac:dyDescent="0.35"/>
    <row r="74" spans="2:3" ht="43.5" x14ac:dyDescent="0.35">
      <c r="C74" s="19" t="s">
        <v>104</v>
      </c>
    </row>
    <row r="78" spans="2:3" ht="32" customHeight="1" x14ac:dyDescent="0.35">
      <c r="B78" s="78" t="s">
        <v>50</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105</v>
      </c>
      <c r="C2" s="80"/>
      <c r="D2" s="80"/>
      <c r="E2" s="80"/>
      <c r="F2" s="80"/>
      <c r="G2" s="80"/>
      <c r="H2" s="80"/>
      <c r="I2" s="80"/>
    </row>
    <row r="4" spans="2:15" ht="18.5" x14ac:dyDescent="0.45">
      <c r="B4" s="37" t="s">
        <v>106</v>
      </c>
    </row>
    <row r="5" spans="2:15" x14ac:dyDescent="0.35">
      <c r="B5" s="39" t="s">
        <v>19</v>
      </c>
      <c r="C5" s="39" t="s">
        <v>107</v>
      </c>
      <c r="D5" s="39" t="s">
        <v>108</v>
      </c>
      <c r="F5" s="81" t="s">
        <v>109</v>
      </c>
      <c r="G5" s="81"/>
      <c r="H5" s="81"/>
      <c r="I5" s="82" t="s">
        <v>110</v>
      </c>
      <c r="J5" s="82"/>
      <c r="K5" s="82"/>
      <c r="L5" s="82"/>
      <c r="M5" s="82"/>
      <c r="N5" s="82"/>
      <c r="O5" s="82"/>
    </row>
    <row r="6" spans="2:15" x14ac:dyDescent="0.35">
      <c r="B6" s="45" t="s">
        <v>111</v>
      </c>
      <c r="C6" s="46">
        <v>6</v>
      </c>
      <c r="D6" s="47" t="s">
        <v>19</v>
      </c>
      <c r="F6" s="81" t="s">
        <v>112</v>
      </c>
      <c r="G6" s="81"/>
      <c r="H6" s="81"/>
      <c r="I6" s="83" t="s">
        <v>113</v>
      </c>
      <c r="J6" s="83"/>
      <c r="K6" s="83"/>
      <c r="L6" s="83"/>
      <c r="M6" s="83"/>
      <c r="N6" s="83"/>
      <c r="O6" s="83"/>
    </row>
    <row r="7" spans="2:15" x14ac:dyDescent="0.35">
      <c r="B7" s="48" t="s">
        <v>114</v>
      </c>
      <c r="C7" s="49">
        <f>C6-C8-C9</f>
        <v>6</v>
      </c>
      <c r="D7" s="50">
        <f>IF(C6&gt;0,C7/C6,0)</f>
        <v>1</v>
      </c>
      <c r="F7" s="81" t="s">
        <v>115</v>
      </c>
      <c r="G7" s="81"/>
      <c r="H7" s="81"/>
      <c r="I7" s="83" t="s">
        <v>113</v>
      </c>
      <c r="J7" s="83"/>
      <c r="K7" s="83"/>
      <c r="L7" s="83"/>
      <c r="M7" s="83"/>
      <c r="N7" s="83"/>
      <c r="O7" s="83"/>
    </row>
    <row r="8" spans="2:15" x14ac:dyDescent="0.35">
      <c r="B8" s="41" t="s">
        <v>116</v>
      </c>
      <c r="C8" s="42">
        <f>COUNTIF('Recommendations'!G:G,"Risk Accepted")</f>
        <v>0</v>
      </c>
      <c r="D8" s="43">
        <f>IF(C6&gt;0,C8/C6,0)</f>
        <v>0</v>
      </c>
      <c r="F8" s="81" t="s">
        <v>117</v>
      </c>
      <c r="G8" s="81"/>
      <c r="H8" s="81"/>
      <c r="I8" s="83" t="s">
        <v>113</v>
      </c>
      <c r="J8" s="83"/>
      <c r="K8" s="83"/>
      <c r="L8" s="83"/>
      <c r="M8" s="83"/>
      <c r="N8" s="83"/>
      <c r="O8" s="83"/>
    </row>
    <row r="9" spans="2:15" x14ac:dyDescent="0.35">
      <c r="B9" s="41" t="s">
        <v>118</v>
      </c>
      <c r="C9" s="42">
        <f>COUNTIF('Recommendations'!G:G,"N/A")</f>
        <v>0</v>
      </c>
      <c r="D9" s="43">
        <f>IF(C6&gt;0,C9/C6,0)</f>
        <v>0</v>
      </c>
      <c r="F9" s="81" t="s">
        <v>119</v>
      </c>
      <c r="G9" s="81"/>
      <c r="H9" s="81"/>
      <c r="I9" s="83" t="s">
        <v>113</v>
      </c>
      <c r="J9" s="83"/>
      <c r="K9" s="83"/>
      <c r="L9" s="83"/>
      <c r="M9" s="83"/>
      <c r="N9" s="83"/>
      <c r="O9" s="83"/>
    </row>
    <row r="12" spans="2:15" ht="18.5" x14ac:dyDescent="0.45">
      <c r="B12" s="37" t="s">
        <v>120</v>
      </c>
    </row>
    <row r="14" spans="2:15" x14ac:dyDescent="0.35">
      <c r="B14" s="51" t="s">
        <v>121</v>
      </c>
    </row>
    <row r="15" spans="2:15" x14ac:dyDescent="0.35">
      <c r="B15" s="39" t="s">
        <v>19</v>
      </c>
      <c r="C15" s="39" t="s">
        <v>122</v>
      </c>
      <c r="D15" s="39" t="s">
        <v>123</v>
      </c>
      <c r="E15" s="39" t="s">
        <v>124</v>
      </c>
      <c r="F15" s="39" t="s">
        <v>125</v>
      </c>
    </row>
    <row r="16" spans="2:15" x14ac:dyDescent="0.35">
      <c r="B16" s="41" t="s">
        <v>126</v>
      </c>
      <c r="C16" s="42">
        <f>COUNTIF('Recommendations'!L:L,"Resolved")</f>
        <v>0</v>
      </c>
      <c r="D16" s="42">
        <f>COUNTIF('Recommendations'!L:L,"Testing")</f>
        <v>0</v>
      </c>
      <c r="E16" s="42">
        <f>COUNTIF('Recommendations'!L:L,"Outstanding")</f>
        <v>6</v>
      </c>
      <c r="F16" s="42">
        <f>SUM(C16:E16)</f>
        <v>6</v>
      </c>
    </row>
    <row r="18" spans="2:6" x14ac:dyDescent="0.35">
      <c r="B18" s="51" t="s">
        <v>127</v>
      </c>
    </row>
    <row r="19" spans="2:6" x14ac:dyDescent="0.35">
      <c r="B19" s="52" t="s">
        <v>19</v>
      </c>
      <c r="C19" s="52" t="s">
        <v>122</v>
      </c>
      <c r="D19" s="52" t="s">
        <v>123</v>
      </c>
      <c r="E19" s="52" t="s">
        <v>124</v>
      </c>
      <c r="F19" s="52" t="s">
        <v>19</v>
      </c>
    </row>
    <row r="20" spans="2:6" x14ac:dyDescent="0.35">
      <c r="B20" s="41" t="s">
        <v>126</v>
      </c>
      <c r="C20" s="43">
        <f>IF(F16&gt;0, C16/F16, 0)</f>
        <v>0</v>
      </c>
      <c r="D20" s="43">
        <f>IF(F16&gt;0, D16/F16, 0)</f>
        <v>0</v>
      </c>
      <c r="E20" s="43">
        <f>IF(F16&gt;0, E16/F16, 0)</f>
        <v>1</v>
      </c>
      <c r="F20" s="44" t="s">
        <v>19</v>
      </c>
    </row>
    <row r="25" spans="2:6" ht="18.5" x14ac:dyDescent="0.45">
      <c r="B25" s="37" t="s">
        <v>128</v>
      </c>
    </row>
    <row r="27" spans="2:6" x14ac:dyDescent="0.35">
      <c r="B27" s="51" t="s">
        <v>121</v>
      </c>
    </row>
    <row r="28" spans="2:6" x14ac:dyDescent="0.35">
      <c r="B28" s="39" t="s">
        <v>5</v>
      </c>
      <c r="C28" s="39" t="s">
        <v>122</v>
      </c>
      <c r="D28" s="39" t="s">
        <v>123</v>
      </c>
      <c r="E28" s="39" t="s">
        <v>124</v>
      </c>
      <c r="F28" s="39" t="s">
        <v>125</v>
      </c>
    </row>
    <row r="29" spans="2:6" x14ac:dyDescent="0.35">
      <c r="B29" s="41" t="s">
        <v>129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130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131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132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133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6</v>
      </c>
      <c r="F34" s="42">
        <f t="shared" si="0"/>
        <v>6</v>
      </c>
    </row>
    <row r="36" spans="2:6" x14ac:dyDescent="0.35">
      <c r="B36" s="51" t="s">
        <v>127</v>
      </c>
    </row>
    <row r="37" spans="2:6" x14ac:dyDescent="0.35">
      <c r="B37" s="52" t="s">
        <v>5</v>
      </c>
      <c r="C37" s="52" t="s">
        <v>122</v>
      </c>
      <c r="D37" s="52" t="s">
        <v>123</v>
      </c>
      <c r="E37" s="52" t="s">
        <v>124</v>
      </c>
      <c r="F37" s="52" t="s">
        <v>19</v>
      </c>
    </row>
    <row r="38" spans="2:6" x14ac:dyDescent="0.35">
      <c r="B38" s="41" t="s">
        <v>129</v>
      </c>
      <c r="C38" s="43">
        <f t="shared" ref="C38:C43" si="1">IF(F29&gt;0, C29/F29, 0)</f>
        <v>0</v>
      </c>
      <c r="D38" s="43">
        <f t="shared" ref="D38:D43" si="2">IF(F29&gt;0, D29/F29, 0)</f>
        <v>0</v>
      </c>
      <c r="E38" s="43">
        <f t="shared" ref="E38:E43" si="3">IF(F29&gt;0, E29/F29, 0)</f>
        <v>0</v>
      </c>
      <c r="F38" s="44" t="s">
        <v>19</v>
      </c>
    </row>
    <row r="39" spans="2:6" x14ac:dyDescent="0.35">
      <c r="B39" s="41" t="s">
        <v>130</v>
      </c>
      <c r="C39" s="43">
        <f t="shared" si="1"/>
        <v>0</v>
      </c>
      <c r="D39" s="43">
        <f t="shared" si="2"/>
        <v>0</v>
      </c>
      <c r="E39" s="43">
        <f t="shared" si="3"/>
        <v>0</v>
      </c>
      <c r="F39" s="44" t="s">
        <v>19</v>
      </c>
    </row>
    <row r="40" spans="2:6" x14ac:dyDescent="0.35">
      <c r="B40" s="41" t="s">
        <v>131</v>
      </c>
      <c r="C40" s="43">
        <f t="shared" si="1"/>
        <v>0</v>
      </c>
      <c r="D40" s="43">
        <f t="shared" si="2"/>
        <v>0</v>
      </c>
      <c r="E40" s="43">
        <f t="shared" si="3"/>
        <v>0</v>
      </c>
      <c r="F40" s="44" t="s">
        <v>19</v>
      </c>
    </row>
    <row r="41" spans="2:6" x14ac:dyDescent="0.35">
      <c r="B41" s="41" t="s">
        <v>132</v>
      </c>
      <c r="C41" s="43">
        <f t="shared" si="1"/>
        <v>0</v>
      </c>
      <c r="D41" s="43">
        <f t="shared" si="2"/>
        <v>0</v>
      </c>
      <c r="E41" s="43">
        <f t="shared" si="3"/>
        <v>0</v>
      </c>
      <c r="F41" s="44" t="s">
        <v>19</v>
      </c>
    </row>
    <row r="42" spans="2:6" x14ac:dyDescent="0.35">
      <c r="B42" s="41" t="s">
        <v>133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134</v>
      </c>
    </row>
    <row r="50" spans="2:6" x14ac:dyDescent="0.35">
      <c r="B50" s="51" t="s">
        <v>121</v>
      </c>
    </row>
    <row r="51" spans="2:6" x14ac:dyDescent="0.35">
      <c r="B51" s="39" t="s">
        <v>2</v>
      </c>
      <c r="C51" s="39" t="s">
        <v>122</v>
      </c>
      <c r="D51" s="39" t="s">
        <v>123</v>
      </c>
      <c r="E51" s="39" t="s">
        <v>124</v>
      </c>
      <c r="F51" s="39" t="s">
        <v>125</v>
      </c>
    </row>
    <row r="52" spans="2:6" x14ac:dyDescent="0.35">
      <c r="B52" s="41" t="s">
        <v>25</v>
      </c>
      <c r="C52" s="42">
        <f>COUNTIFS('Recommendations'!C:C,"CAT I (High)",'Recommendations'!L:L,"=Resolved")</f>
        <v>0</v>
      </c>
      <c r="D52" s="42">
        <f>COUNTIFS('Recommendations'!C:C,"=CAT I (High)",'Recommendations'!L:L,"=Testing")</f>
        <v>0</v>
      </c>
      <c r="E52" s="42">
        <f>COUNTIFS('Recommendations'!C:C,"=CAT I (High)",'Recommendations'!L:L,"=Outstanding")</f>
        <v>1</v>
      </c>
      <c r="F52" s="42">
        <f>SUM(C52:E52)</f>
        <v>1</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v>
      </c>
      <c r="F53" s="42">
        <f>SUM(C53:E53)</f>
        <v>1</v>
      </c>
    </row>
    <row r="54" spans="2:6" x14ac:dyDescent="0.35">
      <c r="B54" s="41" t="s">
        <v>31</v>
      </c>
      <c r="C54" s="42">
        <f>COUNTIFS('Recommendations'!C:C,"CAT III (Low)",'Recommendations'!L:L,"=Resolved")</f>
        <v>0</v>
      </c>
      <c r="D54" s="42">
        <f>COUNTIFS('Recommendations'!C:C,"=CAT III (Low)",'Recommendations'!L:L,"=Testing")</f>
        <v>0</v>
      </c>
      <c r="E54" s="42">
        <f>COUNTIFS('Recommendations'!C:C,"=CAT III (Low)",'Recommendations'!L:L,"=Outstanding")</f>
        <v>4</v>
      </c>
      <c r="F54" s="42">
        <f>SUM(C54:E54)</f>
        <v>4</v>
      </c>
    </row>
    <row r="56" spans="2:6" x14ac:dyDescent="0.35">
      <c r="B56" s="51" t="s">
        <v>127</v>
      </c>
    </row>
    <row r="57" spans="2:6" x14ac:dyDescent="0.35">
      <c r="B57" s="52" t="s">
        <v>2</v>
      </c>
      <c r="C57" s="52" t="s">
        <v>122</v>
      </c>
      <c r="D57" s="52" t="s">
        <v>123</v>
      </c>
      <c r="E57" s="52" t="s">
        <v>124</v>
      </c>
      <c r="F57" s="52" t="s">
        <v>19</v>
      </c>
    </row>
    <row r="58" spans="2:6" x14ac:dyDescent="0.35">
      <c r="B58" s="41" t="s">
        <v>25</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31</v>
      </c>
      <c r="C60" s="43">
        <f>IF(F54&gt;0, C54/F54, 0)</f>
        <v>0</v>
      </c>
      <c r="D60" s="43">
        <f>IF(F54&gt;0, D54/F54, 0)</f>
        <v>0</v>
      </c>
      <c r="E60" s="43">
        <f>IF(F54&gt;0, E54/F54, 0)</f>
        <v>1</v>
      </c>
      <c r="F60" s="44" t="s">
        <v>19</v>
      </c>
    </row>
    <row r="65" spans="2:6" ht="18.5" x14ac:dyDescent="0.45">
      <c r="B65" s="37" t="s">
        <v>135</v>
      </c>
    </row>
    <row r="67" spans="2:6" x14ac:dyDescent="0.35">
      <c r="B67" s="51" t="s">
        <v>121</v>
      </c>
    </row>
    <row r="68" spans="2:6" x14ac:dyDescent="0.35">
      <c r="B68" s="39" t="s">
        <v>3</v>
      </c>
      <c r="C68" s="39" t="s">
        <v>122</v>
      </c>
      <c r="D68" s="39" t="s">
        <v>123</v>
      </c>
      <c r="E68" s="39" t="s">
        <v>124</v>
      </c>
      <c r="F68" s="39" t="s">
        <v>125</v>
      </c>
    </row>
    <row r="69" spans="2:6" x14ac:dyDescent="0.35">
      <c r="B69" s="41" t="s">
        <v>136</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137</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138</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139</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6</v>
      </c>
      <c r="F73" s="42">
        <f>SUM(C73:E73)</f>
        <v>6</v>
      </c>
    </row>
    <row r="75" spans="2:6" x14ac:dyDescent="0.35">
      <c r="B75" s="51" t="s">
        <v>127</v>
      </c>
    </row>
    <row r="76" spans="2:6" x14ac:dyDescent="0.35">
      <c r="B76" s="52" t="s">
        <v>3</v>
      </c>
      <c r="C76" s="52" t="s">
        <v>122</v>
      </c>
      <c r="D76" s="52" t="s">
        <v>123</v>
      </c>
      <c r="E76" s="52" t="s">
        <v>124</v>
      </c>
      <c r="F76" s="52" t="s">
        <v>19</v>
      </c>
    </row>
    <row r="77" spans="2:6" x14ac:dyDescent="0.35">
      <c r="B77" s="41" t="s">
        <v>136</v>
      </c>
      <c r="C77" s="43">
        <f>IF(F69&gt;0, C69/F69, 0)</f>
        <v>0</v>
      </c>
      <c r="D77" s="43">
        <f>IF(F69&gt;0, D69/F69, 0)</f>
        <v>0</v>
      </c>
      <c r="E77" s="43">
        <f>IF(F69&gt;0, E69/F69, 0)</f>
        <v>0</v>
      </c>
      <c r="F77" s="44" t="s">
        <v>19</v>
      </c>
    </row>
    <row r="78" spans="2:6" x14ac:dyDescent="0.35">
      <c r="B78" s="41" t="s">
        <v>137</v>
      </c>
      <c r="C78" s="43">
        <f>IF(F70&gt;0, C70/F70, 0)</f>
        <v>0</v>
      </c>
      <c r="D78" s="43">
        <f>IF(F70&gt;0, D70/F70, 0)</f>
        <v>0</v>
      </c>
      <c r="E78" s="43">
        <f>IF(F70&gt;0, E70/F70, 0)</f>
        <v>0</v>
      </c>
      <c r="F78" s="44" t="s">
        <v>19</v>
      </c>
    </row>
    <row r="79" spans="2:6" x14ac:dyDescent="0.35">
      <c r="B79" s="41" t="s">
        <v>138</v>
      </c>
      <c r="C79" s="43">
        <f>IF(F71&gt;0, C71/F71, 0)</f>
        <v>0</v>
      </c>
      <c r="D79" s="43">
        <f>IF(F71&gt;0, D71/F71, 0)</f>
        <v>0</v>
      </c>
      <c r="E79" s="43">
        <f>IF(F71&gt;0, E71/F71, 0)</f>
        <v>0</v>
      </c>
      <c r="F79" s="44" t="s">
        <v>19</v>
      </c>
    </row>
    <row r="80" spans="2:6" x14ac:dyDescent="0.35">
      <c r="B80" s="41" t="s">
        <v>139</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140</v>
      </c>
    </row>
    <row r="88" spans="2:6" x14ac:dyDescent="0.35">
      <c r="B88" s="51" t="s">
        <v>121</v>
      </c>
    </row>
    <row r="89" spans="2:6" x14ac:dyDescent="0.35">
      <c r="B89" s="39" t="s">
        <v>141</v>
      </c>
      <c r="C89" s="39" t="s">
        <v>122</v>
      </c>
      <c r="D89" s="39" t="s">
        <v>123</v>
      </c>
      <c r="E89" s="39" t="s">
        <v>124</v>
      </c>
      <c r="F89" s="39" t="s">
        <v>125</v>
      </c>
    </row>
    <row r="90" spans="2:6" x14ac:dyDescent="0.35">
      <c r="B90" s="41" t="s">
        <v>142</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143</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144</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6</v>
      </c>
      <c r="F93" s="42">
        <f>SUM(C93:E93)</f>
        <v>6</v>
      </c>
    </row>
    <row r="95" spans="2:6" x14ac:dyDescent="0.35">
      <c r="B95" s="51" t="s">
        <v>127</v>
      </c>
    </row>
    <row r="96" spans="2:6" x14ac:dyDescent="0.35">
      <c r="B96" s="52" t="s">
        <v>141</v>
      </c>
      <c r="C96" s="52" t="s">
        <v>122</v>
      </c>
      <c r="D96" s="52" t="s">
        <v>123</v>
      </c>
      <c r="E96" s="52" t="s">
        <v>124</v>
      </c>
      <c r="F96" s="52" t="s">
        <v>19</v>
      </c>
    </row>
    <row r="97" spans="2:15" x14ac:dyDescent="0.35">
      <c r="B97" s="41" t="s">
        <v>142</v>
      </c>
      <c r="C97" s="43">
        <f>IF(F90&gt;0, C90/F90, 0)</f>
        <v>0</v>
      </c>
      <c r="D97" s="43">
        <f>IF(F90&gt;0, D90/F90, 0)</f>
        <v>0</v>
      </c>
      <c r="E97" s="43">
        <f>IF(F90&gt;0, E90/F90, 0)</f>
        <v>0</v>
      </c>
      <c r="F97" s="44" t="s">
        <v>19</v>
      </c>
    </row>
    <row r="98" spans="2:15" x14ac:dyDescent="0.35">
      <c r="B98" s="41" t="s">
        <v>143</v>
      </c>
      <c r="C98" s="43">
        <f>IF(F91&gt;0, C91/F91, 0)</f>
        <v>0</v>
      </c>
      <c r="D98" s="43">
        <f>IF(F91&gt;0, D91/F91, 0)</f>
        <v>0</v>
      </c>
      <c r="E98" s="43">
        <f>IF(F91&gt;0, E91/F91, 0)</f>
        <v>0</v>
      </c>
      <c r="F98" s="44" t="s">
        <v>19</v>
      </c>
    </row>
    <row r="99" spans="2:15" x14ac:dyDescent="0.35">
      <c r="B99" s="41" t="s">
        <v>144</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145</v>
      </c>
      <c r="J105" s="37" t="s">
        <v>146</v>
      </c>
    </row>
    <row r="106" spans="2:15" x14ac:dyDescent="0.35">
      <c r="B106" s="39" t="s">
        <v>5</v>
      </c>
      <c r="C106" s="84" t="s">
        <v>147</v>
      </c>
      <c r="D106" s="84"/>
      <c r="E106" s="39" t="s">
        <v>114</v>
      </c>
      <c r="F106" s="39" t="s">
        <v>122</v>
      </c>
      <c r="G106" s="84" t="s">
        <v>148</v>
      </c>
      <c r="H106" s="84"/>
      <c r="J106" s="39" t="s">
        <v>5</v>
      </c>
      <c r="K106" s="39" t="s">
        <v>136</v>
      </c>
      <c r="L106" s="39" t="s">
        <v>137</v>
      </c>
      <c r="M106" s="39" t="s">
        <v>138</v>
      </c>
      <c r="N106" s="39" t="s">
        <v>139</v>
      </c>
      <c r="O106" s="39" t="s">
        <v>16</v>
      </c>
    </row>
    <row r="107" spans="2:15" x14ac:dyDescent="0.35">
      <c r="B107" s="45" t="s">
        <v>129</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129</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130</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130</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131</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131</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132</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132</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133</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133</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6</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6</v>
      </c>
    </row>
    <row r="119" spans="2:24" ht="21" x14ac:dyDescent="0.5">
      <c r="B119" s="37" t="s">
        <v>149</v>
      </c>
      <c r="P119" s="54" t="s">
        <v>150</v>
      </c>
    </row>
    <row r="121" spans="2:24" ht="60" customHeight="1" x14ac:dyDescent="0.35">
      <c r="B121" s="87" t="s">
        <v>151</v>
      </c>
      <c r="C121" s="80"/>
      <c r="D121" s="80"/>
      <c r="E121" s="80"/>
      <c r="F121" s="80"/>
      <c r="P121" s="87" t="s">
        <v>152</v>
      </c>
      <c r="Q121" s="80"/>
      <c r="R121" s="80"/>
      <c r="S121" s="80"/>
      <c r="T121" s="80"/>
      <c r="U121" s="80"/>
      <c r="V121" s="80"/>
      <c r="W121" s="80"/>
    </row>
    <row r="123" spans="2:24" ht="30" customHeight="1" x14ac:dyDescent="0.35">
      <c r="P123" s="55" t="s">
        <v>153</v>
      </c>
      <c r="Q123" s="56">
        <f>C16</f>
        <v>0</v>
      </c>
      <c r="R123" s="57"/>
      <c r="S123" s="56">
        <f>C69</f>
        <v>0</v>
      </c>
      <c r="T123" s="57"/>
      <c r="U123" s="56">
        <f>C70</f>
        <v>0</v>
      </c>
      <c r="V123" s="57"/>
      <c r="W123" s="56">
        <f>C71</f>
        <v>0</v>
      </c>
      <c r="X123" s="57"/>
    </row>
    <row r="124" spans="2:24" ht="35" customHeight="1" x14ac:dyDescent="0.35">
      <c r="P124" s="58" t="s">
        <v>154</v>
      </c>
      <c r="Q124" s="58" t="s">
        <v>155</v>
      </c>
      <c r="R124" s="58" t="s">
        <v>156</v>
      </c>
      <c r="S124" s="58" t="s">
        <v>157</v>
      </c>
      <c r="T124" s="58" t="s">
        <v>158</v>
      </c>
      <c r="U124" s="58" t="s">
        <v>159</v>
      </c>
      <c r="V124" s="58" t="s">
        <v>160</v>
      </c>
      <c r="W124" s="58" t="s">
        <v>161</v>
      </c>
      <c r="X124" s="58" t="s">
        <v>162</v>
      </c>
    </row>
    <row r="125" spans="2:24" x14ac:dyDescent="0.35">
      <c r="O125" s="59" t="s">
        <v>163</v>
      </c>
      <c r="P125" s="60" t="s">
        <v>164</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165</v>
      </c>
      <c r="P160" s="54" t="s">
        <v>166</v>
      </c>
    </row>
    <row r="162" spans="2:22" ht="45" customHeight="1" x14ac:dyDescent="0.35">
      <c r="B162" s="87" t="s">
        <v>167</v>
      </c>
      <c r="C162" s="80"/>
      <c r="D162" s="80"/>
      <c r="E162" s="80"/>
      <c r="F162" s="80"/>
      <c r="P162" s="87" t="s">
        <v>168</v>
      </c>
      <c r="Q162" s="80"/>
      <c r="R162" s="80"/>
      <c r="S162" s="80"/>
      <c r="T162" s="80"/>
      <c r="U162" s="80"/>
    </row>
    <row r="163" spans="2:22" ht="35" customHeight="1" x14ac:dyDescent="0.35">
      <c r="P163" s="84" t="s">
        <v>169</v>
      </c>
      <c r="Q163" s="84"/>
      <c r="R163" s="84" t="s">
        <v>170</v>
      </c>
      <c r="S163" s="84"/>
      <c r="T163" s="84"/>
    </row>
    <row r="164" spans="2:22" ht="30" customHeight="1" x14ac:dyDescent="0.35">
      <c r="P164" s="88">
        <v>0</v>
      </c>
      <c r="Q164" s="89"/>
      <c r="R164" s="90" t="s">
        <v>171</v>
      </c>
      <c r="S164" s="91"/>
      <c r="T164" s="91"/>
    </row>
    <row r="167" spans="2:22" ht="25" customHeight="1" x14ac:dyDescent="0.35">
      <c r="P167" s="63" t="s">
        <v>154</v>
      </c>
      <c r="Q167" s="63" t="s">
        <v>172</v>
      </c>
      <c r="R167" s="63" t="s">
        <v>173</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50</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7"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31</v>
      </c>
      <c r="D4" s="3" t="s">
        <v>16</v>
      </c>
      <c r="E4" s="3" t="s">
        <v>17</v>
      </c>
      <c r="F4" s="3" t="s">
        <v>18</v>
      </c>
      <c r="G4" s="3" t="s">
        <v>19</v>
      </c>
      <c r="H4" s="4" t="s">
        <v>19</v>
      </c>
      <c r="I4" s="1" t="s">
        <v>32</v>
      </c>
      <c r="J4" s="1" t="s">
        <v>33</v>
      </c>
      <c r="K4" s="1" t="s">
        <v>34</v>
      </c>
      <c r="L4" s="3" t="str">
        <f t="shared" si="0"/>
        <v>Outstanding</v>
      </c>
      <c r="M4" s="11" t="s">
        <v>19</v>
      </c>
    </row>
    <row r="5" spans="1:13" ht="60" customHeight="1" x14ac:dyDescent="0.35">
      <c r="A5" s="9" t="s">
        <v>35</v>
      </c>
      <c r="B5" s="1" t="s">
        <v>36</v>
      </c>
      <c r="C5" s="2" t="s">
        <v>31</v>
      </c>
      <c r="D5" s="3" t="s">
        <v>16</v>
      </c>
      <c r="E5" s="3" t="s">
        <v>17</v>
      </c>
      <c r="F5" s="3" t="s">
        <v>18</v>
      </c>
      <c r="G5" s="3" t="s">
        <v>19</v>
      </c>
      <c r="H5" s="4" t="s">
        <v>19</v>
      </c>
      <c r="I5" s="1" t="s">
        <v>37</v>
      </c>
      <c r="J5" s="1" t="s">
        <v>38</v>
      </c>
      <c r="K5" s="1" t="s">
        <v>39</v>
      </c>
      <c r="L5" s="3" t="str">
        <f t="shared" si="0"/>
        <v>Outstanding</v>
      </c>
      <c r="M5" s="11" t="s">
        <v>19</v>
      </c>
    </row>
    <row r="6" spans="1:13" ht="60" customHeight="1" x14ac:dyDescent="0.35">
      <c r="A6" s="9" t="s">
        <v>40</v>
      </c>
      <c r="B6" s="1" t="s">
        <v>41</v>
      </c>
      <c r="C6" s="2" t="s">
        <v>31</v>
      </c>
      <c r="D6" s="3" t="s">
        <v>16</v>
      </c>
      <c r="E6" s="3" t="s">
        <v>17</v>
      </c>
      <c r="F6" s="3" t="s">
        <v>18</v>
      </c>
      <c r="G6" s="3" t="s">
        <v>19</v>
      </c>
      <c r="H6" s="4" t="s">
        <v>19</v>
      </c>
      <c r="I6" s="1" t="s">
        <v>42</v>
      </c>
      <c r="J6" s="1" t="s">
        <v>43</v>
      </c>
      <c r="K6" s="1" t="s">
        <v>44</v>
      </c>
      <c r="L6" s="3" t="str">
        <f t="shared" si="0"/>
        <v>Outstanding</v>
      </c>
      <c r="M6" s="11" t="s">
        <v>19</v>
      </c>
    </row>
    <row r="7" spans="1:13" ht="60" customHeight="1" x14ac:dyDescent="0.35">
      <c r="A7" s="10" t="s">
        <v>45</v>
      </c>
      <c r="B7" s="5" t="s">
        <v>46</v>
      </c>
      <c r="C7" s="6" t="s">
        <v>31</v>
      </c>
      <c r="D7" s="7" t="s">
        <v>16</v>
      </c>
      <c r="E7" s="7" t="s">
        <v>17</v>
      </c>
      <c r="F7" s="7" t="s">
        <v>18</v>
      </c>
      <c r="G7" s="7" t="s">
        <v>19</v>
      </c>
      <c r="H7" s="8" t="s">
        <v>19</v>
      </c>
      <c r="I7" s="5" t="s">
        <v>47</v>
      </c>
      <c r="J7" s="5" t="s">
        <v>48</v>
      </c>
      <c r="K7" s="5" t="s">
        <v>49</v>
      </c>
      <c r="L7" s="7" t="str">
        <f t="shared" si="0"/>
        <v>Outstanding</v>
      </c>
      <c r="M7" s="12" t="s">
        <v>19</v>
      </c>
    </row>
    <row r="11" spans="1:13" ht="32" customHeight="1" x14ac:dyDescent="0.35">
      <c r="A11" s="78" t="s">
        <v>50</v>
      </c>
      <c r="B11" s="78"/>
      <c r="C11" s="78"/>
      <c r="D11" s="78"/>
    </row>
  </sheetData>
  <mergeCells count="1">
    <mergeCell ref="A11:D11"/>
  </mergeCells>
  <conditionalFormatting sqref="C2:C7">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7" xr:uid="{00000000-0002-0000-0200-000000000000}">
      <formula1>"Must,Should,Could,Won't,Unassigned"</formula1>
    </dataValidation>
    <dataValidation type="list" showErrorMessage="1" errorTitle="Invalid Value" error="Please select a value from the list: Low, Medium, High, Unassessed." sqref="E2:E7" xr:uid="{00000000-0002-0000-0200-000001000000}">
      <formula1>"Low,Medium,High,Unassessed"</formula1>
    </dataValidation>
    <dataValidation type="list" showErrorMessage="1" errorTitle="Invalid Value" error="Please select a value from the list: Phase1, Phase2, Phase3, Phase4, Phase5, Pending." sqref="F2:F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7" xr:uid="{00000000-0002-0000-0200-000003000000}">
      <formula1>"Implemented,Testing,Failed,Compensated,Risk Accepted,N/A"</formula1>
    </dataValidation>
  </dataValidations>
  <hyperlinks>
    <hyperlink ref="A1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174</v>
      </c>
      <c r="C2" s="95" t="s">
        <v>174</v>
      </c>
      <c r="D2" s="95" t="s">
        <v>174</v>
      </c>
      <c r="E2" s="95" t="s">
        <v>174</v>
      </c>
      <c r="F2" s="95" t="s">
        <v>174</v>
      </c>
      <c r="G2" s="95" t="s">
        <v>174</v>
      </c>
      <c r="H2" s="99" t="s">
        <v>175</v>
      </c>
      <c r="I2" s="99" t="s">
        <v>175</v>
      </c>
      <c r="J2" s="99" t="s">
        <v>175</v>
      </c>
      <c r="K2" s="99" t="s">
        <v>175</v>
      </c>
      <c r="L2" s="99" t="s">
        <v>175</v>
      </c>
      <c r="M2" s="98" t="s">
        <v>176</v>
      </c>
      <c r="N2" s="98" t="s">
        <v>176</v>
      </c>
      <c r="O2" s="100" t="s">
        <v>177</v>
      </c>
      <c r="P2" s="100" t="s">
        <v>177</v>
      </c>
      <c r="Q2" s="96" t="s">
        <v>11</v>
      </c>
      <c r="R2" s="96" t="s">
        <v>11</v>
      </c>
      <c r="S2" s="96" t="s">
        <v>11</v>
      </c>
      <c r="T2" s="97" t="s">
        <v>178</v>
      </c>
    </row>
    <row r="3" spans="2:20" ht="35" customHeight="1" x14ac:dyDescent="0.35">
      <c r="B3" s="68" t="s">
        <v>179</v>
      </c>
      <c r="C3" s="68" t="s">
        <v>180</v>
      </c>
      <c r="D3" s="68" t="s">
        <v>181</v>
      </c>
      <c r="E3" s="68" t="s">
        <v>182</v>
      </c>
      <c r="F3" s="68" t="s">
        <v>183</v>
      </c>
      <c r="G3" s="68" t="s">
        <v>9</v>
      </c>
      <c r="H3" s="69" t="s">
        <v>184</v>
      </c>
      <c r="I3" s="69" t="s">
        <v>185</v>
      </c>
      <c r="J3" s="69" t="s">
        <v>186</v>
      </c>
      <c r="K3" s="69" t="s">
        <v>187</v>
      </c>
      <c r="L3" s="69" t="s">
        <v>119</v>
      </c>
      <c r="M3" s="70" t="s">
        <v>188</v>
      </c>
      <c r="N3" s="70" t="s">
        <v>189</v>
      </c>
      <c r="O3" s="71" t="s">
        <v>190</v>
      </c>
      <c r="P3" s="71" t="s">
        <v>191</v>
      </c>
      <c r="Q3" s="72" t="s">
        <v>11</v>
      </c>
      <c r="R3" s="72" t="s">
        <v>192</v>
      </c>
      <c r="S3" s="72" t="s">
        <v>193</v>
      </c>
      <c r="T3" s="73" t="s">
        <v>194</v>
      </c>
    </row>
    <row r="4" spans="2:20" ht="60" customHeight="1" x14ac:dyDescent="0.35">
      <c r="B4" s="74" t="s">
        <v>195</v>
      </c>
      <c r="C4" s="74" t="s">
        <v>196</v>
      </c>
      <c r="D4" s="74" t="s">
        <v>197</v>
      </c>
      <c r="E4" s="74" t="s">
        <v>198</v>
      </c>
      <c r="F4" s="74" t="s">
        <v>199</v>
      </c>
      <c r="G4" s="74" t="s">
        <v>200</v>
      </c>
      <c r="H4" s="74" t="s">
        <v>201</v>
      </c>
      <c r="I4" s="74" t="s">
        <v>202</v>
      </c>
      <c r="J4" s="74" t="s">
        <v>203</v>
      </c>
      <c r="K4" s="74" t="s">
        <v>204</v>
      </c>
      <c r="L4" s="74" t="s">
        <v>205</v>
      </c>
      <c r="M4" s="74" t="s">
        <v>206</v>
      </c>
      <c r="N4" s="74" t="s">
        <v>207</v>
      </c>
      <c r="O4" s="74" t="s">
        <v>208</v>
      </c>
      <c r="P4" s="74" t="s">
        <v>209</v>
      </c>
      <c r="Q4" s="74" t="s">
        <v>210</v>
      </c>
      <c r="R4" s="74" t="s">
        <v>211</v>
      </c>
      <c r="S4" s="74" t="s">
        <v>212</v>
      </c>
      <c r="T4" s="74" t="s">
        <v>213</v>
      </c>
    </row>
    <row r="5" spans="2:20" ht="60" customHeight="1" x14ac:dyDescent="0.35">
      <c r="B5" s="36" t="s">
        <v>214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215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216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217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218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219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220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221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222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223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224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225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226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227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228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229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230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231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232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233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234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235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236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237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238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239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240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241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242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243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244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245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246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247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248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249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250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251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252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253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254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255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256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257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258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259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260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261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262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263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50</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MDM Server Policy Security Technical Implementation Guide (STIG) - SHGIR</dc:title>
  <dc:subject>Generated on: 2026-06-08 14:02:39</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2026-06-08T13:02:46Z</dcterms:modified>
  <cp:category>DISA-STIG</cp:category>
  <cp:contentStatus>Draft</cp:contentStatus>
</cp:coreProperties>
</file>