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FFE78C08F373D05F69759C0A3C0730105784530D" xr6:coauthVersionLast="47" xr6:coauthVersionMax="47" xr10:uidLastSave="{ADBECC51-A8B8-41FF-9B1A-5CD7E894725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F85" i="3" s="1"/>
  <c r="D85" i="3"/>
  <c r="C85" i="3"/>
  <c r="U138" i="3" s="1"/>
  <c r="F84" i="3"/>
  <c r="T167" i="3" s="1"/>
  <c r="E84" i="3"/>
  <c r="D84" i="3"/>
  <c r="C84" i="3"/>
  <c r="S138" i="3" s="1"/>
  <c r="E69" i="3"/>
  <c r="D69" i="3"/>
  <c r="C69" i="3"/>
  <c r="F69"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7" i="3" s="1"/>
  <c r="D7" i="3" s="1"/>
  <c r="D8" i="3"/>
  <c r="C8" i="3"/>
  <c r="E75" i="3" l="1"/>
  <c r="D75" i="3"/>
  <c r="C75" i="3"/>
  <c r="E113" i="3"/>
  <c r="D113" i="3"/>
  <c r="C113" i="3"/>
  <c r="E56" i="3"/>
  <c r="D56" i="3"/>
  <c r="C56" i="3"/>
  <c r="E114" i="3"/>
  <c r="D114" i="3"/>
  <c r="C114" i="3"/>
  <c r="E112" i="3"/>
  <c r="D112" i="3"/>
  <c r="C112" i="3"/>
  <c r="E115" i="3"/>
  <c r="D115" i="3"/>
  <c r="C115" i="3"/>
  <c r="G127" i="3"/>
  <c r="D53" i="3"/>
  <c r="C53" i="3"/>
  <c r="E5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V168" i="3"/>
  <c r="V163" i="3"/>
  <c r="V158" i="3"/>
  <c r="V153" i="3"/>
  <c r="V148" i="3"/>
  <c r="V143" i="3"/>
  <c r="C93" i="3"/>
  <c r="E58" i="3"/>
  <c r="D58" i="3"/>
  <c r="C58" i="3"/>
  <c r="E73" i="3"/>
  <c r="D73" i="3"/>
  <c r="C73" i="3"/>
  <c r="E74" i="3"/>
  <c r="D74" i="3"/>
  <c r="C74" i="3"/>
  <c r="E96" i="3"/>
  <c r="D96" i="3"/>
  <c r="C96" i="3"/>
  <c r="D54" i="3"/>
  <c r="C54" i="3"/>
  <c r="E54" i="3"/>
  <c r="E55" i="3"/>
  <c r="D55" i="3"/>
  <c r="C55" i="3"/>
  <c r="E34" i="3"/>
  <c r="D34" i="3"/>
  <c r="C34" i="3"/>
  <c r="E35" i="3"/>
  <c r="D35" i="3"/>
  <c r="C35" i="3"/>
  <c r="T143" i="3"/>
  <c r="T148" i="3"/>
  <c r="T153" i="3"/>
  <c r="T158" i="3"/>
  <c r="T163" i="3"/>
  <c r="T168" i="3"/>
  <c r="C95" i="3"/>
  <c r="D95" i="3"/>
  <c r="F86" i="3"/>
  <c r="T144" i="3"/>
  <c r="T149" i="3"/>
  <c r="T154" i="3"/>
  <c r="T159" i="3"/>
  <c r="T164" i="3"/>
  <c r="T169" i="3"/>
  <c r="C57" i="3"/>
  <c r="D57" i="3"/>
  <c r="T140" i="3"/>
  <c r="T145" i="3"/>
  <c r="T150" i="3"/>
  <c r="T155" i="3"/>
  <c r="T160" i="3"/>
  <c r="T165" i="3"/>
  <c r="T170" i="3"/>
  <c r="C92" i="3"/>
  <c r="T141" i="3"/>
  <c r="T146" i="3"/>
  <c r="T151" i="3"/>
  <c r="T156" i="3"/>
  <c r="T161" i="3"/>
  <c r="T166" i="3"/>
  <c r="D92" i="3"/>
  <c r="E92" i="3"/>
  <c r="T142" i="3"/>
  <c r="T147" i="3"/>
  <c r="T152" i="3"/>
  <c r="T157" i="3"/>
  <c r="T162" i="3"/>
  <c r="X166" i="3" l="1"/>
  <c r="X161" i="3"/>
  <c r="X156" i="3"/>
  <c r="X151" i="3"/>
  <c r="X146" i="3"/>
  <c r="X141" i="3"/>
  <c r="X170" i="3"/>
  <c r="X165" i="3"/>
  <c r="X160" i="3"/>
  <c r="X155" i="3"/>
  <c r="X150" i="3"/>
  <c r="X145" i="3"/>
  <c r="X140" i="3"/>
  <c r="D94" i="3"/>
  <c r="X169" i="3"/>
  <c r="X164" i="3"/>
  <c r="X159" i="3"/>
  <c r="X154" i="3"/>
  <c r="X149" i="3"/>
  <c r="X144" i="3"/>
  <c r="X168" i="3"/>
  <c r="X163" i="3"/>
  <c r="X158" i="3"/>
  <c r="X153" i="3"/>
  <c r="X148" i="3"/>
  <c r="X143" i="3"/>
  <c r="E94" i="3"/>
  <c r="X167" i="3"/>
  <c r="X162" i="3"/>
  <c r="X157" i="3"/>
  <c r="X152" i="3"/>
  <c r="X147" i="3"/>
  <c r="X142" i="3"/>
  <c r="C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Sentry must be running an operating system release that is currently supported by MobileIron.</t>
        </r>
      </text>
    </comment>
    <comment ref="J19" authorId="0" shapeId="0" xr:uid="{00000000-0006-0000-0400-000002000000}">
      <text>
        <r>
          <rPr>
            <sz val="11"/>
            <rFont val="Calibri"/>
          </rPr>
          <t>The Sentry must reveal error messages only to the ISSO, ISSM, and SCA.</t>
        </r>
      </text>
    </comment>
    <comment ref="J26" authorId="0" shapeId="0" xr:uid="{00000000-0006-0000-0400-000003000000}">
      <text>
        <r>
          <rPr>
            <sz val="11"/>
            <rFont val="Calibri"/>
          </rPr>
          <t>Sentry must use FIPS 140-2 approved algorithms for authentication to a cryptographic module.</t>
        </r>
      </text>
    </comment>
    <comment ref="K26" authorId="0" shapeId="0" xr:uid="{00000000-0006-0000-0400-00000B000000}">
      <text>
        <r>
          <rPr>
            <sz val="11"/>
            <rFont val="Calibri"/>
          </rPr>
          <t>Sentry must be configured to implement cryptographic mechanisms using a FIPS 140-2 approved algorithm to protect the confidentiality of remote maintenance sessions.</t>
        </r>
      </text>
    </comment>
    <comment ref="L26" authorId="0" shapeId="0" xr:uid="{00000000-0006-0000-0400-000004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M26" authorId="0" shapeId="0" xr:uid="{00000000-0006-0000-0400-000005000000}">
      <text>
        <r>
          <rPr>
            <sz val="11"/>
            <rFont val="Calibri"/>
          </rPr>
          <t>The Sentry that provides intermediary services for TLS must be configured to comply with the required TLS settings in NIST SP 800-52.</t>
        </r>
      </text>
    </comment>
    <comment ref="N26" authorId="0" shapeId="0" xr:uid="{00000000-0006-0000-0400-000006000000}">
      <text>
        <r>
          <rPr>
            <sz val="11"/>
            <rFont val="Calibri"/>
          </rPr>
          <t>The Sentry providing intermediary services for remote access communications traffic must use NIST FIPS-validated cryptography to protect the integrity of remote access sessions.</t>
        </r>
      </text>
    </comment>
    <comment ref="O26" authorId="0" shapeId="0" xr:uid="{00000000-0006-0000-0400-000007000000}">
      <text>
        <r>
          <rPr>
            <sz val="11"/>
            <rFont val="Calibri"/>
          </rPr>
          <t>The Sentry that provides intermediary services for TLS must validate certificates used for TLS functions by performing RFC 5280-compliant certification path validation.</t>
        </r>
      </text>
    </comment>
    <comment ref="P26" authorId="0" shapeId="0" xr:uid="{00000000-0006-0000-0400-000008000000}">
      <text>
        <r>
          <rPr>
            <sz val="11"/>
            <rFont val="Calibri"/>
          </rPr>
          <t>The Sentry providing encryption intermediary services must implement NIST FIPS-validated cryptography to generate cryptographic hashes.</t>
        </r>
      </text>
    </comment>
    <comment ref="Q26" authorId="0" shapeId="0" xr:uid="{00000000-0006-0000-0400-000009000000}">
      <text>
        <r>
          <rPr>
            <sz val="11"/>
            <rFont val="Calibri"/>
          </rPr>
          <t>The Sentry providing encryption intermediary services must implement NIST FIPS-validated cryptography for digital signatures.</t>
        </r>
      </text>
    </comment>
    <comment ref="R26" authorId="0" shapeId="0" xr:uid="{00000000-0006-0000-0400-00000A000000}">
      <text>
        <r>
          <rPr>
            <sz val="11"/>
            <rFont val="Calibri"/>
          </rPr>
          <t>The Sentry providing encryption intermediary services must use NIST FIPS-validated cryptography to implement encryption services.</t>
        </r>
      </text>
    </comment>
    <comment ref="J32" authorId="0" shapeId="0" xr:uid="{00000000-0006-0000-0400-00000C000000}">
      <text>
        <r>
          <rPr>
            <sz val="11"/>
            <rFont val="Calibri"/>
          </rPr>
          <t>Sentry must display the Standard Mandatory DOD Notice and Consent Banner in the Sentry web interface before granting access to the device.</t>
        </r>
      </text>
    </comment>
    <comment ref="K32" authorId="0" shapeId="0" xr:uid="{00000000-0006-0000-0400-00000D000000}">
      <text>
        <r>
          <rPr>
            <sz val="11"/>
            <rFont val="Calibri"/>
          </rPr>
          <t>Sentry must enforce access restrictions associated with changes to the system components.</t>
        </r>
      </text>
    </comment>
    <comment ref="J34" authorId="0" shapeId="0" xr:uid="{00000000-0006-0000-0400-00000E000000}">
      <text>
        <r>
          <rPr>
            <sz val="11"/>
            <rFont val="Calibri"/>
          </rPr>
          <t>Sentry must limit the number of concurrent sessions for the CLISH interface to an organization-defined number for each administrator account and/or administrator account type.</t>
        </r>
      </text>
    </comment>
    <comment ref="K34" authorId="0" shapeId="0" xr:uid="{00000000-0006-0000-0400-00000F000000}">
      <text>
        <r>
          <rPr>
            <sz val="11"/>
            <rFont val="Calibri"/>
          </rPr>
          <t>Sentry must initiate a session lock after a 15-minute period of inactivity.</t>
        </r>
      </text>
    </comment>
    <comment ref="L34" authorId="0" shapeId="0" xr:uid="{00000000-0006-0000-0400-000010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M34" authorId="0" shapeId="0" xr:uid="{00000000-0006-0000-0400-000011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J35" authorId="0" shapeId="0" xr:uid="{00000000-0006-0000-0400-000012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35" authorId="0" shapeId="0" xr:uid="{00000000-0006-0000-0400-000013000000}">
      <text>
        <r>
          <rPr>
            <sz val="11"/>
            <rFont val="Calibri"/>
          </rPr>
          <t>The Sentry must only allow incoming communications from organization-defined authorized sources routed to organization-defined authorized destinations.</t>
        </r>
      </text>
    </comment>
    <comment ref="J41" authorId="0" shapeId="0" xr:uid="{00000000-0006-0000-0400-000014000000}">
      <text>
        <r>
          <rPr>
            <sz val="11"/>
            <rFont val="Calibri"/>
          </rPr>
          <t>Sentry must be configured to enforce the limit of three consecutive invalid logon attempts, after which time it must block any login attempt for 15 minutes.</t>
        </r>
      </text>
    </comment>
    <comment ref="J46" authorId="0" shapeId="0" xr:uid="{00000000-0006-0000-0400-000015000000}">
      <text>
        <r>
          <rPr>
            <sz val="11"/>
            <rFont val="Calibri"/>
          </rPr>
          <t>Sentry device must enforce a minimum 15-character password length.</t>
        </r>
      </text>
    </comment>
    <comment ref="K46" authorId="0" shapeId="0" xr:uid="{00000000-0006-0000-0400-000016000000}">
      <text>
        <r>
          <rPr>
            <sz val="11"/>
            <rFont val="Calibri"/>
          </rPr>
          <t>Sentry must enforce password complexity by requiring that at least one uppercase character be used.</t>
        </r>
      </text>
    </comment>
    <comment ref="L46" authorId="0" shapeId="0" xr:uid="{00000000-0006-0000-0400-000017000000}">
      <text>
        <r>
          <rPr>
            <sz val="11"/>
            <rFont val="Calibri"/>
          </rPr>
          <t>Sentry must enforce password complexity by requiring that at least one lowercase character be used.</t>
        </r>
      </text>
    </comment>
    <comment ref="M46" authorId="0" shapeId="0" xr:uid="{00000000-0006-0000-0400-000018000000}">
      <text>
        <r>
          <rPr>
            <sz val="11"/>
            <rFont val="Calibri"/>
          </rPr>
          <t>Sentry must enforce password complexity by requiring that at least one numeric character be used.</t>
        </r>
      </text>
    </comment>
    <comment ref="N46" authorId="0" shapeId="0" xr:uid="{00000000-0006-0000-0400-000019000000}">
      <text>
        <r>
          <rPr>
            <sz val="11"/>
            <rFont val="Calibri"/>
          </rPr>
          <t>Sentry must enforce password complexity by requiring that at least one special character be used.</t>
        </r>
      </text>
    </comment>
    <comment ref="O46" authorId="0" shapeId="0" xr:uid="{00000000-0006-0000-0400-00001A000000}">
      <text>
        <r>
          <rPr>
            <sz val="11"/>
            <rFont val="Calibri"/>
          </rPr>
          <t>Sentry must generate unique session identifiers using a FIPS 140-2 approved random number generator.</t>
        </r>
      </text>
    </comment>
    <comment ref="J48" authorId="0" shapeId="0" xr:uid="{00000000-0006-0000-0400-00001B000000}">
      <text>
        <r>
          <rPr>
            <sz val="11"/>
            <rFont val="Calibri"/>
          </rPr>
          <t>Sentry must enforce access restrictions associated with changes to the system components.</t>
        </r>
      </text>
    </comment>
    <comment ref="J54" authorId="0" shapeId="0" xr:uid="{00000000-0006-0000-0400-00001C000000}">
      <text>
        <r>
          <rPr>
            <sz val="11"/>
            <rFont val="Calibri"/>
          </rPr>
          <t>The Sentry providing mobile device authentication intermediary services must use multifactor authentication for network access to non-privileged accounts.</t>
        </r>
      </text>
    </comment>
    <comment ref="K54" authorId="0" shapeId="0" xr:uid="{00000000-0006-0000-0400-00001D000000}">
      <text>
        <r>
          <rPr>
            <sz val="11"/>
            <rFont val="Calibri"/>
          </rPr>
          <t>The Sentry providing mobile device authentication intermediary services must implement replay-resistant authentication mechanisms for network access to nonprivileged accounts.</t>
        </r>
      </text>
    </comment>
    <comment ref="L54" authorId="0" shapeId="0" xr:uid="{00000000-0006-0000-0400-00001E000000}">
      <text>
        <r>
          <rPr>
            <sz val="11"/>
            <rFont val="Calibri"/>
          </rPr>
          <t>The Sentry providing PKI-based mobile device authentication intermediary services must map authenticated identities to the mobile device account.</t>
        </r>
      </text>
    </comment>
    <comment ref="M54" authorId="0" shapeId="0" xr:uid="{00000000-0006-0000-0400-00001F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J56" authorId="0" shapeId="0" xr:uid="{00000000-0006-0000-0400-000020000000}">
      <text>
        <r>
          <rPr>
            <sz val="11"/>
            <rFont val="Calibri"/>
          </rPr>
          <t>The Sentry providing mobile device authentication intermediary services must use multifactor authentication for network access to non-privileged accounts.</t>
        </r>
      </text>
    </comment>
    <comment ref="K56" authorId="0" shapeId="0" xr:uid="{00000000-0006-0000-0400-000021000000}">
      <text>
        <r>
          <rPr>
            <sz val="11"/>
            <rFont val="Calibri"/>
          </rPr>
          <t>The Sentry providing mobile device authentication intermediary services must implement replay-resistant authentication mechanisms for network access to nonprivileged accounts.</t>
        </r>
      </text>
    </comment>
    <comment ref="L56" authorId="0" shapeId="0" xr:uid="{00000000-0006-0000-0400-000022000000}">
      <text>
        <r>
          <rPr>
            <sz val="11"/>
            <rFont val="Calibri"/>
          </rPr>
          <t>The Sentry providing PKI-based mobile device authentication intermediary services must map authenticated identities to the mobile device account.</t>
        </r>
      </text>
    </comment>
    <comment ref="M56" authorId="0" shapeId="0" xr:uid="{00000000-0006-0000-0400-000023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J59" authorId="0" shapeId="0" xr:uid="{00000000-0006-0000-0400-000024000000}">
      <text>
        <r>
          <rPr>
            <sz val="11"/>
            <rFont val="Calibri"/>
          </rPr>
          <t>Sentry must enforce approved authorizations for controlling the flow of management information within the network device based on information flow control policies.</t>
        </r>
      </text>
    </comment>
    <comment ref="K59" authorId="0" shapeId="0" xr:uid="{00000000-0006-0000-0400-000025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L59" authorId="0" shapeId="0" xr:uid="{00000000-0006-0000-0400-000026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J63" authorId="0" shapeId="0" xr:uid="{00000000-0006-0000-0400-000027000000}">
      <text>
        <r>
          <rPr>
            <sz val="11"/>
            <rFont val="Calibri"/>
          </rPr>
          <t>Sentry must be running an operating system release that is currently supported by MobileIron.</t>
        </r>
      </text>
    </comment>
    <comment ref="J70" authorId="0" shapeId="0" xr:uid="{00000000-0006-0000-0400-000028000000}">
      <text>
        <r>
          <rPr>
            <sz val="11"/>
            <rFont val="Calibri"/>
          </rPr>
          <t>Sentry must offload audit records onto a different system or media than the system being audited.</t>
        </r>
      </text>
    </comment>
    <comment ref="K70" authorId="0" shapeId="0" xr:uid="{00000000-0006-0000-0400-00002A000000}">
      <text>
        <r>
          <rPr>
            <sz val="11"/>
            <rFont val="Calibri"/>
          </rPr>
          <t>Sentry must be configured to send log data to a central log server for the purpose of forwarding alerts to the administrators and the ISSO.</t>
        </r>
      </text>
    </comment>
    <comment ref="L70" authorId="0" shapeId="0" xr:uid="{00000000-0006-0000-0400-00002B000000}">
      <text>
        <r>
          <rPr>
            <sz val="11"/>
            <rFont val="Calibri"/>
          </rPr>
          <t>The Sentry must produce audit records containing information to establish what type of events occurred.</t>
        </r>
      </text>
    </comment>
    <comment ref="M70" authorId="0" shapeId="0" xr:uid="{00000000-0006-0000-0400-00002C000000}">
      <text>
        <r>
          <rPr>
            <sz val="11"/>
            <rFont val="Calibri"/>
          </rPr>
          <t>The Sentry must produce audit records containing information to establish when (date and time) the events occurred.</t>
        </r>
      </text>
    </comment>
    <comment ref="N70" authorId="0" shapeId="0" xr:uid="{00000000-0006-0000-0400-00002D000000}">
      <text>
        <r>
          <rPr>
            <sz val="11"/>
            <rFont val="Calibri"/>
          </rPr>
          <t>The Sentry must produce audit records containing information to establish where the events occurred.</t>
        </r>
      </text>
    </comment>
    <comment ref="O70" authorId="0" shapeId="0" xr:uid="{00000000-0006-0000-0400-00002E000000}">
      <text>
        <r>
          <rPr>
            <sz val="11"/>
            <rFont val="Calibri"/>
          </rPr>
          <t>The Sentry must produce audit records containing information to establish the source of the events.</t>
        </r>
      </text>
    </comment>
    <comment ref="P70" authorId="0" shapeId="0" xr:uid="{00000000-0006-0000-0400-00002F000000}">
      <text>
        <r>
          <rPr>
            <sz val="11"/>
            <rFont val="Calibri"/>
          </rPr>
          <t>The Sentry must produce audit records containing information to establish the outcome of the events.</t>
        </r>
      </text>
    </comment>
    <comment ref="Q70" authorId="0" shapeId="0" xr:uid="{00000000-0006-0000-0400-000030000000}">
      <text>
        <r>
          <rPr>
            <sz val="11"/>
            <rFont val="Calibri"/>
          </rPr>
          <t>The Sentry must generate audit records containing information to establish the identity of any individual or process associated with the event.</t>
        </r>
      </text>
    </comment>
    <comment ref="R70" authorId="0" shapeId="0" xr:uid="{00000000-0006-0000-0400-000031000000}">
      <text>
        <r>
          <rPr>
            <sz val="11"/>
            <rFont val="Calibri"/>
          </rPr>
          <t>The Sentry must offload audit records onto a centralized log server.</t>
        </r>
      </text>
    </comment>
    <comment ref="S70" authorId="0" shapeId="0" xr:uid="{00000000-0006-0000-0400-000029000000}">
      <text>
        <r>
          <rPr>
            <sz val="11"/>
            <rFont val="Calibri"/>
          </rPr>
          <t>The Sentry must offload audit records onto a centralized log server in real time.</t>
        </r>
      </text>
    </comment>
    <comment ref="J72" authorId="0" shapeId="0" xr:uid="{00000000-0006-0000-0400-000032000000}">
      <text>
        <r>
          <rPr>
            <sz val="11"/>
            <rFont val="Calibri"/>
          </rPr>
          <t>Sentry must be configured to synchronize internal information system clocks using redundant authoritative time sources.</t>
        </r>
      </text>
    </comment>
    <comment ref="J73" authorId="0" shapeId="0" xr:uid="{00000000-0006-0000-0400-000033000000}">
      <text>
        <r>
          <rPr>
            <sz val="11"/>
            <rFont val="Calibri"/>
          </rPr>
          <t>The Sentry must produce audit records containing information to establish what type of events occurred.</t>
        </r>
      </text>
    </comment>
    <comment ref="K73" authorId="0" shapeId="0" xr:uid="{00000000-0006-0000-0400-000034000000}">
      <text>
        <r>
          <rPr>
            <sz val="11"/>
            <rFont val="Calibri"/>
          </rPr>
          <t>The Sentry must produce audit records containing information to establish when (date and time) the events occurred.</t>
        </r>
      </text>
    </comment>
    <comment ref="L73" authorId="0" shapeId="0" xr:uid="{00000000-0006-0000-0400-000035000000}">
      <text>
        <r>
          <rPr>
            <sz val="11"/>
            <rFont val="Calibri"/>
          </rPr>
          <t>The Sentry must produce audit records containing information to establish where the events occurred.</t>
        </r>
      </text>
    </comment>
    <comment ref="M73" authorId="0" shapeId="0" xr:uid="{00000000-0006-0000-0400-000036000000}">
      <text>
        <r>
          <rPr>
            <sz val="11"/>
            <rFont val="Calibri"/>
          </rPr>
          <t>The Sentry must produce audit records containing information to establish the source of the events.</t>
        </r>
      </text>
    </comment>
    <comment ref="N73" authorId="0" shapeId="0" xr:uid="{00000000-0006-0000-0400-000037000000}">
      <text>
        <r>
          <rPr>
            <sz val="11"/>
            <rFont val="Calibri"/>
          </rPr>
          <t>The Sentry must produce audit records containing information to establish the outcome of the events.</t>
        </r>
      </text>
    </comment>
    <comment ref="O73" authorId="0" shapeId="0" xr:uid="{00000000-0006-0000-0400-000038000000}">
      <text>
        <r>
          <rPr>
            <sz val="11"/>
            <rFont val="Calibri"/>
          </rPr>
          <t>The Sentry must generate audit records containing information to establish the identity of any individual or process associated with the event.</t>
        </r>
      </text>
    </comment>
    <comment ref="J77" authorId="0" shapeId="0" xr:uid="{00000000-0006-0000-0400-000039000000}">
      <text>
        <r>
          <rPr>
            <sz val="11"/>
            <rFont val="Calibri"/>
          </rPr>
          <t>Sentry must offload audit records onto a different system or media than the system being audited.</t>
        </r>
      </text>
    </comment>
    <comment ref="K77" authorId="0" shapeId="0" xr:uid="{00000000-0006-0000-0400-00003A000000}">
      <text>
        <r>
          <rPr>
            <sz val="11"/>
            <rFont val="Calibri"/>
          </rPr>
          <t>Sentry must be configured to send log data to a central log server for the purpose of forwarding alerts to the administrators and the ISSO.</t>
        </r>
      </text>
    </comment>
    <comment ref="L77" authorId="0" shapeId="0" xr:uid="{00000000-0006-0000-0400-00003B000000}">
      <text>
        <r>
          <rPr>
            <sz val="11"/>
            <rFont val="Calibri"/>
          </rPr>
          <t>The Sentry must offload audit records onto a centralized log server.</t>
        </r>
      </text>
    </comment>
    <comment ref="M77" authorId="0" shapeId="0" xr:uid="{00000000-0006-0000-0400-00003C000000}">
      <text>
        <r>
          <rPr>
            <sz val="11"/>
            <rFont val="Calibri"/>
          </rPr>
          <t>The Sentry must offload audit records onto a centralized log server in real time.</t>
        </r>
      </text>
    </comment>
    <comment ref="J79" authorId="0" shapeId="0" xr:uid="{00000000-0006-0000-0400-00003D000000}">
      <text>
        <r>
          <rPr>
            <sz val="11"/>
            <rFont val="Calibri"/>
          </rPr>
          <t>Sentry must generate an immediate real-time alert of all audit failure events requiring real-time alerts.</t>
        </r>
      </text>
    </comment>
    <comment ref="K79" authorId="0" shapeId="0" xr:uid="{00000000-0006-0000-0400-00003E000000}">
      <text>
        <r>
          <rPr>
            <sz val="11"/>
            <rFont val="Calibri"/>
          </rPr>
          <t>The Sentry must send an alert to, at a minimum, the ISSO and SCA when an audit processing failure occurs.</t>
        </r>
      </text>
    </comment>
    <comment ref="J99" authorId="0" shapeId="0" xr:uid="{00000000-0006-0000-0400-00003F000000}">
      <text>
        <r>
          <rPr>
            <sz val="11"/>
            <rFont val="Calibri"/>
          </rPr>
          <t>Sentry must be configured to conduct backups of system level information contained in the information system when changes occur.</t>
        </r>
      </text>
    </comment>
    <comment ref="J100" authorId="0" shapeId="0" xr:uid="{00000000-0006-0000-0400-000040000000}">
      <text>
        <r>
          <rPr>
            <sz val="11"/>
            <rFont val="Calibri"/>
          </rPr>
          <t>Sentry must be configured to conduct backups of system level information contained in the information system when changes occur.</t>
        </r>
      </text>
    </comment>
    <comment ref="J105" authorId="0" shapeId="0" xr:uid="{00000000-0006-0000-0400-000041000000}">
      <text>
        <r>
          <rPr>
            <sz val="11"/>
            <rFont val="Calibri"/>
          </rPr>
          <t>The Sentry must implement load balancing to limit the effects of known and unknown types of Denial-of-Service (DoS) attacks.</t>
        </r>
      </text>
    </comment>
    <comment ref="J106" authorId="0" shapeId="0" xr:uid="{00000000-0006-0000-0400-000042000000}">
      <text>
        <r>
          <rPr>
            <sz val="11"/>
            <rFont val="Calibri"/>
          </rPr>
          <t>The Sentry must be configured to authenticate SNMP messages using a FIPS-validated Keyed-Hash Message Authentication Code (HMAC).</t>
        </r>
      </text>
    </comment>
    <comment ref="J108" authorId="0" shapeId="0" xr:uid="{00000000-0006-0000-0400-000043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J109" authorId="0" shapeId="0" xr:uid="{00000000-0006-0000-0400-000044000000}">
      <text>
        <r>
          <rPr>
            <sz val="11"/>
            <rFont val="Calibri"/>
          </rPr>
          <t>Sentry must be configured to use DOD PKI as multi-factor authentication (MFA) for interactive logins.</t>
        </r>
      </text>
    </comment>
    <comment ref="K109" authorId="0" shapeId="0" xr:uid="{00000000-0006-0000-0400-000046000000}">
      <text>
        <r>
          <rPr>
            <sz val="11"/>
            <rFont val="Calibri"/>
          </rPr>
          <t>Sentry must use FIPS 140-2 approved algorithms for authentication to a cryptographic module.</t>
        </r>
      </text>
    </comment>
    <comment ref="L109" authorId="0" shapeId="0" xr:uid="{00000000-0006-0000-0400-000047000000}">
      <text>
        <r>
          <rPr>
            <sz val="11"/>
            <rFont val="Calibri"/>
          </rPr>
          <t>Sentry must be configured to implement cryptographic mechanisms using a FIPS 140-2 approved algorithm to protect the confidentiality of remote maintenance sessions.</t>
        </r>
      </text>
    </comment>
    <comment ref="M109" authorId="0" shapeId="0" xr:uid="{00000000-0006-0000-0400-000048000000}">
      <text>
        <r>
          <rPr>
            <sz val="11"/>
            <rFont val="Calibri"/>
          </rPr>
          <t>Sentry must obtain its public key certificates from an appropriate certificate policy through an approved service provider.</t>
        </r>
      </text>
    </comment>
    <comment ref="N109" authorId="0" shapeId="0" xr:uid="{00000000-0006-0000-0400-000049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O109" authorId="0" shapeId="0" xr:uid="{00000000-0006-0000-0400-00004A000000}">
      <text>
        <r>
          <rPr>
            <sz val="11"/>
            <rFont val="Calibri"/>
          </rPr>
          <t>The Sentry that provides intermediary services for TLS must be configured to comply with the required TLS settings in NIST SP 800-52.</t>
        </r>
      </text>
    </comment>
    <comment ref="P109" authorId="0" shapeId="0" xr:uid="{00000000-0006-0000-0400-00004B000000}">
      <text>
        <r>
          <rPr>
            <sz val="11"/>
            <rFont val="Calibri"/>
          </rPr>
          <t>The Sentry providing intermediary services for remote access communications traffic must use NIST FIPS-validated cryptography to protect the integrity of remote access sessions.</t>
        </r>
      </text>
    </comment>
    <comment ref="Q109" authorId="0" shapeId="0" xr:uid="{00000000-0006-0000-0400-00004C000000}">
      <text>
        <r>
          <rPr>
            <sz val="11"/>
            <rFont val="Calibri"/>
          </rPr>
          <t>The Sentry that provides intermediary services for TLS must validate certificates used for TLS functions by performing RFC 5280-compliant certification path validation.</t>
        </r>
      </text>
    </comment>
    <comment ref="R109" authorId="0" shapeId="0" xr:uid="{00000000-0006-0000-0400-00004D000000}">
      <text>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text>
    </comment>
    <comment ref="S109" authorId="0" shapeId="0" xr:uid="{00000000-0006-0000-0400-00004E000000}">
      <text>
        <r>
          <rPr>
            <sz val="11"/>
            <rFont val="Calibri"/>
          </rPr>
          <t>The Sentry providing encryption intermediary services must implement NIST FIPS-validated cryptography to generate cryptographic hashes.</t>
        </r>
      </text>
    </comment>
    <comment ref="T109" authorId="0" shapeId="0" xr:uid="{00000000-0006-0000-0400-000045000000}">
      <text>
        <r>
          <rPr>
            <sz val="11"/>
            <rFont val="Calibri"/>
          </rPr>
          <t>The Sentry providing encryption intermediary services must use NIST FIPS-validated cryptography to implement encryption services.</t>
        </r>
      </text>
    </comment>
    <comment ref="J116" authorId="0" shapeId="0" xr:uid="{00000000-0006-0000-0400-00004F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116" authorId="0" shapeId="0" xr:uid="{00000000-0006-0000-0400-000050000000}">
      <text>
        <r>
          <rPr>
            <sz val="11"/>
            <rFont val="Calibri"/>
          </rPr>
          <t>The Sentry must only allow incoming communications from organization-defined authorized sources routed to organization-defined authorized destinations.</t>
        </r>
      </text>
    </comment>
    <comment ref="J120" authorId="0" shapeId="0" xr:uid="{00000000-0006-0000-0400-000051000000}">
      <text>
        <r>
          <rPr>
            <sz val="11"/>
            <rFont val="Calibri"/>
          </rPr>
          <t>The Sentry must implement load balancing to limit the effects of known and unknown types of Denial-of-Service (DoS) attacks.</t>
        </r>
      </text>
    </comment>
    <comment ref="J121" authorId="0" shapeId="0" xr:uid="{00000000-0006-0000-0400-000052000000}">
      <text>
        <r>
          <rPr>
            <sz val="11"/>
            <rFont val="Calibri"/>
          </rPr>
          <t>The Sentry providing mobile device authentication intermediary services must restrict mobile device authentication traffic to specific authentication server(s).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Sentry must initiate a session lock after a 15-minute period of inactivity.</t>
        </r>
      </text>
    </comment>
    <comment ref="I2" authorId="0" shapeId="0" xr:uid="{00000000-0006-0000-0500-000004000000}">
      <text>
        <r>
          <rPr>
            <sz val="11"/>
            <rFont val="Calibri"/>
          </rPr>
          <t>Sentry must be configured to enforce the limit of three consecutive invalid logon attempts, after which time it must block any login attempt for 15 minutes.</t>
        </r>
      </text>
    </comment>
    <comment ref="J2" authorId="0" shapeId="0" xr:uid="{00000000-0006-0000-0500-000002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K2" authorId="0" shapeId="0" xr:uid="{00000000-0006-0000-0500-000003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H7" authorId="0" shapeId="0" xr:uid="{00000000-0006-0000-0500-000005000000}">
      <text>
        <r>
          <rPr>
            <sz val="11"/>
            <rFont val="Calibri"/>
          </rPr>
          <t>Sentry must offload audit records onto a different system or media than the system being audited.</t>
        </r>
      </text>
    </comment>
    <comment ref="I7" authorId="0" shapeId="0" xr:uid="{00000000-0006-0000-0500-00000C000000}">
      <text>
        <r>
          <rPr>
            <sz val="11"/>
            <rFont val="Calibri"/>
          </rPr>
          <t>Sentry must be configured to send log data to a central log server for the purpose of forwarding alerts to the administrators and the ISSO.</t>
        </r>
      </text>
    </comment>
    <comment ref="J7" authorId="0" shapeId="0" xr:uid="{00000000-0006-0000-0500-00000D000000}">
      <text>
        <r>
          <rPr>
            <sz val="11"/>
            <rFont val="Calibri"/>
          </rPr>
          <t>The Sentry must produce audit records containing information to establish what type of events occurred.</t>
        </r>
      </text>
    </comment>
    <comment ref="K7" authorId="0" shapeId="0" xr:uid="{00000000-0006-0000-0500-00000E000000}">
      <text>
        <r>
          <rPr>
            <sz val="11"/>
            <rFont val="Calibri"/>
          </rPr>
          <t>The Sentry must produce audit records containing information to establish when (date and time) the events occurred.</t>
        </r>
      </text>
    </comment>
    <comment ref="L7" authorId="0" shapeId="0" xr:uid="{00000000-0006-0000-0500-000006000000}">
      <text>
        <r>
          <rPr>
            <sz val="11"/>
            <rFont val="Calibri"/>
          </rPr>
          <t>The Sentry must produce audit records containing information to establish where the events occurred.</t>
        </r>
      </text>
    </comment>
    <comment ref="M7" authorId="0" shapeId="0" xr:uid="{00000000-0006-0000-0500-000007000000}">
      <text>
        <r>
          <rPr>
            <sz val="11"/>
            <rFont val="Calibri"/>
          </rPr>
          <t>The Sentry must produce audit records containing information to establish the source of the events.</t>
        </r>
      </text>
    </comment>
    <comment ref="N7" authorId="0" shapeId="0" xr:uid="{00000000-0006-0000-0500-000008000000}">
      <text>
        <r>
          <rPr>
            <sz val="11"/>
            <rFont val="Calibri"/>
          </rPr>
          <t>The Sentry must produce audit records containing information to establish the outcome of the events.</t>
        </r>
      </text>
    </comment>
    <comment ref="O7" authorId="0" shapeId="0" xr:uid="{00000000-0006-0000-0500-000009000000}">
      <text>
        <r>
          <rPr>
            <sz val="11"/>
            <rFont val="Calibri"/>
          </rPr>
          <t>The Sentry must generate audit records containing information to establish the identity of any individual or process associated with the event.</t>
        </r>
      </text>
    </comment>
    <comment ref="P7" authorId="0" shapeId="0" xr:uid="{00000000-0006-0000-0500-00000A000000}">
      <text>
        <r>
          <rPr>
            <sz val="11"/>
            <rFont val="Calibri"/>
          </rPr>
          <t>The Sentry must offload audit records onto a centralized log server.</t>
        </r>
      </text>
    </comment>
    <comment ref="Q7" authorId="0" shapeId="0" xr:uid="{00000000-0006-0000-0500-00000B000000}">
      <text>
        <r>
          <rPr>
            <sz val="11"/>
            <rFont val="Calibri"/>
          </rPr>
          <t>The Sentry must offload audit records onto a centralized log server in real time.</t>
        </r>
      </text>
    </comment>
    <comment ref="H12" authorId="0" shapeId="0" xr:uid="{00000000-0006-0000-0500-00000F000000}">
      <text>
        <r>
          <rPr>
            <sz val="11"/>
            <rFont val="Calibri"/>
          </rPr>
          <t>Sentry must be configured to conduct backups of system level information contained in the information system when changes occur.</t>
        </r>
      </text>
    </comment>
    <comment ref="H13" authorId="0" shapeId="0" xr:uid="{00000000-0006-0000-0500-000010000000}">
      <text>
        <r>
          <rPr>
            <sz val="11"/>
            <rFont val="Calibri"/>
          </rPr>
          <t>The Sentry must reveal error messages only to the ISSO, ISSM, and SCA.</t>
        </r>
      </text>
    </comment>
    <comment ref="H16" authorId="0" shapeId="0" xr:uid="{00000000-0006-0000-0500-000011000000}">
      <text>
        <r>
          <rPr>
            <sz val="11"/>
            <rFont val="Calibri"/>
          </rPr>
          <t>Sentry must be configured to use DOD PKI as multi-factor authentication (MFA) for interactive logins.</t>
        </r>
      </text>
    </comment>
    <comment ref="I16" authorId="0" shapeId="0" xr:uid="{00000000-0006-0000-0500-000014000000}">
      <text>
        <r>
          <rPr>
            <sz val="11"/>
            <rFont val="Calibri"/>
          </rPr>
          <t>Sentry must use FIPS 140-2 approved algorithms for authentication to a cryptographic module.</t>
        </r>
      </text>
    </comment>
    <comment ref="J16" authorId="0" shapeId="0" xr:uid="{00000000-0006-0000-0500-000015000000}">
      <text>
        <r>
          <rPr>
            <sz val="11"/>
            <rFont val="Calibri"/>
          </rPr>
          <t>Sentry must be configured to implement cryptographic mechanisms using a FIPS 140-2 approved algorithm to protect the confidentiality of remote maintenance sessions.</t>
        </r>
      </text>
    </comment>
    <comment ref="K16" authorId="0" shapeId="0" xr:uid="{00000000-0006-0000-0500-000016000000}">
      <text>
        <r>
          <rPr>
            <sz val="11"/>
            <rFont val="Calibri"/>
          </rPr>
          <t>Sentry must obtain its public key certificates from an appropriate certificate policy through an approved service provider.</t>
        </r>
      </text>
    </comment>
    <comment ref="L16" authorId="0" shapeId="0" xr:uid="{00000000-0006-0000-0500-000017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M16" authorId="0" shapeId="0" xr:uid="{00000000-0006-0000-0500-000018000000}">
      <text>
        <r>
          <rPr>
            <sz val="11"/>
            <rFont val="Calibri"/>
          </rPr>
          <t>The Sentry that provides intermediary services for TLS must be configured to comply with the required TLS settings in NIST SP 800-52.</t>
        </r>
      </text>
    </comment>
    <comment ref="N16" authorId="0" shapeId="0" xr:uid="{00000000-0006-0000-0500-000019000000}">
      <text>
        <r>
          <rPr>
            <sz val="11"/>
            <rFont val="Calibri"/>
          </rPr>
          <t>The Sentry providing intermediary services for remote access communications traffic must use NIST FIPS-validated cryptography to protect the integrity of remote access sessions.</t>
        </r>
      </text>
    </comment>
    <comment ref="O16" authorId="0" shapeId="0" xr:uid="{00000000-0006-0000-0500-00001A000000}">
      <text>
        <r>
          <rPr>
            <sz val="11"/>
            <rFont val="Calibri"/>
          </rPr>
          <t>The Sentry that provides intermediary services for TLS must validate certificates used for TLS functions by performing RFC 5280-compliant certification path validation.</t>
        </r>
      </text>
    </comment>
    <comment ref="P16" authorId="0" shapeId="0" xr:uid="{00000000-0006-0000-0500-00001B000000}">
      <text>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text>
    </comment>
    <comment ref="Q16" authorId="0" shapeId="0" xr:uid="{00000000-0006-0000-0500-00001C000000}">
      <text>
        <r>
          <rPr>
            <sz val="11"/>
            <rFont val="Calibri"/>
          </rPr>
          <t>The Sentry providing encryption intermediary services must implement NIST FIPS-validated cryptography to generate cryptographic hashes.</t>
        </r>
      </text>
    </comment>
    <comment ref="R16" authorId="0" shapeId="0" xr:uid="{00000000-0006-0000-0500-000012000000}">
      <text>
        <r>
          <rPr>
            <sz val="11"/>
            <rFont val="Calibri"/>
          </rPr>
          <t>The Sentry providing encryption intermediary services must implement NIST FIPS-validated cryptography for digital signatures.</t>
        </r>
      </text>
    </comment>
    <comment ref="S16" authorId="0" shapeId="0" xr:uid="{00000000-0006-0000-0500-000013000000}">
      <text>
        <r>
          <rPr>
            <sz val="11"/>
            <rFont val="Calibri"/>
          </rPr>
          <t>The Sentry providing encryption intermediary services must use NIST FIPS-validated cryptography to implement encryption services.</t>
        </r>
      </text>
    </comment>
    <comment ref="H20" authorId="0" shapeId="0" xr:uid="{00000000-0006-0000-0500-00001D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I20" authorId="0" shapeId="0" xr:uid="{00000000-0006-0000-0500-00001E000000}">
      <text>
        <r>
          <rPr>
            <sz val="11"/>
            <rFont val="Calibri"/>
          </rPr>
          <t>The Sentry must implement load balancing to limit the effects of known and unknown types of Denial-of-Service (DoS) attacks.</t>
        </r>
      </text>
    </comment>
    <comment ref="J20" authorId="0" shapeId="0" xr:uid="{00000000-0006-0000-0500-00001F000000}">
      <text>
        <r>
          <rPr>
            <sz val="11"/>
            <rFont val="Calibri"/>
          </rPr>
          <t>The Sentry must only allow incoming communications from organization-defined authorized sources routed to organization-defined authorized destinations.</t>
        </r>
      </text>
    </comment>
    <comment ref="H21" authorId="0" shapeId="0" xr:uid="{00000000-0006-0000-0500-000020000000}">
      <text>
        <r>
          <rPr>
            <sz val="11"/>
            <rFont val="Calibri"/>
          </rPr>
          <t>Sentry must limit the number of concurrent sessions for the CLISH interface to an organization-defined number for each administrator account and/or administrator account type.</t>
        </r>
      </text>
    </comment>
    <comment ref="H24" authorId="0" shapeId="0" xr:uid="{00000000-0006-0000-0500-000021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I24" authorId="0" shapeId="0" xr:uid="{00000000-0006-0000-0500-000022000000}">
      <text>
        <r>
          <rPr>
            <sz val="11"/>
            <rFont val="Calibri"/>
          </rPr>
          <t>The Sentry providing mobile device authentication intermediary services must use multifactor authentication for network access to non-privileged accounts.</t>
        </r>
      </text>
    </comment>
    <comment ref="J24" authorId="0" shapeId="0" xr:uid="{00000000-0006-0000-0500-000023000000}">
      <text>
        <r>
          <rPr>
            <sz val="11"/>
            <rFont val="Calibri"/>
          </rPr>
          <t>The Sentry providing mobile device authentication intermediary services must implement replay-resistant authentication mechanisms for network access to nonprivileged accounts.</t>
        </r>
      </text>
    </comment>
    <comment ref="K24" authorId="0" shapeId="0" xr:uid="{00000000-0006-0000-0500-000024000000}">
      <text>
        <r>
          <rPr>
            <sz val="11"/>
            <rFont val="Calibri"/>
          </rPr>
          <t>The Sentry providing PKI-based mobile device authentication intermediary services must map authenticated identities to the mobile device account.</t>
        </r>
      </text>
    </comment>
    <comment ref="L24" authorId="0" shapeId="0" xr:uid="{00000000-0006-0000-0500-000025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H25" authorId="0" shapeId="0" xr:uid="{00000000-0006-0000-0500-000026000000}">
      <text>
        <r>
          <rPr>
            <sz val="11"/>
            <rFont val="Calibri"/>
          </rPr>
          <t>The Sentry must be configured to authenticate SNMP messages using a FIPS-validated Keyed-Hash Message Authentication Code (HMAC).</t>
        </r>
      </text>
    </comment>
    <comment ref="H26" authorId="0" shapeId="0" xr:uid="{00000000-0006-0000-0500-000027000000}">
      <text>
        <r>
          <rPr>
            <sz val="11"/>
            <rFont val="Calibri"/>
          </rPr>
          <t>The Sentry providing mobile device authentication intermediary services must restrict mobile device authentication traffic to specific authentication server(s).</t>
        </r>
      </text>
    </comment>
    <comment ref="H29" authorId="0" shapeId="0" xr:uid="{00000000-0006-0000-0500-000028000000}">
      <text>
        <r>
          <rPr>
            <sz val="11"/>
            <rFont val="Calibri"/>
          </rPr>
          <t>Sentry device must enforce a minimum 15-character password length.</t>
        </r>
      </text>
    </comment>
    <comment ref="I29" authorId="0" shapeId="0" xr:uid="{00000000-0006-0000-0500-000029000000}">
      <text>
        <r>
          <rPr>
            <sz val="11"/>
            <rFont val="Calibri"/>
          </rPr>
          <t>Sentry must enforce password complexity by requiring that at least one uppercase character be used.</t>
        </r>
      </text>
    </comment>
    <comment ref="J29" authorId="0" shapeId="0" xr:uid="{00000000-0006-0000-0500-00002A000000}">
      <text>
        <r>
          <rPr>
            <sz val="11"/>
            <rFont val="Calibri"/>
          </rPr>
          <t>Sentry must enforce password complexity by requiring that at least one lowercase character be used.</t>
        </r>
      </text>
    </comment>
    <comment ref="K29" authorId="0" shapeId="0" xr:uid="{00000000-0006-0000-0500-00002B000000}">
      <text>
        <r>
          <rPr>
            <sz val="11"/>
            <rFont val="Calibri"/>
          </rPr>
          <t>Sentry must enforce password complexity by requiring that at least one numeric character be used.</t>
        </r>
      </text>
    </comment>
    <comment ref="L29" authorId="0" shapeId="0" xr:uid="{00000000-0006-0000-0500-00002C000000}">
      <text>
        <r>
          <rPr>
            <sz val="11"/>
            <rFont val="Calibri"/>
          </rPr>
          <t>Sentry must enforce password complexity by requiring that at least one special character be used.</t>
        </r>
      </text>
    </comment>
    <comment ref="H31" authorId="0" shapeId="0" xr:uid="{00000000-0006-0000-0500-00002D000000}">
      <text>
        <r>
          <rPr>
            <sz val="11"/>
            <rFont val="Calibri"/>
          </rPr>
          <t>Sentry must enforce approved authorizations for controlling the flow of management information within the network device based on information flow control policies.</t>
        </r>
      </text>
    </comment>
    <comment ref="I31" authorId="0" shapeId="0" xr:uid="{00000000-0006-0000-0500-00002E000000}">
      <text>
        <r>
          <rPr>
            <sz val="11"/>
            <rFont val="Calibri"/>
          </rPr>
          <t>Sentry must enforce access restrictions associated with changes to the system components.</t>
        </r>
      </text>
    </comment>
    <comment ref="J31" authorId="0" shapeId="0" xr:uid="{00000000-0006-0000-0500-00002F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K31" authorId="0" shapeId="0" xr:uid="{00000000-0006-0000-0500-000030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H41" authorId="0" shapeId="0" xr:uid="{00000000-0006-0000-0500-000031000000}">
      <text>
        <r>
          <rPr>
            <sz val="11"/>
            <rFont val="Calibri"/>
          </rPr>
          <t>Sentry must be running an operating system release that is currently supported by MobileIron.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Sentry must enforce approved authorizations for controlling the flow of management information within the network device based on information flow control policies.</t>
        </r>
      </text>
    </comment>
    <comment ref="K3" authorId="0" shapeId="0" xr:uid="{00000000-0006-0000-0600-000003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L3" authorId="0" shapeId="0" xr:uid="{00000000-0006-0000-0600-000002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J5" authorId="0" shapeId="0" xr:uid="{00000000-0006-0000-0600-000004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5" authorId="0" shapeId="0" xr:uid="{00000000-0006-0000-0600-000005000000}">
      <text>
        <r>
          <rPr>
            <sz val="11"/>
            <rFont val="Calibri"/>
          </rPr>
          <t>The Sentry must only allow incoming communications from organization-defined authorized sources routed to organization-defined authorized destinations.</t>
        </r>
      </text>
    </comment>
    <comment ref="J7" authorId="0" shapeId="0" xr:uid="{00000000-0006-0000-0600-000006000000}">
      <text>
        <r>
          <rPr>
            <sz val="11"/>
            <rFont val="Calibri"/>
          </rPr>
          <t>Sentry must enforce approved authorizations for controlling the flow of management information within the network device based on information flow control policies.</t>
        </r>
      </text>
    </comment>
    <comment ref="K7" authorId="0" shapeId="0" xr:uid="{00000000-0006-0000-0600-000008000000}">
      <text>
        <r>
          <rPr>
            <sz val="11"/>
            <rFont val="Calibri"/>
          </rPr>
          <t>Sentry must enforce access restrictions associated with changes to the system components.</t>
        </r>
      </text>
    </comment>
    <comment ref="L7" authorId="0" shapeId="0" xr:uid="{00000000-0006-0000-0600-000009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M7" authorId="0" shapeId="0" xr:uid="{00000000-0006-0000-0600-000007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J12" authorId="0" shapeId="0" xr:uid="{00000000-0006-0000-0600-00000A000000}">
      <text>
        <r>
          <rPr>
            <sz val="11"/>
            <rFont val="Calibri"/>
          </rPr>
          <t>Sentry must limit the number of concurrent sessions for the CLISH interface to an organization-defined number for each administrator account and/or administrator account type.</t>
        </r>
      </text>
    </comment>
    <comment ref="K12" authorId="0" shapeId="0" xr:uid="{00000000-0006-0000-0600-00000B000000}">
      <text>
        <r>
          <rPr>
            <sz val="11"/>
            <rFont val="Calibri"/>
          </rPr>
          <t>Sentry must initiate a session lock after a 15-minute period of inactivity.</t>
        </r>
      </text>
    </comment>
    <comment ref="J13" authorId="0" shapeId="0" xr:uid="{00000000-0006-0000-0600-00000C000000}">
      <text>
        <r>
          <rPr>
            <sz val="11"/>
            <rFont val="Calibri"/>
          </rPr>
          <t>Sentry must initiate a session lock after a 15-minute period of inactivity.</t>
        </r>
      </text>
    </comment>
    <comment ref="K13" authorId="0" shapeId="0" xr:uid="{00000000-0006-0000-0600-00000D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L13" authorId="0" shapeId="0" xr:uid="{00000000-0006-0000-0600-00000E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J23" authorId="0" shapeId="0" xr:uid="{00000000-0006-0000-0600-00000F000000}">
      <text>
        <r>
          <rPr>
            <sz val="11"/>
            <rFont val="Calibri"/>
          </rPr>
          <t>Sentry must offload audit records onto a different system or media than the system being audited.</t>
        </r>
      </text>
    </comment>
    <comment ref="K23" authorId="0" shapeId="0" xr:uid="{00000000-0006-0000-0600-000016000000}">
      <text>
        <r>
          <rPr>
            <sz val="11"/>
            <rFont val="Calibri"/>
          </rPr>
          <t>Sentry must be configured to send log data to a central log server for the purpose of forwarding alerts to the administrators and the ISSO.</t>
        </r>
      </text>
    </comment>
    <comment ref="L23" authorId="0" shapeId="0" xr:uid="{00000000-0006-0000-0600-000017000000}">
      <text>
        <r>
          <rPr>
            <sz val="11"/>
            <rFont val="Calibri"/>
          </rPr>
          <t>The Sentry must produce audit records containing information to establish what type of events occurred.</t>
        </r>
      </text>
    </comment>
    <comment ref="M23" authorId="0" shapeId="0" xr:uid="{00000000-0006-0000-0600-000018000000}">
      <text>
        <r>
          <rPr>
            <sz val="11"/>
            <rFont val="Calibri"/>
          </rPr>
          <t>The Sentry must produce audit records containing information to establish when (date and time) the events occurred.</t>
        </r>
      </text>
    </comment>
    <comment ref="N23" authorId="0" shapeId="0" xr:uid="{00000000-0006-0000-0600-000010000000}">
      <text>
        <r>
          <rPr>
            <sz val="11"/>
            <rFont val="Calibri"/>
          </rPr>
          <t>The Sentry must produce audit records containing information to establish where the events occurred.</t>
        </r>
      </text>
    </comment>
    <comment ref="O23" authorId="0" shapeId="0" xr:uid="{00000000-0006-0000-0600-000011000000}">
      <text>
        <r>
          <rPr>
            <sz val="11"/>
            <rFont val="Calibri"/>
          </rPr>
          <t>The Sentry must produce audit records containing information to establish the source of the events.</t>
        </r>
      </text>
    </comment>
    <comment ref="P23" authorId="0" shapeId="0" xr:uid="{00000000-0006-0000-0600-000012000000}">
      <text>
        <r>
          <rPr>
            <sz val="11"/>
            <rFont val="Calibri"/>
          </rPr>
          <t>The Sentry must produce audit records containing information to establish the outcome of the events.</t>
        </r>
      </text>
    </comment>
    <comment ref="Q23" authorId="0" shapeId="0" xr:uid="{00000000-0006-0000-0600-000013000000}">
      <text>
        <r>
          <rPr>
            <sz val="11"/>
            <rFont val="Calibri"/>
          </rPr>
          <t>The Sentry must generate audit records containing information to establish the identity of any individual or process associated with the event.</t>
        </r>
      </text>
    </comment>
    <comment ref="R23" authorId="0" shapeId="0" xr:uid="{00000000-0006-0000-0600-000014000000}">
      <text>
        <r>
          <rPr>
            <sz val="11"/>
            <rFont val="Calibri"/>
          </rPr>
          <t>The Sentry must offload audit records onto a centralized log server.</t>
        </r>
      </text>
    </comment>
    <comment ref="S23" authorId="0" shapeId="0" xr:uid="{00000000-0006-0000-0600-000015000000}">
      <text>
        <r>
          <rPr>
            <sz val="11"/>
            <rFont val="Calibri"/>
          </rPr>
          <t>The Sentry must offload audit records onto a centralized log server in real time.</t>
        </r>
      </text>
    </comment>
    <comment ref="J24" authorId="0" shapeId="0" xr:uid="{00000000-0006-0000-0600-000019000000}">
      <text>
        <r>
          <rPr>
            <sz val="11"/>
            <rFont val="Calibri"/>
          </rPr>
          <t>The Sentry must produce audit records containing information to establish what type of events occurred.</t>
        </r>
      </text>
    </comment>
    <comment ref="K24" authorId="0" shapeId="0" xr:uid="{00000000-0006-0000-0600-00001A000000}">
      <text>
        <r>
          <rPr>
            <sz val="11"/>
            <rFont val="Calibri"/>
          </rPr>
          <t>The Sentry must produce audit records containing information to establish when (date and time) the events occurred.</t>
        </r>
      </text>
    </comment>
    <comment ref="L24" authorId="0" shapeId="0" xr:uid="{00000000-0006-0000-0600-00001B000000}">
      <text>
        <r>
          <rPr>
            <sz val="11"/>
            <rFont val="Calibri"/>
          </rPr>
          <t>The Sentry must produce audit records containing information to establish where the events occurred.</t>
        </r>
      </text>
    </comment>
    <comment ref="M24" authorId="0" shapeId="0" xr:uid="{00000000-0006-0000-0600-00001C000000}">
      <text>
        <r>
          <rPr>
            <sz val="11"/>
            <rFont val="Calibri"/>
          </rPr>
          <t>The Sentry must produce audit records containing information to establish the source of the events.</t>
        </r>
      </text>
    </comment>
    <comment ref="N24" authorId="0" shapeId="0" xr:uid="{00000000-0006-0000-0600-00001D000000}">
      <text>
        <r>
          <rPr>
            <sz val="11"/>
            <rFont val="Calibri"/>
          </rPr>
          <t>The Sentry must produce audit records containing information to establish the outcome of the events.</t>
        </r>
      </text>
    </comment>
    <comment ref="O24" authorId="0" shapeId="0" xr:uid="{00000000-0006-0000-0600-00001E000000}">
      <text>
        <r>
          <rPr>
            <sz val="11"/>
            <rFont val="Calibri"/>
          </rPr>
          <t>The Sentry must generate audit records containing information to establish the identity of any individual or process associated with the event.</t>
        </r>
      </text>
    </comment>
    <comment ref="J26" authorId="0" shapeId="0" xr:uid="{00000000-0006-0000-0600-00001F000000}">
      <text>
        <r>
          <rPr>
            <sz val="11"/>
            <rFont val="Calibri"/>
          </rPr>
          <t>Sentry must generate an immediate real-time alert of all audit failure events requiring real-time alerts.</t>
        </r>
      </text>
    </comment>
    <comment ref="K26" authorId="0" shapeId="0" xr:uid="{00000000-0006-0000-0600-000020000000}">
      <text>
        <r>
          <rPr>
            <sz val="11"/>
            <rFont val="Calibri"/>
          </rPr>
          <t>Sentry must offload audit records onto a different system or media than the system being audited.</t>
        </r>
      </text>
    </comment>
    <comment ref="L26" authorId="0" shapeId="0" xr:uid="{00000000-0006-0000-0600-000021000000}">
      <text>
        <r>
          <rPr>
            <sz val="11"/>
            <rFont val="Calibri"/>
          </rPr>
          <t>Sentry must be configured to send log data to a central log server for the purpose of forwarding alerts to the administrators and the ISSO.</t>
        </r>
      </text>
    </comment>
    <comment ref="M26" authorId="0" shapeId="0" xr:uid="{00000000-0006-0000-0600-000022000000}">
      <text>
        <r>
          <rPr>
            <sz val="11"/>
            <rFont val="Calibri"/>
          </rPr>
          <t>The Sentry must send an alert to, at a minimum, the ISSO and SCA when an audit processing failure occurs.</t>
        </r>
      </text>
    </comment>
    <comment ref="N26" authorId="0" shapeId="0" xr:uid="{00000000-0006-0000-0600-000023000000}">
      <text>
        <r>
          <rPr>
            <sz val="11"/>
            <rFont val="Calibri"/>
          </rPr>
          <t>The Sentry must offload audit records onto a centralized log server.</t>
        </r>
      </text>
    </comment>
    <comment ref="O26" authorId="0" shapeId="0" xr:uid="{00000000-0006-0000-0600-000024000000}">
      <text>
        <r>
          <rPr>
            <sz val="11"/>
            <rFont val="Calibri"/>
          </rPr>
          <t>The Sentry must offload audit records onto a centralized log server in real time.</t>
        </r>
      </text>
    </comment>
    <comment ref="J29" authorId="0" shapeId="0" xr:uid="{00000000-0006-0000-0600-000025000000}">
      <text>
        <r>
          <rPr>
            <sz val="11"/>
            <rFont val="Calibri"/>
          </rPr>
          <t>Sentry must be configured to synchronize internal information system clocks using redundant authoritative time sources.</t>
        </r>
      </text>
    </comment>
    <comment ref="J36" authorId="0" shapeId="0" xr:uid="{00000000-0006-0000-0600-000026000000}">
      <text>
        <r>
          <rPr>
            <sz val="11"/>
            <rFont val="Calibri"/>
          </rPr>
          <t>Sentry must enforce access restrictions associated with changes to the system components.</t>
        </r>
      </text>
    </comment>
    <comment ref="J43" authorId="0" shapeId="0" xr:uid="{00000000-0006-0000-0600-000027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J44" authorId="0" shapeId="0" xr:uid="{00000000-0006-0000-0600-000028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J45" authorId="0" shapeId="0" xr:uid="{00000000-0006-0000-0600-000029000000}">
      <text>
        <r>
          <rPr>
            <sz val="11"/>
            <rFont val="Calibri"/>
          </rPr>
          <t>The Sentry providing mobile device authentication intermediary services must use multifactor authentication for network access to non-privileged accounts.</t>
        </r>
      </text>
    </comment>
    <comment ref="K45" authorId="0" shapeId="0" xr:uid="{00000000-0006-0000-0600-00002A000000}">
      <text>
        <r>
          <rPr>
            <sz val="11"/>
            <rFont val="Calibri"/>
          </rPr>
          <t>The Sentry providing mobile device authentication intermediary services must implement replay-resistant authentication mechanisms for network access to nonprivileged accounts.</t>
        </r>
      </text>
    </comment>
    <comment ref="L45" authorId="0" shapeId="0" xr:uid="{00000000-0006-0000-0600-00002B000000}">
      <text>
        <r>
          <rPr>
            <sz val="11"/>
            <rFont val="Calibri"/>
          </rPr>
          <t>The Sentry providing PKI-based mobile device authentication intermediary services must map authenticated identities to the mobile device account.</t>
        </r>
      </text>
    </comment>
    <comment ref="M45" authorId="0" shapeId="0" xr:uid="{00000000-0006-0000-0600-00002C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J46" authorId="0" shapeId="0" xr:uid="{00000000-0006-0000-0600-00002D000000}">
      <text>
        <r>
          <rPr>
            <sz val="11"/>
            <rFont val="Calibri"/>
          </rPr>
          <t>The Sentry providing mobile device authentication intermediary services must use multifactor authentication for network access to non-privileged accounts.</t>
        </r>
      </text>
    </comment>
    <comment ref="K46" authorId="0" shapeId="0" xr:uid="{00000000-0006-0000-0600-00002E000000}">
      <text>
        <r>
          <rPr>
            <sz val="11"/>
            <rFont val="Calibri"/>
          </rPr>
          <t>The Sentry providing mobile device authentication intermediary services must implement replay-resistant authentication mechanisms for network access to nonprivileged accounts.</t>
        </r>
      </text>
    </comment>
    <comment ref="L46" authorId="0" shapeId="0" xr:uid="{00000000-0006-0000-0600-00002F000000}">
      <text>
        <r>
          <rPr>
            <sz val="11"/>
            <rFont val="Calibri"/>
          </rPr>
          <t>The Sentry providing PKI-based mobile device authentication intermediary services must map authenticated identities to the mobile device account.</t>
        </r>
      </text>
    </comment>
    <comment ref="M46" authorId="0" shapeId="0" xr:uid="{00000000-0006-0000-0600-000030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J47" authorId="0" shapeId="0" xr:uid="{00000000-0006-0000-0600-000031000000}">
      <text>
        <r>
          <rPr>
            <sz val="11"/>
            <rFont val="Calibri"/>
          </rPr>
          <t>Sentry must be configured to enforce the limit of three consecutive invalid logon attempts, after which time it must block any login attempt for 15 minutes.</t>
        </r>
      </text>
    </comment>
    <comment ref="J48" authorId="0" shapeId="0" xr:uid="{00000000-0006-0000-0600-000032000000}">
      <text>
        <r>
          <rPr>
            <sz val="11"/>
            <rFont val="Calibri"/>
          </rPr>
          <t>Sentry device must enforce a minimum 15-character password length.</t>
        </r>
      </text>
    </comment>
    <comment ref="K48" authorId="0" shapeId="0" xr:uid="{00000000-0006-0000-0600-000033000000}">
      <text>
        <r>
          <rPr>
            <sz val="11"/>
            <rFont val="Calibri"/>
          </rPr>
          <t>Sentry must enforce password complexity by requiring that at least one uppercase character be used.</t>
        </r>
      </text>
    </comment>
    <comment ref="L48" authorId="0" shapeId="0" xr:uid="{00000000-0006-0000-0600-000034000000}">
      <text>
        <r>
          <rPr>
            <sz val="11"/>
            <rFont val="Calibri"/>
          </rPr>
          <t>Sentry must enforce password complexity by requiring that at least one lowercase character be used.</t>
        </r>
      </text>
    </comment>
    <comment ref="M48" authorId="0" shapeId="0" xr:uid="{00000000-0006-0000-0600-000035000000}">
      <text>
        <r>
          <rPr>
            <sz val="11"/>
            <rFont val="Calibri"/>
          </rPr>
          <t>Sentry must enforce password complexity by requiring that at least one numeric character be used.</t>
        </r>
      </text>
    </comment>
    <comment ref="N48" authorId="0" shapeId="0" xr:uid="{00000000-0006-0000-0600-000036000000}">
      <text>
        <r>
          <rPr>
            <sz val="11"/>
            <rFont val="Calibri"/>
          </rPr>
          <t>Sentry must enforce password complexity by requiring that at least one special character be used.</t>
        </r>
      </text>
    </comment>
    <comment ref="J49" authorId="0" shapeId="0" xr:uid="{00000000-0006-0000-0600-000037000000}">
      <text>
        <r>
          <rPr>
            <sz val="11"/>
            <rFont val="Calibri"/>
          </rPr>
          <t>Sentry must generate unique session identifiers using a FIPS 140-2 approved random number generator.</t>
        </r>
      </text>
    </comment>
    <comment ref="J50" authorId="0" shapeId="0" xr:uid="{00000000-0006-0000-0600-000038000000}">
      <text>
        <r>
          <rPr>
            <sz val="11"/>
            <rFont val="Calibri"/>
          </rPr>
          <t>Sentry device must enforce a minimum 15-character password length.</t>
        </r>
      </text>
    </comment>
    <comment ref="K50" authorId="0" shapeId="0" xr:uid="{00000000-0006-0000-0600-000039000000}">
      <text>
        <r>
          <rPr>
            <sz val="11"/>
            <rFont val="Calibri"/>
          </rPr>
          <t>Sentry must enforce password complexity by requiring that at least one uppercase character be used.</t>
        </r>
      </text>
    </comment>
    <comment ref="L50" authorId="0" shapeId="0" xr:uid="{00000000-0006-0000-0600-00003A000000}">
      <text>
        <r>
          <rPr>
            <sz val="11"/>
            <rFont val="Calibri"/>
          </rPr>
          <t>Sentry must enforce password complexity by requiring that at least one lowercase character be used.</t>
        </r>
      </text>
    </comment>
    <comment ref="M50" authorId="0" shapeId="0" xr:uid="{00000000-0006-0000-0600-00003B000000}">
      <text>
        <r>
          <rPr>
            <sz val="11"/>
            <rFont val="Calibri"/>
          </rPr>
          <t>Sentry must enforce password complexity by requiring that at least one numeric character be used.</t>
        </r>
      </text>
    </comment>
    <comment ref="N50" authorId="0" shapeId="0" xr:uid="{00000000-0006-0000-0600-00003C000000}">
      <text>
        <r>
          <rPr>
            <sz val="11"/>
            <rFont val="Calibri"/>
          </rPr>
          <t>Sentry must enforce password complexity by requiring that at least one special character be used.</t>
        </r>
      </text>
    </comment>
    <comment ref="J68" authorId="0" shapeId="0" xr:uid="{00000000-0006-0000-0600-00003D000000}">
      <text>
        <r>
          <rPr>
            <sz val="11"/>
            <rFont val="Calibri"/>
          </rPr>
          <t>Sentry must be configured to conduct backups of system level information contained in the information system when changes occur.</t>
        </r>
      </text>
    </comment>
    <comment ref="J70" authorId="0" shapeId="0" xr:uid="{00000000-0006-0000-0600-00003E000000}">
      <text>
        <r>
          <rPr>
            <sz val="11"/>
            <rFont val="Calibri"/>
          </rPr>
          <t>Sentry must display the Standard Mandatory DOD Notice and Consent Banner in the Sentry web interface before granting access to the device.</t>
        </r>
      </text>
    </comment>
    <comment ref="J88" authorId="0" shapeId="0" xr:uid="{00000000-0006-0000-0600-00003F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88" authorId="0" shapeId="0" xr:uid="{00000000-0006-0000-0600-000040000000}">
      <text>
        <r>
          <rPr>
            <sz val="11"/>
            <rFont val="Calibri"/>
          </rPr>
          <t>The Sentry providing mobile device authentication intermediary services must restrict mobile device authentication traffic to specific authentication server(s).</t>
        </r>
      </text>
    </comment>
    <comment ref="L88" authorId="0" shapeId="0" xr:uid="{00000000-0006-0000-0600-000041000000}">
      <text>
        <r>
          <rPr>
            <sz val="11"/>
            <rFont val="Calibri"/>
          </rPr>
          <t>The Sentry must only allow incoming communications from organization-defined authorized sources routed to organization-defined authorized destinations.</t>
        </r>
      </text>
    </comment>
    <comment ref="M88" authorId="0" shapeId="0" xr:uid="{00000000-0006-0000-0600-000042000000}">
      <text>
        <r>
          <rPr>
            <sz val="11"/>
            <rFont val="Calibri"/>
          </rPr>
          <t>The Sentry must reveal error messages only to the ISSO, ISSM, and SCA.</t>
        </r>
      </text>
    </comment>
    <comment ref="J91" authorId="0" shapeId="0" xr:uid="{00000000-0006-0000-0600-000043000000}">
      <text>
        <r>
          <rPr>
            <sz val="11"/>
            <rFont val="Calibri"/>
          </rPr>
          <t>Sentry must use FIPS 140-2 approved algorithms for authentication to a cryptographic module.</t>
        </r>
      </text>
    </comment>
    <comment ref="K91" authorId="0" shapeId="0" xr:uid="{00000000-0006-0000-0600-000045000000}">
      <text>
        <r>
          <rPr>
            <sz val="11"/>
            <rFont val="Calibri"/>
          </rPr>
          <t>The Sentry must be configured to authenticate SNMP messages using a FIPS-validated Keyed-Hash Message Authentication Code (HMAC).</t>
        </r>
      </text>
    </comment>
    <comment ref="L91" authorId="0" shapeId="0" xr:uid="{00000000-0006-0000-0600-000046000000}">
      <text>
        <r>
          <rPr>
            <sz val="11"/>
            <rFont val="Calibri"/>
          </rPr>
          <t>Sentry must be configured to implement cryptographic mechanisms using a FIPS 140-2 approved algorithm to protect the confidentiality of remote maintenance sessions.</t>
        </r>
      </text>
    </comment>
    <comment ref="M91" authorId="0" shapeId="0" xr:uid="{00000000-0006-0000-0600-000047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N91" authorId="0" shapeId="0" xr:uid="{00000000-0006-0000-0600-000048000000}">
      <text>
        <r>
          <rPr>
            <sz val="11"/>
            <rFont val="Calibri"/>
          </rPr>
          <t>The Sentry that provides intermediary services for TLS must be configured to comply with the required TLS settings in NIST SP 800-52.</t>
        </r>
      </text>
    </comment>
    <comment ref="O91" authorId="0" shapeId="0" xr:uid="{00000000-0006-0000-0600-000049000000}">
      <text>
        <r>
          <rPr>
            <sz val="11"/>
            <rFont val="Calibri"/>
          </rPr>
          <t>The Sentry providing intermediary services for remote access communications traffic must use NIST FIPS-validated cryptography to protect the integrity of remote access sessions.</t>
        </r>
      </text>
    </comment>
    <comment ref="P91" authorId="0" shapeId="0" xr:uid="{00000000-0006-0000-0600-00004A000000}">
      <text>
        <r>
          <rPr>
            <sz val="11"/>
            <rFont val="Calibri"/>
          </rPr>
          <t>The Sentry that provides intermediary services for TLS must validate certificates used for TLS functions by performing RFC 5280-compliant certification path validation.</t>
        </r>
      </text>
    </comment>
    <comment ref="Q91" authorId="0" shapeId="0" xr:uid="{00000000-0006-0000-0600-00004B000000}">
      <text>
        <r>
          <rPr>
            <sz val="11"/>
            <rFont val="Calibri"/>
          </rPr>
          <t>The Sentry providing PKI-based mobile device authentication intermediary services must map authenticated identities to the mobile device account.</t>
        </r>
      </text>
    </comment>
    <comment ref="R91" authorId="0" shapeId="0" xr:uid="{00000000-0006-0000-0600-00004C000000}">
      <text>
        <r>
          <rPr>
            <sz val="11"/>
            <rFont val="Calibri"/>
          </rPr>
          <t>The Sentry providing encryption intermediary services must implement NIST FIPS-validated cryptography to generate cryptographic hashes.</t>
        </r>
      </text>
    </comment>
    <comment ref="S91" authorId="0" shapeId="0" xr:uid="{00000000-0006-0000-0600-00004D000000}">
      <text>
        <r>
          <rPr>
            <sz val="11"/>
            <rFont val="Calibri"/>
          </rPr>
          <t>The Sentry providing encryption intermediary services must implement NIST FIPS-validated cryptography for digital signatures.</t>
        </r>
      </text>
    </comment>
    <comment ref="T91" authorId="0" shapeId="0" xr:uid="{00000000-0006-0000-0600-000044000000}">
      <text>
        <r>
          <rPr>
            <sz val="11"/>
            <rFont val="Calibri"/>
          </rPr>
          <t>The Sentry providing encryption intermediary services must use NIST FIPS-validated cryptography to implement encryption services.</t>
        </r>
      </text>
    </comment>
    <comment ref="J93" authorId="0" shapeId="0" xr:uid="{00000000-0006-0000-0600-00004E000000}">
      <text>
        <r>
          <rPr>
            <sz val="11"/>
            <rFont val="Calibri"/>
          </rPr>
          <t>Sentry must be configured to use DOD PKI as multi-factor authentication (MFA) for interactive logins.</t>
        </r>
      </text>
    </comment>
    <comment ref="K93" authorId="0" shapeId="0" xr:uid="{00000000-0006-0000-0600-00004F000000}">
      <text>
        <r>
          <rPr>
            <sz val="11"/>
            <rFont val="Calibri"/>
          </rPr>
          <t>Sentry must use FIPS 140-2 approved algorithms for authentication to a cryptographic module.</t>
        </r>
      </text>
    </comment>
    <comment ref="L93" authorId="0" shapeId="0" xr:uid="{00000000-0006-0000-0600-000050000000}">
      <text>
        <r>
          <rPr>
            <sz val="11"/>
            <rFont val="Calibri"/>
          </rPr>
          <t>Sentry must be configured to implement cryptographic mechanisms using a FIPS 140-2 approved algorithm to protect the confidentiality of remote maintenance sessions.</t>
        </r>
      </text>
    </comment>
    <comment ref="M93" authorId="0" shapeId="0" xr:uid="{00000000-0006-0000-0600-000051000000}">
      <text>
        <r>
          <rPr>
            <sz val="11"/>
            <rFont val="Calibri"/>
          </rPr>
          <t>Sentry must obtain its public key certificates from an appropriate certificate policy through an approved service provider.</t>
        </r>
      </text>
    </comment>
    <comment ref="N93" authorId="0" shapeId="0" xr:uid="{00000000-0006-0000-0600-000052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O93" authorId="0" shapeId="0" xr:uid="{00000000-0006-0000-0600-000053000000}">
      <text>
        <r>
          <rPr>
            <sz val="11"/>
            <rFont val="Calibri"/>
          </rPr>
          <t>The Sentry that provides intermediary services for TLS must be configured to comply with the required TLS settings in NIST SP 800-52.</t>
        </r>
      </text>
    </comment>
    <comment ref="P93" authorId="0" shapeId="0" xr:uid="{00000000-0006-0000-0600-000054000000}">
      <text>
        <r>
          <rPr>
            <sz val="11"/>
            <rFont val="Calibri"/>
          </rPr>
          <t>The Sentry providing intermediary services for remote access communications traffic must use NIST FIPS-validated cryptography to protect the integrity of remote access sessions.</t>
        </r>
      </text>
    </comment>
    <comment ref="Q93" authorId="0" shapeId="0" xr:uid="{00000000-0006-0000-0600-000055000000}">
      <text>
        <r>
          <rPr>
            <sz val="11"/>
            <rFont val="Calibri"/>
          </rPr>
          <t>The Sentry that provides intermediary services for TLS must validate certificates used for TLS functions by performing RFC 5280-compliant certification path validation.</t>
        </r>
      </text>
    </comment>
    <comment ref="R93" authorId="0" shapeId="0" xr:uid="{00000000-0006-0000-0600-000056000000}">
      <text>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text>
    </comment>
    <comment ref="S93" authorId="0" shapeId="0" xr:uid="{00000000-0006-0000-0600-000057000000}">
      <text>
        <r>
          <rPr>
            <sz val="11"/>
            <rFont val="Calibri"/>
          </rPr>
          <t>The Sentry providing encryption intermediary services must implement NIST FIPS-validated cryptography to generate cryptographic hashes.</t>
        </r>
      </text>
    </comment>
    <comment ref="T93" authorId="0" shapeId="0" xr:uid="{00000000-0006-0000-0600-000058000000}">
      <text>
        <r>
          <rPr>
            <sz val="11"/>
            <rFont val="Calibri"/>
          </rPr>
          <t>The Sentry providing encryption intermediary services must use NIST FIPS-validated cryptography to implement encryption services.</t>
        </r>
      </text>
    </comment>
    <comment ref="J94" authorId="0" shapeId="0" xr:uid="{00000000-0006-0000-0600-000059000000}">
      <text>
        <r>
          <rPr>
            <sz val="11"/>
            <rFont val="Calibri"/>
          </rPr>
          <t>Sentry must use FIPS 140-2 approved algorithms for authentication to a cryptographic module.</t>
        </r>
      </text>
    </comment>
    <comment ref="K94" authorId="0" shapeId="0" xr:uid="{00000000-0006-0000-0600-00005A000000}">
      <text>
        <r>
          <rPr>
            <sz val="11"/>
            <rFont val="Calibri"/>
          </rPr>
          <t>Sentry must be configured to implement cryptographic mechanisms using a FIPS 140-2 approved algorithm to protect the confidentiality of remote maintenance sessions.</t>
        </r>
      </text>
    </comment>
    <comment ref="L94" authorId="0" shapeId="0" xr:uid="{00000000-0006-0000-0600-00005B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M94" authorId="0" shapeId="0" xr:uid="{00000000-0006-0000-0600-00005C000000}">
      <text>
        <r>
          <rPr>
            <sz val="11"/>
            <rFont val="Calibri"/>
          </rPr>
          <t>The Sentry that provides intermediary services for TLS must be configured to comply with the required TLS settings in NIST SP 800-52.</t>
        </r>
      </text>
    </comment>
    <comment ref="N94" authorId="0" shapeId="0" xr:uid="{00000000-0006-0000-0600-00005D000000}">
      <text>
        <r>
          <rPr>
            <sz val="11"/>
            <rFont val="Calibri"/>
          </rPr>
          <t>The Sentry providing intermediary services for remote access communications traffic must use NIST FIPS-validated cryptography to protect the integrity of remote access sessions.</t>
        </r>
      </text>
    </comment>
    <comment ref="O94" authorId="0" shapeId="0" xr:uid="{00000000-0006-0000-0600-00005E000000}">
      <text>
        <r>
          <rPr>
            <sz val="11"/>
            <rFont val="Calibri"/>
          </rPr>
          <t>The Sentry that provides intermediary services for TLS must validate certificates used for TLS functions by performing RFC 5280-compliant certification path validation.</t>
        </r>
      </text>
    </comment>
    <comment ref="P94" authorId="0" shapeId="0" xr:uid="{00000000-0006-0000-0600-00005F000000}">
      <text>
        <r>
          <rPr>
            <sz val="11"/>
            <rFont val="Calibri"/>
          </rPr>
          <t>The Sentry providing encryption intermediary services must implement NIST FIPS-validated cryptography to generate cryptographic hashes.</t>
        </r>
      </text>
    </comment>
    <comment ref="Q94" authorId="0" shapeId="0" xr:uid="{00000000-0006-0000-0600-000060000000}">
      <text>
        <r>
          <rPr>
            <sz val="11"/>
            <rFont val="Calibri"/>
          </rPr>
          <t>The Sentry providing encryption intermediary services must implement NIST FIPS-validated cryptography for digital signatures.</t>
        </r>
      </text>
    </comment>
    <comment ref="R94" authorId="0" shapeId="0" xr:uid="{00000000-0006-0000-0600-000061000000}">
      <text>
        <r>
          <rPr>
            <sz val="11"/>
            <rFont val="Calibri"/>
          </rPr>
          <t>The Sentry providing encryption intermediary services must use NIST FIPS-validated cryptography to implement encryption services.</t>
        </r>
      </text>
    </comment>
    <comment ref="J99" authorId="0" shapeId="0" xr:uid="{00000000-0006-0000-0600-000062000000}">
      <text>
        <r>
          <rPr>
            <sz val="11"/>
            <rFont val="Calibri"/>
          </rPr>
          <t>Sentry must be running an operating system release that is currently supported by MobileIron.</t>
        </r>
      </text>
    </comment>
    <comment ref="J100" authorId="0" shapeId="0" xr:uid="{00000000-0006-0000-0600-000063000000}">
      <text>
        <r>
          <rPr>
            <sz val="11"/>
            <rFont val="Calibri"/>
          </rPr>
          <t>The Sentry must implement load balancing to limit the effects of known and unknown types of Denial-of-Service (DoS) attacks.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Sentry must initiate a session lock after a 15-minute period of inactivity.</t>
        </r>
      </text>
    </comment>
    <comment ref="I89" authorId="0" shapeId="0" xr:uid="{00000000-0006-0000-0700-00000A000000}">
      <text>
        <r>
          <rPr>
            <sz val="11"/>
            <rFont val="Calibri"/>
          </rPr>
          <t>Sentry must be configured to enforce the limit of three consecutive invalid logon attempts, after which time it must block any login attempt for 15 minutes.</t>
        </r>
      </text>
    </comment>
    <comment ref="J89" authorId="0" shapeId="0" xr:uid="{00000000-0006-0000-0700-000002000000}">
      <text>
        <r>
          <rPr>
            <sz val="11"/>
            <rFont val="Calibri"/>
          </rPr>
          <t>Sentry device must enforce a minimum 15-character password length.</t>
        </r>
      </text>
    </comment>
    <comment ref="K89" authorId="0" shapeId="0" xr:uid="{00000000-0006-0000-0700-000003000000}">
      <text>
        <r>
          <rPr>
            <sz val="11"/>
            <rFont val="Calibri"/>
          </rPr>
          <t>Sentry must enforce password complexity by requiring that at least one uppercase character be used.</t>
        </r>
      </text>
    </comment>
    <comment ref="L89" authorId="0" shapeId="0" xr:uid="{00000000-0006-0000-0700-000004000000}">
      <text>
        <r>
          <rPr>
            <sz val="11"/>
            <rFont val="Calibri"/>
          </rPr>
          <t>Sentry must enforce password complexity by requiring that at least one lowercase character be used.</t>
        </r>
      </text>
    </comment>
    <comment ref="M89" authorId="0" shapeId="0" xr:uid="{00000000-0006-0000-0700-000005000000}">
      <text>
        <r>
          <rPr>
            <sz val="11"/>
            <rFont val="Calibri"/>
          </rPr>
          <t>Sentry must enforce password complexity by requiring that at least one numeric character be used.</t>
        </r>
      </text>
    </comment>
    <comment ref="N89" authorId="0" shapeId="0" xr:uid="{00000000-0006-0000-0700-000006000000}">
      <text>
        <r>
          <rPr>
            <sz val="11"/>
            <rFont val="Calibri"/>
          </rPr>
          <t>Sentry must enforce password complexity by requiring that at least one special character be used.</t>
        </r>
      </text>
    </comment>
    <comment ref="O89" authorId="0" shapeId="0" xr:uid="{00000000-0006-0000-0700-000007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P89" authorId="0" shapeId="0" xr:uid="{00000000-0006-0000-0700-000008000000}">
      <text>
        <r>
          <rPr>
            <sz val="11"/>
            <rFont val="Calibri"/>
          </rPr>
          <t>Sentry must generate unique session identifiers using a FIPS 140-2 approved random number generator.</t>
        </r>
      </text>
    </comment>
    <comment ref="Q89" authorId="0" shapeId="0" xr:uid="{00000000-0006-0000-0700-000009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H91" authorId="0" shapeId="0" xr:uid="{00000000-0006-0000-0700-00000B000000}">
      <text>
        <r>
          <rPr>
            <sz val="11"/>
            <rFont val="Calibri"/>
          </rPr>
          <t>Sentry must display the Standard Mandatory DOD Notice and Consent Banner in the Sentry web interface before granting access to the device.</t>
        </r>
      </text>
    </comment>
    <comment ref="I91" authorId="0" shapeId="0" xr:uid="{00000000-0006-0000-0700-00000C000000}">
      <text>
        <r>
          <rPr>
            <sz val="11"/>
            <rFont val="Calibri"/>
          </rPr>
          <t>Sentry must be configured to use DOD PKI as multi-factor authentication (MFA) for interactive logins.</t>
        </r>
      </text>
    </comment>
    <comment ref="J91" authorId="0" shapeId="0" xr:uid="{00000000-0006-0000-0700-00000D000000}">
      <text>
        <r>
          <rPr>
            <sz val="11"/>
            <rFont val="Calibri"/>
          </rPr>
          <t>Sentry must obtain its public key certificates from an appropriate certificate policy through an approved service provider.</t>
        </r>
      </text>
    </comment>
    <comment ref="K91" authorId="0" shapeId="0" xr:uid="{00000000-0006-0000-0700-00000E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L91" authorId="0" shapeId="0" xr:uid="{00000000-0006-0000-0700-00000F000000}">
      <text>
        <r>
          <rPr>
            <sz val="11"/>
            <rFont val="Calibri"/>
          </rPr>
          <t>The Sentry providing mobile device authentication intermediary services must restrict mobile device authentication traffic to specific authentication server(s).</t>
        </r>
      </text>
    </comment>
    <comment ref="M91" authorId="0" shapeId="0" xr:uid="{00000000-0006-0000-0700-000010000000}">
      <text>
        <r>
          <rPr>
            <sz val="11"/>
            <rFont val="Calibri"/>
          </rPr>
          <t>The Sentry providing mobile device authentication intermediary services must use multifactor authentication for network access to non-privileged accounts.</t>
        </r>
      </text>
    </comment>
    <comment ref="N91" authorId="0" shapeId="0" xr:uid="{00000000-0006-0000-0700-000011000000}">
      <text>
        <r>
          <rPr>
            <sz val="11"/>
            <rFont val="Calibri"/>
          </rPr>
          <t>The Sentry providing mobile device authentication intermediary services must implement replay-resistant authentication mechanisms for network access to nonprivileged accounts.</t>
        </r>
      </text>
    </comment>
    <comment ref="O91" authorId="0" shapeId="0" xr:uid="{00000000-0006-0000-0700-000012000000}">
      <text>
        <r>
          <rPr>
            <sz val="11"/>
            <rFont val="Calibri"/>
          </rPr>
          <t>The Sentry providing PKI-based mobile device authentication intermediary services must map authenticated identities to the mobile device account.</t>
        </r>
      </text>
    </comment>
    <comment ref="P91" authorId="0" shapeId="0" xr:uid="{00000000-0006-0000-0700-000013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Q91" authorId="0" shapeId="0" xr:uid="{00000000-0006-0000-0700-000014000000}">
      <text>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text>
    </comment>
    <comment ref="H93" authorId="0" shapeId="0" xr:uid="{00000000-0006-0000-0700-000015000000}">
      <text>
        <r>
          <rPr>
            <sz val="11"/>
            <rFont val="Calibri"/>
          </rPr>
          <t>Sentry must limit the number of concurrent sessions for the CLISH interface to an organization-defined number for each administrator account and/or administrator account type.</t>
        </r>
      </text>
    </comment>
    <comment ref="I93" authorId="0" shapeId="0" xr:uid="{00000000-0006-0000-0700-000016000000}">
      <text>
        <r>
          <rPr>
            <sz val="11"/>
            <rFont val="Calibri"/>
          </rPr>
          <t>Sentry must initiate a session lock after a 15-minute period of inactivity.</t>
        </r>
      </text>
    </comment>
    <comment ref="J93" authorId="0" shapeId="0" xr:uid="{00000000-0006-0000-0700-000017000000}">
      <text>
        <r>
          <rPr>
            <sz val="11"/>
            <rFont val="Calibri"/>
          </rPr>
          <t>Sentry must enforce approved authorizations for controlling the flow of management information within the network device based on information flow control policies.</t>
        </r>
      </text>
    </comment>
    <comment ref="K93" authorId="0" shapeId="0" xr:uid="{00000000-0006-0000-0700-000018000000}">
      <text>
        <r>
          <rPr>
            <sz val="11"/>
            <rFont val="Calibri"/>
          </rPr>
          <t>Sentry must enforce access restrictions associated with changes to the system components.</t>
        </r>
      </text>
    </comment>
    <comment ref="L93" authorId="0" shapeId="0" xr:uid="{00000000-0006-0000-0700-000019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M93" authorId="0" shapeId="0" xr:uid="{00000000-0006-0000-0700-00001A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N93" authorId="0" shapeId="0" xr:uid="{00000000-0006-0000-0700-00001B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O93" authorId="0" shapeId="0" xr:uid="{00000000-0006-0000-0700-00001C000000}">
      <text>
        <r>
          <rPr>
            <sz val="11"/>
            <rFont val="Calibri"/>
          </rPr>
          <t>The Sentry must only allow incoming communications from organization-defined authorized sources routed to organization-defined authorized destinations.</t>
        </r>
      </text>
    </comment>
    <comment ref="H111" authorId="0" shapeId="0" xr:uid="{00000000-0006-0000-0700-00001D000000}">
      <text>
        <r>
          <rPr>
            <sz val="11"/>
            <rFont val="Calibri"/>
          </rPr>
          <t>Sentry must use FIPS 140-2 approved algorithms for authentication to a cryptographic module.</t>
        </r>
      </text>
    </comment>
    <comment ref="I111" authorId="0" shapeId="0" xr:uid="{00000000-0006-0000-0700-00001F000000}">
      <text>
        <r>
          <rPr>
            <sz val="11"/>
            <rFont val="Calibri"/>
          </rPr>
          <t>The Sentry must be configured to authenticate SNMP messages using a FIPS-validated Keyed-Hash Message Authentication Code (HMAC).</t>
        </r>
      </text>
    </comment>
    <comment ref="J111" authorId="0" shapeId="0" xr:uid="{00000000-0006-0000-0700-000020000000}">
      <text>
        <r>
          <rPr>
            <sz val="11"/>
            <rFont val="Calibri"/>
          </rPr>
          <t>Sentry must be configured to implement cryptographic mechanisms using a FIPS 140-2 approved algorithm to protect the confidentiality of remote maintenance sessions.</t>
        </r>
      </text>
    </comment>
    <comment ref="K111" authorId="0" shapeId="0" xr:uid="{00000000-0006-0000-0700-000021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L111" authorId="0" shapeId="0" xr:uid="{00000000-0006-0000-0700-000022000000}">
      <text>
        <r>
          <rPr>
            <sz val="11"/>
            <rFont val="Calibri"/>
          </rPr>
          <t>The Sentry that provides intermediary services for TLS must be configured to comply with the required TLS settings in NIST SP 800-52.</t>
        </r>
      </text>
    </comment>
    <comment ref="M111" authorId="0" shapeId="0" xr:uid="{00000000-0006-0000-0700-000023000000}">
      <text>
        <r>
          <rPr>
            <sz val="11"/>
            <rFont val="Calibri"/>
          </rPr>
          <t>The Sentry providing intermediary services for remote access communications traffic must use NIST FIPS-validated cryptography to protect the integrity of remote access sessions.</t>
        </r>
      </text>
    </comment>
    <comment ref="N111" authorId="0" shapeId="0" xr:uid="{00000000-0006-0000-0700-000024000000}">
      <text>
        <r>
          <rPr>
            <sz val="11"/>
            <rFont val="Calibri"/>
          </rPr>
          <t>The Sentry that provides intermediary services for TLS must validate certificates used for TLS functions by performing RFC 5280-compliant certification path validation.</t>
        </r>
      </text>
    </comment>
    <comment ref="O111" authorId="0" shapeId="0" xr:uid="{00000000-0006-0000-0700-000025000000}">
      <text>
        <r>
          <rPr>
            <sz val="11"/>
            <rFont val="Calibri"/>
          </rPr>
          <t>The Sentry providing PKI-based mobile device authentication intermediary services must map authenticated identities to the mobile device account.</t>
        </r>
      </text>
    </comment>
    <comment ref="P111" authorId="0" shapeId="0" xr:uid="{00000000-0006-0000-0700-000026000000}">
      <text>
        <r>
          <rPr>
            <sz val="11"/>
            <rFont val="Calibri"/>
          </rPr>
          <t>The Sentry providing encryption intermediary services must implement NIST FIPS-validated cryptography to generate cryptographic hashes.</t>
        </r>
      </text>
    </comment>
    <comment ref="Q111" authorId="0" shapeId="0" xr:uid="{00000000-0006-0000-0700-000027000000}">
      <text>
        <r>
          <rPr>
            <sz val="11"/>
            <rFont val="Calibri"/>
          </rPr>
          <t>The Sentry providing encryption intermediary services must implement NIST FIPS-validated cryptography for digital signatures.</t>
        </r>
      </text>
    </comment>
    <comment ref="R111" authorId="0" shapeId="0" xr:uid="{00000000-0006-0000-0700-00001E000000}">
      <text>
        <r>
          <rPr>
            <sz val="11"/>
            <rFont val="Calibri"/>
          </rPr>
          <t>The Sentry providing encryption intermediary services must use NIST FIPS-validated cryptography to implement encryption services.</t>
        </r>
      </text>
    </comment>
    <comment ref="H114" authorId="0" shapeId="0" xr:uid="{00000000-0006-0000-0700-000028000000}">
      <text>
        <r>
          <rPr>
            <sz val="11"/>
            <rFont val="Calibri"/>
          </rPr>
          <t>The Sentry must reveal error messages only to the ISSO, ISSM, and SCA.</t>
        </r>
      </text>
    </comment>
    <comment ref="H119" authorId="0" shapeId="0" xr:uid="{00000000-0006-0000-0700-000029000000}">
      <text>
        <r>
          <rPr>
            <sz val="11"/>
            <rFont val="Calibri"/>
          </rPr>
          <t>Sentry must be configured to conduct backups of system level information contained in the information system when changes occur.</t>
        </r>
      </text>
    </comment>
    <comment ref="H134" authorId="0" shapeId="0" xr:uid="{00000000-0006-0000-0700-00002A000000}">
      <text>
        <r>
          <rPr>
            <sz val="11"/>
            <rFont val="Calibri"/>
          </rPr>
          <t>Sentry must be configured to limit the network access of the Sentry System Manager Portal behind the corporate firewall and whitelist source IP range.</t>
        </r>
      </text>
    </comment>
    <comment ref="I134" authorId="0" shapeId="0" xr:uid="{00000000-0006-0000-0700-00002B000000}">
      <text>
        <r>
          <rPr>
            <sz val="11"/>
            <rFont val="Calibri"/>
          </rPr>
          <t>Sentry, for PKI-based authentication, must be configured to map validated certificates to unique user accounts.</t>
        </r>
      </text>
    </comment>
    <comment ref="J134" authorId="0" shapeId="0" xr:uid="{00000000-0006-0000-0700-00002C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134" authorId="0" shapeId="0" xr:uid="{00000000-0006-0000-0700-00002D000000}">
      <text>
        <r>
          <rPr>
            <sz val="11"/>
            <rFont val="Calibri"/>
          </rPr>
          <t>If Sentry stores secret or private keys, it must use FIPS-approved key management technology and processes in the production and control of private/secret cryptographic keys.</t>
        </r>
      </text>
    </comment>
    <comment ref="L134" authorId="0" shapeId="0" xr:uid="{00000000-0006-0000-0700-00002E000000}">
      <text>
        <r>
          <rPr>
            <sz val="11"/>
            <rFont val="Calibri"/>
          </rPr>
          <t>The Sentry must be configured to prohibit or restrict the use of functions, ports, protocols, and/or services, as defined in the PPSM CAL and vulnerability assessments.</t>
        </r>
      </text>
    </comment>
    <comment ref="M134" authorId="0" shapeId="0" xr:uid="{00000000-0006-0000-0700-00002F000000}">
      <text>
        <r>
          <rPr>
            <sz val="11"/>
            <rFont val="Calibri"/>
          </rPr>
          <t>The Sentry providing mobile device authentication intermediary services must restrict mobile device authentication traffic to specific authentication server(s).</t>
        </r>
      </text>
    </comment>
    <comment ref="N134" authorId="0" shapeId="0" xr:uid="{00000000-0006-0000-0700-000030000000}">
      <text>
        <r>
          <rPr>
            <sz val="11"/>
            <rFont val="Calibri"/>
          </rPr>
          <t>The Sentry must only allow incoming communications from organization-defined authorized sources routed to organization-defined authorized destinations.</t>
        </r>
      </text>
    </comment>
    <comment ref="H136" authorId="0" shapeId="0" xr:uid="{00000000-0006-0000-0700-000031000000}">
      <text>
        <r>
          <rPr>
            <sz val="11"/>
            <rFont val="Calibri"/>
          </rPr>
          <t>The Sentry must implement load balancing to limit the effects of known and unknown types of Denial-of-Service (DoS) attacks.</t>
        </r>
      </text>
    </comment>
    <comment ref="H137" authorId="0" shapeId="0" xr:uid="{00000000-0006-0000-0700-000032000000}">
      <text>
        <r>
          <rPr>
            <sz val="11"/>
            <rFont val="Calibri"/>
          </rPr>
          <t>The Sentry must implement load balancing to limit the effects of known and unknown types of Denial-of-Service (DoS) attacks.</t>
        </r>
      </text>
    </comment>
    <comment ref="H143" authorId="0" shapeId="0" xr:uid="{00000000-0006-0000-0700-000033000000}">
      <text>
        <r>
          <rPr>
            <sz val="11"/>
            <rFont val="Calibri"/>
          </rPr>
          <t>Sentry must be running an operating system release that is currently supported by MobileIron.</t>
        </r>
      </text>
    </comment>
    <comment ref="H149" authorId="0" shapeId="0" xr:uid="{00000000-0006-0000-0700-000034000000}">
      <text>
        <r>
          <rPr>
            <sz val="11"/>
            <rFont val="Calibri"/>
          </rPr>
          <t>Sentry must be configured to synchronize internal information system clocks using redundant authoritative time sources.</t>
        </r>
      </text>
    </comment>
    <comment ref="I149" authorId="0" shapeId="0" xr:uid="{00000000-0006-0000-0700-000035000000}">
      <text>
        <r>
          <rPr>
            <sz val="11"/>
            <rFont val="Calibri"/>
          </rPr>
          <t>Sentry must offload audit records onto a different system or media than the system being audited.</t>
        </r>
      </text>
    </comment>
    <comment ref="J149" authorId="0" shapeId="0" xr:uid="{00000000-0006-0000-0700-000036000000}">
      <text>
        <r>
          <rPr>
            <sz val="11"/>
            <rFont val="Calibri"/>
          </rPr>
          <t>Sentry must be configured to send log data to a central log server for the purpose of forwarding alerts to the administrators and the ISSO.</t>
        </r>
      </text>
    </comment>
    <comment ref="K149" authorId="0" shapeId="0" xr:uid="{00000000-0006-0000-0700-000037000000}">
      <text>
        <r>
          <rPr>
            <sz val="11"/>
            <rFont val="Calibri"/>
          </rPr>
          <t>The Sentry must produce audit records containing information to establish what type of events occurred.</t>
        </r>
      </text>
    </comment>
    <comment ref="L149" authorId="0" shapeId="0" xr:uid="{00000000-0006-0000-0700-000038000000}">
      <text>
        <r>
          <rPr>
            <sz val="11"/>
            <rFont val="Calibri"/>
          </rPr>
          <t>The Sentry must produce audit records containing information to establish when (date and time) the events occurred.</t>
        </r>
      </text>
    </comment>
    <comment ref="M149" authorId="0" shapeId="0" xr:uid="{00000000-0006-0000-0700-000039000000}">
      <text>
        <r>
          <rPr>
            <sz val="11"/>
            <rFont val="Calibri"/>
          </rPr>
          <t>The Sentry must produce audit records containing information to establish where the events occurred.</t>
        </r>
      </text>
    </comment>
    <comment ref="N149" authorId="0" shapeId="0" xr:uid="{00000000-0006-0000-0700-00003A000000}">
      <text>
        <r>
          <rPr>
            <sz val="11"/>
            <rFont val="Calibri"/>
          </rPr>
          <t>The Sentry must produce audit records containing information to establish the source of the events.</t>
        </r>
      </text>
    </comment>
    <comment ref="O149" authorId="0" shapeId="0" xr:uid="{00000000-0006-0000-0700-00003B000000}">
      <text>
        <r>
          <rPr>
            <sz val="11"/>
            <rFont val="Calibri"/>
          </rPr>
          <t>The Sentry must produce audit records containing information to establish the outcome of the events.</t>
        </r>
      </text>
    </comment>
    <comment ref="P149" authorId="0" shapeId="0" xr:uid="{00000000-0006-0000-0700-00003C000000}">
      <text>
        <r>
          <rPr>
            <sz val="11"/>
            <rFont val="Calibri"/>
          </rPr>
          <t>The Sentry must generate audit records containing information to establish the identity of any individual or process associated with the event.</t>
        </r>
      </text>
    </comment>
    <comment ref="Q149" authorId="0" shapeId="0" xr:uid="{00000000-0006-0000-0700-00003D000000}">
      <text>
        <r>
          <rPr>
            <sz val="11"/>
            <rFont val="Calibri"/>
          </rPr>
          <t>The Sentry must offload audit records onto a centralized log server.</t>
        </r>
      </text>
    </comment>
    <comment ref="R149" authorId="0" shapeId="0" xr:uid="{00000000-0006-0000-0700-00003E000000}">
      <text>
        <r>
          <rPr>
            <sz val="11"/>
            <rFont val="Calibri"/>
          </rPr>
          <t>The Sentry must offload audit records onto a centralized log server in real time.</t>
        </r>
      </text>
    </comment>
    <comment ref="H158" authorId="0" shapeId="0" xr:uid="{00000000-0006-0000-0700-00003F000000}">
      <text>
        <r>
          <rPr>
            <sz val="11"/>
            <rFont val="Calibri"/>
          </rPr>
          <t>Sentry must offload audit records onto a different system or media than the system being audited.</t>
        </r>
      </text>
    </comment>
    <comment ref="I158" authorId="0" shapeId="0" xr:uid="{00000000-0006-0000-0700-000040000000}">
      <text>
        <r>
          <rPr>
            <sz val="11"/>
            <rFont val="Calibri"/>
          </rPr>
          <t>Sentry must be configured to send log data to a central log server for the purpose of forwarding alerts to the administrators and the ISSO.</t>
        </r>
      </text>
    </comment>
    <comment ref="J158" authorId="0" shapeId="0" xr:uid="{00000000-0006-0000-0700-000041000000}">
      <text>
        <r>
          <rPr>
            <sz val="11"/>
            <rFont val="Calibri"/>
          </rPr>
          <t>The Sentry must produce audit records containing information to establish what type of events occurred.</t>
        </r>
      </text>
    </comment>
    <comment ref="K158" authorId="0" shapeId="0" xr:uid="{00000000-0006-0000-0700-000042000000}">
      <text>
        <r>
          <rPr>
            <sz val="11"/>
            <rFont val="Calibri"/>
          </rPr>
          <t>The Sentry must produce audit records containing information to establish when (date and time) the events occurred.</t>
        </r>
      </text>
    </comment>
    <comment ref="L158" authorId="0" shapeId="0" xr:uid="{00000000-0006-0000-0700-000043000000}">
      <text>
        <r>
          <rPr>
            <sz val="11"/>
            <rFont val="Calibri"/>
          </rPr>
          <t>The Sentry must produce audit records containing information to establish where the events occurred.</t>
        </r>
      </text>
    </comment>
    <comment ref="M158" authorId="0" shapeId="0" xr:uid="{00000000-0006-0000-0700-000044000000}">
      <text>
        <r>
          <rPr>
            <sz val="11"/>
            <rFont val="Calibri"/>
          </rPr>
          <t>The Sentry must produce audit records containing information to establish the source of the events.</t>
        </r>
      </text>
    </comment>
    <comment ref="N158" authorId="0" shapeId="0" xr:uid="{00000000-0006-0000-0700-000045000000}">
      <text>
        <r>
          <rPr>
            <sz val="11"/>
            <rFont val="Calibri"/>
          </rPr>
          <t>The Sentry must produce audit records containing information to establish the outcome of the events.</t>
        </r>
      </text>
    </comment>
    <comment ref="O158" authorId="0" shapeId="0" xr:uid="{00000000-0006-0000-0700-000046000000}">
      <text>
        <r>
          <rPr>
            <sz val="11"/>
            <rFont val="Calibri"/>
          </rPr>
          <t>The Sentry must generate audit records containing information to establish the identity of any individual or process associated with the event.</t>
        </r>
      </text>
    </comment>
    <comment ref="P158" authorId="0" shapeId="0" xr:uid="{00000000-0006-0000-0700-000047000000}">
      <text>
        <r>
          <rPr>
            <sz val="11"/>
            <rFont val="Calibri"/>
          </rPr>
          <t>The Sentry must offload audit records onto a centralized log server.</t>
        </r>
      </text>
    </comment>
    <comment ref="Q158" authorId="0" shapeId="0" xr:uid="{00000000-0006-0000-0700-000048000000}">
      <text>
        <r>
          <rPr>
            <sz val="11"/>
            <rFont val="Calibri"/>
          </rPr>
          <t>The Sentry must offload audit records onto a centralized log server in real time.</t>
        </r>
      </text>
    </comment>
    <comment ref="H161" authorId="0" shapeId="0" xr:uid="{00000000-0006-0000-0700-000049000000}">
      <text>
        <r>
          <rPr>
            <sz val="11"/>
            <rFont val="Calibri"/>
          </rPr>
          <t>Sentry must generate an immediate real-time alert of all audit failure events requiring real-time alerts.</t>
        </r>
      </text>
    </comment>
    <comment ref="I161" authorId="0" shapeId="0" xr:uid="{00000000-0006-0000-0700-00004A000000}">
      <text>
        <r>
          <rPr>
            <sz val="11"/>
            <rFont val="Calibri"/>
          </rPr>
          <t>The Sentry must send an alert to, at a minimum, the ISSO and SCA when an audit processing failure occurs.</t>
        </r>
      </text>
    </comment>
    <comment ref="H163" authorId="0" shapeId="0" xr:uid="{00000000-0006-0000-0700-00004B000000}">
      <text>
        <r>
          <rPr>
            <sz val="11"/>
            <rFont val="Calibri"/>
          </rPr>
          <t>Sentry must generate an immediate real-time alert of all audit failure events requiring real-time alerts.</t>
        </r>
      </text>
    </comment>
    <comment ref="I163" authorId="0" shapeId="0" xr:uid="{00000000-0006-0000-0700-00004C000000}">
      <text>
        <r>
          <rPr>
            <sz val="11"/>
            <rFont val="Calibri"/>
          </rPr>
          <t>The Sentry must send an alert to, at a minimum, the ISSO and SCA when an audit processing failure occurs.</t>
        </r>
      </text>
    </comment>
    <comment ref="H221" authorId="0" shapeId="0" xr:uid="{00000000-0006-0000-0700-00004D000000}">
      <text>
        <r>
          <rPr>
            <sz val="11"/>
            <rFont val="Calibri"/>
          </rPr>
          <t>Sentry must be configured to conduct backups of system level information contained in the information system when changes occur.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3" authorId="0" shapeId="0" xr:uid="{00000000-0006-0000-0800-000001000000}">
      <text>
        <r>
          <rPr>
            <sz val="11"/>
            <rFont val="Calibri"/>
          </rPr>
          <t>Sentry device must enforce a minimum 15-character password length.</t>
        </r>
      </text>
    </comment>
    <comment ref="H43" authorId="0" shapeId="0" xr:uid="{00000000-0006-0000-0800-000005000000}">
      <text>
        <r>
          <rPr>
            <sz val="11"/>
            <rFont val="Calibri"/>
          </rPr>
          <t>Sentry must enforce password complexity by requiring that at least one uppercase character be used.</t>
        </r>
      </text>
    </comment>
    <comment ref="I43" authorId="0" shapeId="0" xr:uid="{00000000-0006-0000-0800-000002000000}">
      <text>
        <r>
          <rPr>
            <sz val="11"/>
            <rFont val="Calibri"/>
          </rPr>
          <t>Sentry must enforce password complexity by requiring that at least one lowercase character be used.</t>
        </r>
      </text>
    </comment>
    <comment ref="J43" authorId="0" shapeId="0" xr:uid="{00000000-0006-0000-0800-000003000000}">
      <text>
        <r>
          <rPr>
            <sz val="11"/>
            <rFont val="Calibri"/>
          </rPr>
          <t>Sentry must enforce password complexity by requiring that at least one numeric character be used.</t>
        </r>
      </text>
    </comment>
    <comment ref="K43" authorId="0" shapeId="0" xr:uid="{00000000-0006-0000-0800-000004000000}">
      <text>
        <r>
          <rPr>
            <sz val="11"/>
            <rFont val="Calibri"/>
          </rPr>
          <t>Sentry must enforce password complexity by requiring that at least one special character be used.</t>
        </r>
      </text>
    </comment>
    <comment ref="G44" authorId="0" shapeId="0" xr:uid="{00000000-0006-0000-0800-000006000000}">
      <text>
        <r>
          <rPr>
            <sz val="11"/>
            <rFont val="Calibri"/>
          </rPr>
          <t>Sentry device must enforce a minimum 15-character password length.</t>
        </r>
      </text>
    </comment>
    <comment ref="H44" authorId="0" shapeId="0" xr:uid="{00000000-0006-0000-0800-000007000000}">
      <text>
        <r>
          <rPr>
            <sz val="11"/>
            <rFont val="Calibri"/>
          </rPr>
          <t>Sentry must enforce password complexity by requiring that at least one uppercase character be used.</t>
        </r>
      </text>
    </comment>
    <comment ref="I44" authorId="0" shapeId="0" xr:uid="{00000000-0006-0000-0800-000008000000}">
      <text>
        <r>
          <rPr>
            <sz val="11"/>
            <rFont val="Calibri"/>
          </rPr>
          <t>Sentry must enforce password complexity by requiring that at least one lowercase character be used.</t>
        </r>
      </text>
    </comment>
    <comment ref="J44" authorId="0" shapeId="0" xr:uid="{00000000-0006-0000-0800-000009000000}">
      <text>
        <r>
          <rPr>
            <sz val="11"/>
            <rFont val="Calibri"/>
          </rPr>
          <t>Sentry must enforce password complexity by requiring that at least one numeric character be used.</t>
        </r>
      </text>
    </comment>
    <comment ref="K44" authorId="0" shapeId="0" xr:uid="{00000000-0006-0000-0800-00000A000000}">
      <text>
        <r>
          <rPr>
            <sz val="11"/>
            <rFont val="Calibri"/>
          </rPr>
          <t>Sentry must enforce password complexity by requiring that at least one special character be used.</t>
        </r>
      </text>
    </comment>
    <comment ref="G45" authorId="0" shapeId="0" xr:uid="{00000000-0006-0000-0800-00000B000000}">
      <text>
        <r>
          <rPr>
            <sz val="11"/>
            <rFont val="Calibri"/>
          </rPr>
          <t>Sentry must be configured to enforce the limit of three consecutive invalid logon attempts, after which time it must block any login attempt for 15 minutes.</t>
        </r>
      </text>
    </comment>
    <comment ref="G46" authorId="0" shapeId="0" xr:uid="{00000000-0006-0000-0800-00000C000000}">
      <text>
        <r>
          <rPr>
            <sz val="11"/>
            <rFont val="Calibri"/>
          </rPr>
          <t>Sentry must initiate a session lock after a 15-minute period of inactivity.</t>
        </r>
      </text>
    </comment>
    <comment ref="H46" authorId="0" shapeId="0" xr:uid="{00000000-0006-0000-0800-00000D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I46" authorId="0" shapeId="0" xr:uid="{00000000-0006-0000-0800-00000E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G52" authorId="0" shapeId="0" xr:uid="{00000000-0006-0000-0800-00000F000000}">
      <text>
        <r>
          <rPr>
            <sz val="11"/>
            <rFont val="Calibri"/>
          </rPr>
          <t>Sentry must enforce approved authorizations for controlling the flow of management information within the network device based on information flow control policies.</t>
        </r>
      </text>
    </comment>
    <comment ref="H52" authorId="0" shapeId="0" xr:uid="{00000000-0006-0000-0800-000013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I52" authorId="0" shapeId="0" xr:uid="{00000000-0006-0000-0800-000014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J52" authorId="0" shapeId="0" xr:uid="{00000000-0006-0000-0800-000015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K52" authorId="0" shapeId="0" xr:uid="{00000000-0006-0000-0800-000016000000}">
      <text>
        <r>
          <rPr>
            <sz val="11"/>
            <rFont val="Calibri"/>
          </rPr>
          <t>The Sentry providing mobile device authentication intermediary services must use multifactor authentication for network access to non-privileged accounts.</t>
        </r>
      </text>
    </comment>
    <comment ref="L52" authorId="0" shapeId="0" xr:uid="{00000000-0006-0000-0800-000010000000}">
      <text>
        <r>
          <rPr>
            <sz val="11"/>
            <rFont val="Calibri"/>
          </rPr>
          <t>The Sentry providing mobile device authentication intermediary services must implement replay-resistant authentication mechanisms for network access to nonprivileged accounts.</t>
        </r>
      </text>
    </comment>
    <comment ref="M52" authorId="0" shapeId="0" xr:uid="{00000000-0006-0000-0800-000011000000}">
      <text>
        <r>
          <rPr>
            <sz val="11"/>
            <rFont val="Calibri"/>
          </rPr>
          <t>The Sentry providing PKI-based mobile device authentication intermediary services must map authenticated identities to the mobile device account.</t>
        </r>
      </text>
    </comment>
    <comment ref="N52" authorId="0" shapeId="0" xr:uid="{00000000-0006-0000-0800-000012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G53" authorId="0" shapeId="0" xr:uid="{00000000-0006-0000-0800-000017000000}">
      <text>
        <r>
          <rPr>
            <sz val="11"/>
            <rFont val="Calibri"/>
          </rPr>
          <t>The Sentry providing mobile device authentication intermediary services must use multifactor authentication for network access to non-privileged accounts.</t>
        </r>
      </text>
    </comment>
    <comment ref="H53" authorId="0" shapeId="0" xr:uid="{00000000-0006-0000-0800-000018000000}">
      <text>
        <r>
          <rPr>
            <sz val="11"/>
            <rFont val="Calibri"/>
          </rPr>
          <t>The Sentry providing mobile device authentication intermediary services must implement replay-resistant authentication mechanisms for network access to nonprivileged accounts.</t>
        </r>
      </text>
    </comment>
    <comment ref="I53" authorId="0" shapeId="0" xr:uid="{00000000-0006-0000-0800-000019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G63" authorId="0" shapeId="0" xr:uid="{00000000-0006-0000-0800-00001A000000}">
      <text>
        <r>
          <rPr>
            <sz val="11"/>
            <rFont val="Calibri"/>
          </rPr>
          <t>Sentry must be running an operating system release that is currently supported by MobileIron.</t>
        </r>
      </text>
    </comment>
    <comment ref="G69" authorId="0" shapeId="0" xr:uid="{00000000-0006-0000-0800-00001B000000}">
      <text>
        <r>
          <rPr>
            <sz val="11"/>
            <rFont val="Calibri"/>
          </rPr>
          <t>Sentry must offload audit records onto a different system or media than the system being audited.</t>
        </r>
      </text>
    </comment>
    <comment ref="H69" authorId="0" shapeId="0" xr:uid="{00000000-0006-0000-0800-00001E000000}">
      <text>
        <r>
          <rPr>
            <sz val="11"/>
            <rFont val="Calibri"/>
          </rPr>
          <t>Sentry must be configured to send log data to a central log server for the purpose of forwarding alerts to the administrators and the ISSO.</t>
        </r>
      </text>
    </comment>
    <comment ref="I69" authorId="0" shapeId="0" xr:uid="{00000000-0006-0000-0800-00001F000000}">
      <text>
        <r>
          <rPr>
            <sz val="11"/>
            <rFont val="Calibri"/>
          </rPr>
          <t>The Sentry must produce audit records containing information to establish what type of events occurred.</t>
        </r>
      </text>
    </comment>
    <comment ref="J69" authorId="0" shapeId="0" xr:uid="{00000000-0006-0000-0800-000020000000}">
      <text>
        <r>
          <rPr>
            <sz val="11"/>
            <rFont val="Calibri"/>
          </rPr>
          <t>The Sentry must produce audit records containing information to establish when (date and time) the events occurred.</t>
        </r>
      </text>
    </comment>
    <comment ref="K69" authorId="0" shapeId="0" xr:uid="{00000000-0006-0000-0800-000021000000}">
      <text>
        <r>
          <rPr>
            <sz val="11"/>
            <rFont val="Calibri"/>
          </rPr>
          <t>The Sentry must produce audit records containing information to establish where the events occurred.</t>
        </r>
      </text>
    </comment>
    <comment ref="L69" authorId="0" shapeId="0" xr:uid="{00000000-0006-0000-0800-000022000000}">
      <text>
        <r>
          <rPr>
            <sz val="11"/>
            <rFont val="Calibri"/>
          </rPr>
          <t>The Sentry must produce audit records containing information to establish the source of the events.</t>
        </r>
      </text>
    </comment>
    <comment ref="M69" authorId="0" shapeId="0" xr:uid="{00000000-0006-0000-0800-000023000000}">
      <text>
        <r>
          <rPr>
            <sz val="11"/>
            <rFont val="Calibri"/>
          </rPr>
          <t>The Sentry must produce audit records containing information to establish the outcome of the events.</t>
        </r>
      </text>
    </comment>
    <comment ref="N69" authorId="0" shapeId="0" xr:uid="{00000000-0006-0000-0800-000024000000}">
      <text>
        <r>
          <rPr>
            <sz val="11"/>
            <rFont val="Calibri"/>
          </rPr>
          <t>The Sentry must generate audit records containing information to establish the identity of any individual or process associated with the event.</t>
        </r>
      </text>
    </comment>
    <comment ref="O69" authorId="0" shapeId="0" xr:uid="{00000000-0006-0000-0800-00001C000000}">
      <text>
        <r>
          <rPr>
            <sz val="11"/>
            <rFont val="Calibri"/>
          </rPr>
          <t>The Sentry must offload audit records onto a centralized log server.</t>
        </r>
      </text>
    </comment>
    <comment ref="P69" authorId="0" shapeId="0" xr:uid="{00000000-0006-0000-0800-00001D000000}">
      <text>
        <r>
          <rPr>
            <sz val="11"/>
            <rFont val="Calibri"/>
          </rPr>
          <t>The Sentry must offload audit records onto a centralized log server in real time.</t>
        </r>
      </text>
    </comment>
    <comment ref="G74" authorId="0" shapeId="0" xr:uid="{00000000-0006-0000-0800-000025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H74" authorId="0" shapeId="0" xr:uid="{00000000-0006-0000-0800-000026000000}">
      <text>
        <r>
          <rPr>
            <sz val="11"/>
            <rFont val="Calibri"/>
          </rPr>
          <t>The Sentry must only allow incoming communications from organization-defined authorized sources routed to organization-defined authorized destinations.</t>
        </r>
      </text>
    </comment>
    <comment ref="G81" authorId="0" shapeId="0" xr:uid="{00000000-0006-0000-0800-000027000000}">
      <text>
        <r>
          <rPr>
            <sz val="11"/>
            <rFont val="Calibri"/>
          </rPr>
          <t>The Sentry providing mobile device authentication intermediary services must restrict mobile device authentication traffic to specific authentication server(s).</t>
        </r>
      </text>
    </comment>
    <comment ref="G82" authorId="0" shapeId="0" xr:uid="{00000000-0006-0000-0800-000028000000}">
      <text>
        <r>
          <rPr>
            <sz val="11"/>
            <rFont val="Calibri"/>
          </rPr>
          <t>Sentry must use FIPS 140-2 approved algorithms for authentication to a cryptographic module.</t>
        </r>
      </text>
    </comment>
    <comment ref="H82" authorId="0" shapeId="0" xr:uid="{00000000-0006-0000-0800-000029000000}">
      <text>
        <r>
          <rPr>
            <sz val="11"/>
            <rFont val="Calibri"/>
          </rPr>
          <t>Sentry must be configured to implement cryptographic mechanisms using a FIPS 140-2 approved algorithm to protect the confidentiality of remote maintenance sessions.</t>
        </r>
      </text>
    </comment>
    <comment ref="I82" authorId="0" shapeId="0" xr:uid="{00000000-0006-0000-0800-00002A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J82" authorId="0" shapeId="0" xr:uid="{00000000-0006-0000-0800-00002B000000}">
      <text>
        <r>
          <rPr>
            <sz val="11"/>
            <rFont val="Calibri"/>
          </rPr>
          <t>The Sentry that provides intermediary services for TLS must be configured to comply with the required TLS settings in NIST SP 800-52.</t>
        </r>
      </text>
    </comment>
    <comment ref="K82" authorId="0" shapeId="0" xr:uid="{00000000-0006-0000-0800-00002C000000}">
      <text>
        <r>
          <rPr>
            <sz val="11"/>
            <rFont val="Calibri"/>
          </rPr>
          <t>The Sentry providing intermediary services for remote access communications traffic must use NIST FIPS-validated cryptography to protect the integrity of remote access sessions.</t>
        </r>
      </text>
    </comment>
    <comment ref="L82" authorId="0" shapeId="0" xr:uid="{00000000-0006-0000-0800-00002D000000}">
      <text>
        <r>
          <rPr>
            <sz val="11"/>
            <rFont val="Calibri"/>
          </rPr>
          <t>The Sentry that provides intermediary services for TLS must validate certificates used for TLS functions by performing RFC 5280-compliant certification path validation.</t>
        </r>
      </text>
    </comment>
    <comment ref="M82" authorId="0" shapeId="0" xr:uid="{00000000-0006-0000-0800-00002E000000}">
      <text>
        <r>
          <rPr>
            <sz val="11"/>
            <rFont val="Calibri"/>
          </rPr>
          <t>The Sentry providing PKI-based mobile device authentication intermediary services must map authenticated identities to the mobile device account.</t>
        </r>
      </text>
    </comment>
    <comment ref="N82" authorId="0" shapeId="0" xr:uid="{00000000-0006-0000-0800-00002F000000}">
      <text>
        <r>
          <rPr>
            <sz val="11"/>
            <rFont val="Calibri"/>
          </rPr>
          <t>The Sentry providing encryption intermediary services must implement NIST FIPS-validated cryptography to generate cryptographic hashes.</t>
        </r>
      </text>
    </comment>
    <comment ref="O82" authorId="0" shapeId="0" xr:uid="{00000000-0006-0000-0800-000030000000}">
      <text>
        <r>
          <rPr>
            <sz val="11"/>
            <rFont val="Calibri"/>
          </rPr>
          <t>The Sentry providing encryption intermediary services must use NIST FIPS-validated cryptography to implement encryption services.</t>
        </r>
      </text>
    </comment>
    <comment ref="G83" authorId="0" shapeId="0" xr:uid="{00000000-0006-0000-0800-000031000000}">
      <text>
        <r>
          <rPr>
            <sz val="11"/>
            <rFont val="Calibri"/>
          </rPr>
          <t>The Sentry must be configured to authenticate SNMP messages using a FIPS-validated Keyed-Hash Message Authentication Code (HMAC).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M16" authorId="0" shapeId="0" xr:uid="{00000000-0006-0000-0A00-000002000000}">
      <text>
        <r>
          <rPr>
            <sz val="11"/>
            <rFont val="Calibri"/>
          </rPr>
          <t>The Sentry must only allow incoming communications from organization-defined authorized sources routed to organization-defined authorized destinations.</t>
        </r>
      </text>
    </comment>
    <comment ref="L38" authorId="0" shapeId="0" xr:uid="{00000000-0006-0000-0A00-000003000000}">
      <text>
        <r>
          <rPr>
            <sz val="11"/>
            <rFont val="Calibri"/>
          </rPr>
          <t>Sentry must use FIPS 140-2 approved algorithms for authentication to a cryptographic module.</t>
        </r>
      </text>
    </comment>
    <comment ref="M38" authorId="0" shapeId="0" xr:uid="{00000000-0006-0000-0A00-00000B000000}">
      <text>
        <r>
          <rPr>
            <sz val="11"/>
            <rFont val="Calibri"/>
          </rPr>
          <t>The Sentry must be configured to authenticate SNMP messages using a FIPS-validated Keyed-Hash Message Authentication Code (HMAC).</t>
        </r>
      </text>
    </comment>
    <comment ref="N38" authorId="0" shapeId="0" xr:uid="{00000000-0006-0000-0A00-000004000000}">
      <text>
        <r>
          <rPr>
            <sz val="11"/>
            <rFont val="Calibri"/>
          </rPr>
          <t>Sentry must be configured to implement cryptographic mechanisms using a FIPS 140-2 approved algorithm to protect the confidentiality of remote maintenance sessions.</t>
        </r>
      </text>
    </comment>
    <comment ref="O38" authorId="0" shapeId="0" xr:uid="{00000000-0006-0000-0A00-000005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P38" authorId="0" shapeId="0" xr:uid="{00000000-0006-0000-0A00-000006000000}">
      <text>
        <r>
          <rPr>
            <sz val="11"/>
            <rFont val="Calibri"/>
          </rPr>
          <t>The Sentry that provides intermediary services for TLS must be configured to comply with the required TLS settings in NIST SP 800-52.</t>
        </r>
      </text>
    </comment>
    <comment ref="Q38" authorId="0" shapeId="0" xr:uid="{00000000-0006-0000-0A00-000007000000}">
      <text>
        <r>
          <rPr>
            <sz val="11"/>
            <rFont val="Calibri"/>
          </rPr>
          <t>The Sentry providing intermediary services for remote access communications traffic must use NIST FIPS-validated cryptography to protect the integrity of remote access sessions.</t>
        </r>
      </text>
    </comment>
    <comment ref="R38" authorId="0" shapeId="0" xr:uid="{00000000-0006-0000-0A00-000008000000}">
      <text>
        <r>
          <rPr>
            <sz val="11"/>
            <rFont val="Calibri"/>
          </rPr>
          <t>The Sentry that provides intermediary services for TLS must validate certificates used for TLS functions by performing RFC 5280-compliant certification path validation.</t>
        </r>
      </text>
    </comment>
    <comment ref="S38" authorId="0" shapeId="0" xr:uid="{00000000-0006-0000-0A00-000009000000}">
      <text>
        <r>
          <rPr>
            <sz val="11"/>
            <rFont val="Calibri"/>
          </rPr>
          <t>The Sentry providing encryption intermediary services must implement NIST FIPS-validated cryptography to generate cryptographic hashes.</t>
        </r>
      </text>
    </comment>
    <comment ref="T38" authorId="0" shapeId="0" xr:uid="{00000000-0006-0000-0A00-00000A000000}">
      <text>
        <r>
          <rPr>
            <sz val="11"/>
            <rFont val="Calibri"/>
          </rPr>
          <t>The Sentry providing encryption intermediary services must use NIST FIPS-validated cryptography to implement encryption services.</t>
        </r>
      </text>
    </comment>
    <comment ref="L84" authorId="0" shapeId="0" xr:uid="{00000000-0006-0000-0A00-00000C000000}">
      <text>
        <r>
          <rPr>
            <sz val="11"/>
            <rFont val="Calibri"/>
          </rPr>
          <t>Sentry must be configured to use DOD PKI as multi-factor authentication (MFA) for interactive logins.</t>
        </r>
      </text>
    </comment>
    <comment ref="M84" authorId="0" shapeId="0" xr:uid="{00000000-0006-0000-0A00-000011000000}">
      <text>
        <r>
          <rPr>
            <sz val="11"/>
            <rFont val="Calibri"/>
          </rPr>
          <t>Sentry must use FIPS 140-2 approved algorithms for authentication to a cryptographic module.</t>
        </r>
      </text>
    </comment>
    <comment ref="N84" authorId="0" shapeId="0" xr:uid="{00000000-0006-0000-0A00-000012000000}">
      <text>
        <r>
          <rPr>
            <sz val="11"/>
            <rFont val="Calibri"/>
          </rPr>
          <t>Sentry must be configured to implement cryptographic mechanisms using a FIPS 140-2 approved algorithm to protect the confidentiality of remote maintenance sessions.</t>
        </r>
      </text>
    </comment>
    <comment ref="O84" authorId="0" shapeId="0" xr:uid="{00000000-0006-0000-0A00-000013000000}">
      <text>
        <r>
          <rPr>
            <sz val="11"/>
            <rFont val="Calibri"/>
          </rPr>
          <t>Sentry must obtain its public key certificates from an appropriate certificate policy through an approved service provider.</t>
        </r>
      </text>
    </comment>
    <comment ref="P84" authorId="0" shapeId="0" xr:uid="{00000000-0006-0000-0A00-000014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Q84" authorId="0" shapeId="0" xr:uid="{00000000-0006-0000-0A00-000015000000}">
      <text>
        <r>
          <rPr>
            <sz val="11"/>
            <rFont val="Calibri"/>
          </rPr>
          <t>The Sentry that provides intermediary services for TLS must be configured to comply with the required TLS settings in NIST SP 800-52.</t>
        </r>
      </text>
    </comment>
    <comment ref="R84" authorId="0" shapeId="0" xr:uid="{00000000-0006-0000-0A00-000016000000}">
      <text>
        <r>
          <rPr>
            <sz val="11"/>
            <rFont val="Calibri"/>
          </rPr>
          <t>The Sentry providing intermediary services for remote access communications traffic must use NIST FIPS-validated cryptography to protect the integrity of remote access sessions.</t>
        </r>
      </text>
    </comment>
    <comment ref="S84" authorId="0" shapeId="0" xr:uid="{00000000-0006-0000-0A00-000017000000}">
      <text>
        <r>
          <rPr>
            <sz val="11"/>
            <rFont val="Calibri"/>
          </rPr>
          <t>The Sentry that provides intermediary services for TLS must validate certificates used for TLS functions by performing RFC 5280-compliant certification path validation.</t>
        </r>
      </text>
    </comment>
    <comment ref="T84" authorId="0" shapeId="0" xr:uid="{00000000-0006-0000-0A00-000018000000}">
      <text>
        <r>
          <rPr>
            <sz val="11"/>
            <rFont val="Calibri"/>
          </rPr>
          <t>The Sentry providing PKI-based mobile device authentication intermediary services must map authenticated identities to the mobile device account.</t>
        </r>
      </text>
    </comment>
    <comment ref="U84" authorId="0" shapeId="0" xr:uid="{00000000-0006-0000-0A00-00000D000000}">
      <text>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text>
    </comment>
    <comment ref="V84" authorId="0" shapeId="0" xr:uid="{00000000-0006-0000-0A00-00000E000000}">
      <text>
        <r>
          <rPr>
            <sz val="11"/>
            <rFont val="Calibri"/>
          </rPr>
          <t>The Sentry providing encryption intermediary services must implement NIST FIPS-validated cryptography to generate cryptographic hashes.</t>
        </r>
      </text>
    </comment>
    <comment ref="W84" authorId="0" shapeId="0" xr:uid="{00000000-0006-0000-0A00-00000F000000}">
      <text>
        <r>
          <rPr>
            <sz val="11"/>
            <rFont val="Calibri"/>
          </rPr>
          <t>The Sentry providing encryption intermediary services must implement NIST FIPS-validated cryptography for digital signatures.</t>
        </r>
      </text>
    </comment>
    <comment ref="X84" authorId="0" shapeId="0" xr:uid="{00000000-0006-0000-0A00-000010000000}">
      <text>
        <r>
          <rPr>
            <sz val="11"/>
            <rFont val="Calibri"/>
          </rPr>
          <t>The Sentry providing encryption intermediary services must use NIST FIPS-validated cryptography to implement encryption services.</t>
        </r>
      </text>
    </comment>
    <comment ref="L115" authorId="0" shapeId="0" xr:uid="{00000000-0006-0000-0A00-000019000000}">
      <text>
        <r>
          <rPr>
            <sz val="11"/>
            <rFont val="Calibri"/>
          </rPr>
          <t>The Sentry must reveal error messages only to the ISSO, ISSM, and SCA.</t>
        </r>
      </text>
    </comment>
    <comment ref="L119" authorId="0" shapeId="0" xr:uid="{00000000-0006-0000-0A00-00001A000000}">
      <text>
        <r>
          <rPr>
            <sz val="11"/>
            <rFont val="Calibri"/>
          </rPr>
          <t>Sentry must be running an operating system release that is currently supported by MobileIron.</t>
        </r>
      </text>
    </comment>
    <comment ref="L136" authorId="0" shapeId="0" xr:uid="{00000000-0006-0000-0A00-00001B000000}">
      <text>
        <r>
          <rPr>
            <sz val="11"/>
            <rFont val="Calibri"/>
          </rPr>
          <t>Sentry must enforce approved authorizations for controlling the flow of management information within the network device based on information flow control policies.</t>
        </r>
      </text>
    </comment>
    <comment ref="M136" authorId="0" shapeId="0" xr:uid="{00000000-0006-0000-0A00-00001C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N136" authorId="0" shapeId="0" xr:uid="{00000000-0006-0000-0A00-00001D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L137" authorId="0" shapeId="0" xr:uid="{00000000-0006-0000-0A00-00001E000000}">
      <text>
        <r>
          <rPr>
            <sz val="11"/>
            <rFont val="Calibri"/>
          </rPr>
          <t>Sentry must enforce approved authorizations for controlling the flow of management information within the network device based on information flow control policies.</t>
        </r>
      </text>
    </comment>
    <comment ref="M137" authorId="0" shapeId="0" xr:uid="{00000000-0006-0000-0A00-00001F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N137" authorId="0" shapeId="0" xr:uid="{00000000-0006-0000-0A00-000020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L139" authorId="0" shapeId="0" xr:uid="{00000000-0006-0000-0A00-000021000000}">
      <text>
        <r>
          <rPr>
            <sz val="11"/>
            <rFont val="Calibri"/>
          </rPr>
          <t>Sentry must enforce access restrictions associated with changes to the system components.</t>
        </r>
      </text>
    </comment>
    <comment ref="L152" authorId="0" shapeId="0" xr:uid="{00000000-0006-0000-0A00-000022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L155" authorId="0" shapeId="0" xr:uid="{00000000-0006-0000-0A00-000023000000}">
      <text>
        <r>
          <rPr>
            <sz val="11"/>
            <rFont val="Calibri"/>
          </rPr>
          <t>Sentry must limit the number of concurrent sessions for the CLISH interface to an organization-defined number for each administrator account and/or administrator account type.</t>
        </r>
      </text>
    </comment>
    <comment ref="M155" authorId="0" shapeId="0" xr:uid="{00000000-0006-0000-0A00-000024000000}">
      <text>
        <r>
          <rPr>
            <sz val="11"/>
            <rFont val="Calibri"/>
          </rPr>
          <t>Sentry must initiate a session lock after a 15-minute period of inactivity.</t>
        </r>
      </text>
    </comment>
    <comment ref="L159" authorId="0" shapeId="0" xr:uid="{00000000-0006-0000-0A00-000025000000}">
      <text>
        <r>
          <rPr>
            <sz val="11"/>
            <rFont val="Calibri"/>
          </rPr>
          <t>Sentry must initiate a session lock after a 15-minute period of inactivity.</t>
        </r>
      </text>
    </comment>
    <comment ref="M159" authorId="0" shapeId="0" xr:uid="{00000000-0006-0000-0A00-000026000000}">
      <text>
        <r>
          <rPr>
            <sz val="11"/>
            <rFont val="Calibri"/>
          </rPr>
          <t>Sentry must display the Standard Mandatory DOD Notice and Consent Banner in the Sentry web interface before granting access to the device.</t>
        </r>
      </text>
    </comment>
    <comment ref="N159" authorId="0" shapeId="0" xr:uid="{00000000-0006-0000-0A00-000027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O159" authorId="0" shapeId="0" xr:uid="{00000000-0006-0000-0A00-000028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L164" authorId="0" shapeId="0" xr:uid="{00000000-0006-0000-0A00-000029000000}">
      <text>
        <r>
          <rPr>
            <sz val="11"/>
            <rFont val="Calibri"/>
          </rPr>
          <t>Sentry must be configured to enforce the limit of three consecutive invalid logon attempts, after which time it must block any login attempt for 15 minutes.</t>
        </r>
      </text>
    </comment>
    <comment ref="L166" authorId="0" shapeId="0" xr:uid="{00000000-0006-0000-0A00-00002A000000}">
      <text>
        <r>
          <rPr>
            <sz val="11"/>
            <rFont val="Calibri"/>
          </rPr>
          <t>Sentry device must enforce a minimum 15-character password length.</t>
        </r>
      </text>
    </comment>
    <comment ref="M166" authorId="0" shapeId="0" xr:uid="{00000000-0006-0000-0A00-00002B000000}">
      <text>
        <r>
          <rPr>
            <sz val="11"/>
            <rFont val="Calibri"/>
          </rPr>
          <t>Sentry must enforce password complexity by requiring that at least one uppercase character be used.</t>
        </r>
      </text>
    </comment>
    <comment ref="N166" authorId="0" shapeId="0" xr:uid="{00000000-0006-0000-0A00-00002C000000}">
      <text>
        <r>
          <rPr>
            <sz val="11"/>
            <rFont val="Calibri"/>
          </rPr>
          <t>Sentry must enforce password complexity by requiring that at least one lowercase character be used.</t>
        </r>
      </text>
    </comment>
    <comment ref="O166" authorId="0" shapeId="0" xr:uid="{00000000-0006-0000-0A00-00002D000000}">
      <text>
        <r>
          <rPr>
            <sz val="11"/>
            <rFont val="Calibri"/>
          </rPr>
          <t>Sentry must enforce password complexity by requiring that at least one numeric character be used.</t>
        </r>
      </text>
    </comment>
    <comment ref="P166" authorId="0" shapeId="0" xr:uid="{00000000-0006-0000-0A00-00002E000000}">
      <text>
        <r>
          <rPr>
            <sz val="11"/>
            <rFont val="Calibri"/>
          </rPr>
          <t>Sentry must enforce password complexity by requiring that at least one special character be used.</t>
        </r>
      </text>
    </comment>
    <comment ref="L167" authorId="0" shapeId="0" xr:uid="{00000000-0006-0000-0A00-00002F000000}">
      <text>
        <r>
          <rPr>
            <sz val="11"/>
            <rFont val="Calibri"/>
          </rPr>
          <t>Sentry device must enforce a minimum 15-character password length.</t>
        </r>
      </text>
    </comment>
    <comment ref="M167" authorId="0" shapeId="0" xr:uid="{00000000-0006-0000-0A00-000030000000}">
      <text>
        <r>
          <rPr>
            <sz val="11"/>
            <rFont val="Calibri"/>
          </rPr>
          <t>Sentry must enforce password complexity by requiring that at least one uppercase character be used.</t>
        </r>
      </text>
    </comment>
    <comment ref="N167" authorId="0" shapeId="0" xr:uid="{00000000-0006-0000-0A00-000031000000}">
      <text>
        <r>
          <rPr>
            <sz val="11"/>
            <rFont val="Calibri"/>
          </rPr>
          <t>Sentry must enforce password complexity by requiring that at least one lowercase character be used.</t>
        </r>
      </text>
    </comment>
    <comment ref="O167" authorId="0" shapeId="0" xr:uid="{00000000-0006-0000-0A00-000032000000}">
      <text>
        <r>
          <rPr>
            <sz val="11"/>
            <rFont val="Calibri"/>
          </rPr>
          <t>Sentry must enforce password complexity by requiring that at least one numeric character be used.</t>
        </r>
      </text>
    </comment>
    <comment ref="P167" authorId="0" shapeId="0" xr:uid="{00000000-0006-0000-0A00-000033000000}">
      <text>
        <r>
          <rPr>
            <sz val="11"/>
            <rFont val="Calibri"/>
          </rPr>
          <t>Sentry must enforce password complexity by requiring that at least one special character be used.</t>
        </r>
      </text>
    </comment>
    <comment ref="L174" authorId="0" shapeId="0" xr:uid="{00000000-0006-0000-0A00-000034000000}">
      <text>
        <r>
          <rPr>
            <sz val="11"/>
            <rFont val="Calibri"/>
          </rPr>
          <t>The Sentry providing mobile device authentication intermediary services must restrict mobile device authentication traffic to specific authentication server(s).</t>
        </r>
      </text>
    </comment>
    <comment ref="M174" authorId="0" shapeId="0" xr:uid="{00000000-0006-0000-0A00-000035000000}">
      <text>
        <r>
          <rPr>
            <sz val="11"/>
            <rFont val="Calibri"/>
          </rPr>
          <t>The Sentry providing mobile device authentication intermediary services must use multifactor authentication for network access to non-privileged accounts.</t>
        </r>
      </text>
    </comment>
    <comment ref="N174" authorId="0" shapeId="0" xr:uid="{00000000-0006-0000-0A00-000036000000}">
      <text>
        <r>
          <rPr>
            <sz val="11"/>
            <rFont val="Calibri"/>
          </rPr>
          <t>The Sentry providing mobile device authentication intermediary services must implement replay-resistant authentication mechanisms for network access to nonprivileged accounts.</t>
        </r>
      </text>
    </comment>
    <comment ref="O174" authorId="0" shapeId="0" xr:uid="{00000000-0006-0000-0A00-000037000000}">
      <text>
        <r>
          <rPr>
            <sz val="11"/>
            <rFont val="Calibri"/>
          </rPr>
          <t>The Sentry providing PKI-based mobile device authentication intermediary services must map authenticated identities to the mobile device account.</t>
        </r>
      </text>
    </comment>
    <comment ref="P174" authorId="0" shapeId="0" xr:uid="{00000000-0006-0000-0A00-000038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L175" authorId="0" shapeId="0" xr:uid="{00000000-0006-0000-0A00-000039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M175" authorId="0" shapeId="0" xr:uid="{00000000-0006-0000-0A00-00003A000000}">
      <text>
        <r>
          <rPr>
            <sz val="11"/>
            <rFont val="Calibri"/>
          </rPr>
          <t>The Sentry providing mobile device authentication intermediary services must use multifactor authentication for network access to non-privileged accounts.</t>
        </r>
      </text>
    </comment>
    <comment ref="N175" authorId="0" shapeId="0" xr:uid="{00000000-0006-0000-0A00-00003B000000}">
      <text>
        <r>
          <rPr>
            <sz val="11"/>
            <rFont val="Calibri"/>
          </rPr>
          <t>The Sentry providing mobile device authentication intermediary services must implement replay-resistant authentication mechanisms for network access to nonprivileged accounts.</t>
        </r>
      </text>
    </comment>
    <comment ref="O175" authorId="0" shapeId="0" xr:uid="{00000000-0006-0000-0A00-00003C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L221" authorId="0" shapeId="0" xr:uid="{00000000-0006-0000-0A00-00003D000000}">
      <text>
        <r>
          <rPr>
            <sz val="11"/>
            <rFont val="Calibri"/>
          </rPr>
          <t>The Sentry must produce audit records containing information to establish what type of events occurred.</t>
        </r>
      </text>
    </comment>
    <comment ref="M221" authorId="0" shapeId="0" xr:uid="{00000000-0006-0000-0A00-00003E000000}">
      <text>
        <r>
          <rPr>
            <sz val="11"/>
            <rFont val="Calibri"/>
          </rPr>
          <t>The Sentry must produce audit records containing information to establish when (date and time) the events occurred.</t>
        </r>
      </text>
    </comment>
    <comment ref="N221" authorId="0" shapeId="0" xr:uid="{00000000-0006-0000-0A00-00003F000000}">
      <text>
        <r>
          <rPr>
            <sz val="11"/>
            <rFont val="Calibri"/>
          </rPr>
          <t>The Sentry must produce audit records containing information to establish where the events occurred.</t>
        </r>
      </text>
    </comment>
    <comment ref="O221" authorId="0" shapeId="0" xr:uid="{00000000-0006-0000-0A00-000040000000}">
      <text>
        <r>
          <rPr>
            <sz val="11"/>
            <rFont val="Calibri"/>
          </rPr>
          <t>The Sentry must produce audit records containing information to establish the source of the events.</t>
        </r>
      </text>
    </comment>
    <comment ref="P221" authorId="0" shapeId="0" xr:uid="{00000000-0006-0000-0A00-000041000000}">
      <text>
        <r>
          <rPr>
            <sz val="11"/>
            <rFont val="Calibri"/>
          </rPr>
          <t>The Sentry must produce audit records containing information to establish the outcome of the events.</t>
        </r>
      </text>
    </comment>
    <comment ref="Q221" authorId="0" shapeId="0" xr:uid="{00000000-0006-0000-0A00-000042000000}">
      <text>
        <r>
          <rPr>
            <sz val="11"/>
            <rFont val="Calibri"/>
          </rPr>
          <t>The Sentry must generate audit records containing information to establish the identity of any individual or process associated with the event.</t>
        </r>
      </text>
    </comment>
    <comment ref="L231" authorId="0" shapeId="0" xr:uid="{00000000-0006-0000-0A00-000043000000}">
      <text>
        <r>
          <rPr>
            <sz val="11"/>
            <rFont val="Calibri"/>
          </rPr>
          <t>The Sentry must produce audit records containing information to establish what type of events occurred.</t>
        </r>
      </text>
    </comment>
    <comment ref="M231" authorId="0" shapeId="0" xr:uid="{00000000-0006-0000-0A00-000044000000}">
      <text>
        <r>
          <rPr>
            <sz val="11"/>
            <rFont val="Calibri"/>
          </rPr>
          <t>The Sentry must produce audit records containing information to establish when (date and time) the events occurred.</t>
        </r>
      </text>
    </comment>
    <comment ref="N231" authorId="0" shapeId="0" xr:uid="{00000000-0006-0000-0A00-000045000000}">
      <text>
        <r>
          <rPr>
            <sz val="11"/>
            <rFont val="Calibri"/>
          </rPr>
          <t>The Sentry must produce audit records containing information to establish where the events occurred.</t>
        </r>
      </text>
    </comment>
    <comment ref="O231" authorId="0" shapeId="0" xr:uid="{00000000-0006-0000-0A00-000046000000}">
      <text>
        <r>
          <rPr>
            <sz val="11"/>
            <rFont val="Calibri"/>
          </rPr>
          <t>The Sentry must produce audit records containing information to establish the source of the events.</t>
        </r>
      </text>
    </comment>
    <comment ref="P231" authorId="0" shapeId="0" xr:uid="{00000000-0006-0000-0A00-000047000000}">
      <text>
        <r>
          <rPr>
            <sz val="11"/>
            <rFont val="Calibri"/>
          </rPr>
          <t>The Sentry must produce audit records containing information to establish the outcome of the events.</t>
        </r>
      </text>
    </comment>
    <comment ref="Q231" authorId="0" shapeId="0" xr:uid="{00000000-0006-0000-0A00-000048000000}">
      <text>
        <r>
          <rPr>
            <sz val="11"/>
            <rFont val="Calibri"/>
          </rPr>
          <t>The Sentry must generate audit records containing information to establish the identity of any individual or process associated with the event.</t>
        </r>
      </text>
    </comment>
    <comment ref="L232" authorId="0" shapeId="0" xr:uid="{00000000-0006-0000-0A00-000049000000}">
      <text>
        <r>
          <rPr>
            <sz val="11"/>
            <rFont val="Calibri"/>
          </rPr>
          <t>Sentry must offload audit records onto a different system or media than the system being audited.</t>
        </r>
      </text>
    </comment>
    <comment ref="M232" authorId="0" shapeId="0" xr:uid="{00000000-0006-0000-0A00-00004A000000}">
      <text>
        <r>
          <rPr>
            <sz val="11"/>
            <rFont val="Calibri"/>
          </rPr>
          <t>Sentry must be configured to send log data to a central log server for the purpose of forwarding alerts to the administrators and the ISSO.</t>
        </r>
      </text>
    </comment>
    <comment ref="N232" authorId="0" shapeId="0" xr:uid="{00000000-0006-0000-0A00-00004B000000}">
      <text>
        <r>
          <rPr>
            <sz val="11"/>
            <rFont val="Calibri"/>
          </rPr>
          <t>The Sentry must offload audit records onto a centralized log server.</t>
        </r>
      </text>
    </comment>
    <comment ref="O232" authorId="0" shapeId="0" xr:uid="{00000000-0006-0000-0A00-00004C000000}">
      <text>
        <r>
          <rPr>
            <sz val="11"/>
            <rFont val="Calibri"/>
          </rPr>
          <t>The Sentry must offload audit records onto a centralized log server in real time.</t>
        </r>
      </text>
    </comment>
    <comment ref="L233" authorId="0" shapeId="0" xr:uid="{00000000-0006-0000-0A00-00004D000000}">
      <text>
        <r>
          <rPr>
            <sz val="11"/>
            <rFont val="Calibri"/>
          </rPr>
          <t>Sentry must offload audit records onto a different system or media than the system being audited.</t>
        </r>
      </text>
    </comment>
    <comment ref="M233" authorId="0" shapeId="0" xr:uid="{00000000-0006-0000-0A00-00004E000000}">
      <text>
        <r>
          <rPr>
            <sz val="11"/>
            <rFont val="Calibri"/>
          </rPr>
          <t>Sentry must be configured to send log data to a central log server for the purpose of forwarding alerts to the administrators and the ISSO.</t>
        </r>
      </text>
    </comment>
    <comment ref="N233" authorId="0" shapeId="0" xr:uid="{00000000-0006-0000-0A00-00004F000000}">
      <text>
        <r>
          <rPr>
            <sz val="11"/>
            <rFont val="Calibri"/>
          </rPr>
          <t>The Sentry must offload audit records onto a centralized log server.</t>
        </r>
      </text>
    </comment>
    <comment ref="O233" authorId="0" shapeId="0" xr:uid="{00000000-0006-0000-0A00-000050000000}">
      <text>
        <r>
          <rPr>
            <sz val="11"/>
            <rFont val="Calibri"/>
          </rPr>
          <t>The Sentry must offload audit records onto a centralized log server in real time.</t>
        </r>
      </text>
    </comment>
    <comment ref="L244" authorId="0" shapeId="0" xr:uid="{00000000-0006-0000-0A00-000051000000}">
      <text>
        <r>
          <rPr>
            <sz val="11"/>
            <rFont val="Calibri"/>
          </rPr>
          <t>Sentry must be configured to synchronize internal information system clocks using redundant authoritative time sources.</t>
        </r>
      </text>
    </comment>
    <comment ref="L249" authorId="0" shapeId="0" xr:uid="{00000000-0006-0000-0A00-000052000000}">
      <text>
        <r>
          <rPr>
            <sz val="11"/>
            <rFont val="Calibri"/>
          </rPr>
          <t>Sentry must generate an immediate real-time alert of all audit failure events requiring real-time alerts.</t>
        </r>
      </text>
    </comment>
    <comment ref="M249" authorId="0" shapeId="0" xr:uid="{00000000-0006-0000-0A00-000053000000}">
      <text>
        <r>
          <rPr>
            <sz val="11"/>
            <rFont val="Calibri"/>
          </rPr>
          <t>The Sentry must send an alert to, at a minimum, the ISSO and SCA when an audit processing failure occurs.</t>
        </r>
      </text>
    </comment>
    <comment ref="L291" authorId="0" shapeId="0" xr:uid="{00000000-0006-0000-0A00-000054000000}">
      <text>
        <r>
          <rPr>
            <sz val="11"/>
            <rFont val="Calibri"/>
          </rPr>
          <t>Sentry must be configured to conduct backups of system level information contained in the information system when changes occur.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 authorId="0" shapeId="0" xr:uid="{00000000-0006-0000-0B00-000001000000}">
      <text>
        <r>
          <rPr>
            <sz val="11"/>
            <rFont val="Calibri"/>
          </rPr>
          <t>The Sentry must implement load balancing to limit the effects of known and unknown types of Denial-of-Service (DoS) attacks.</t>
        </r>
      </text>
    </comment>
    <comment ref="H25" authorId="0" shapeId="0" xr:uid="{00000000-0006-0000-0B00-000002000000}">
      <text>
        <r>
          <rPr>
            <sz val="11"/>
            <rFont val="Calibri"/>
          </rPr>
          <t>Sentry must be configured to conduct backups of system level information contained in the information system when changes occur.</t>
        </r>
      </text>
    </comment>
    <comment ref="H111" authorId="0" shapeId="0" xr:uid="{00000000-0006-0000-0B00-000003000000}">
      <text>
        <r>
          <rPr>
            <sz val="11"/>
            <rFont val="Calibri"/>
          </rPr>
          <t>Sentry must use FIPS 140-2 approved algorithms for authentication to a cryptographic module.</t>
        </r>
      </text>
    </comment>
    <comment ref="I111" authorId="0" shapeId="0" xr:uid="{00000000-0006-0000-0B00-00000C000000}">
      <text>
        <r>
          <rPr>
            <sz val="11"/>
            <rFont val="Calibri"/>
          </rPr>
          <t>The Sentry must be configured to authenticate SNMP messages using a FIPS-validated Keyed-Hash Message Authentication Code (HMAC).</t>
        </r>
      </text>
    </comment>
    <comment ref="J111" authorId="0" shapeId="0" xr:uid="{00000000-0006-0000-0B00-000004000000}">
      <text>
        <r>
          <rPr>
            <sz val="11"/>
            <rFont val="Calibri"/>
          </rPr>
          <t>Sentry must be configured to implement cryptographic mechanisms using a FIPS 140-2 approved algorithm to protect the confidentiality of remote maintenance sessions.</t>
        </r>
      </text>
    </comment>
    <comment ref="K111" authorId="0" shapeId="0" xr:uid="{00000000-0006-0000-0B00-000005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L111" authorId="0" shapeId="0" xr:uid="{00000000-0006-0000-0B00-000006000000}">
      <text>
        <r>
          <rPr>
            <sz val="11"/>
            <rFont val="Calibri"/>
          </rPr>
          <t>The Sentry that provides intermediary services for TLS must be configured to comply with the required TLS settings in NIST SP 800-52.</t>
        </r>
      </text>
    </comment>
    <comment ref="M111" authorId="0" shapeId="0" xr:uid="{00000000-0006-0000-0B00-000007000000}">
      <text>
        <r>
          <rPr>
            <sz val="11"/>
            <rFont val="Calibri"/>
          </rPr>
          <t>The Sentry providing intermediary services for remote access communications traffic must use NIST FIPS-validated cryptography to protect the integrity of remote access sessions.</t>
        </r>
      </text>
    </comment>
    <comment ref="N111" authorId="0" shapeId="0" xr:uid="{00000000-0006-0000-0B00-000008000000}">
      <text>
        <r>
          <rPr>
            <sz val="11"/>
            <rFont val="Calibri"/>
          </rPr>
          <t>The Sentry that provides intermediary services for TLS must validate certificates used for TLS functions by performing RFC 5280-compliant certification path validation.</t>
        </r>
      </text>
    </comment>
    <comment ref="O111" authorId="0" shapeId="0" xr:uid="{00000000-0006-0000-0B00-000009000000}">
      <text>
        <r>
          <rPr>
            <sz val="11"/>
            <rFont val="Calibri"/>
          </rPr>
          <t>The Sentry providing encryption intermediary services must implement NIST FIPS-validated cryptography to generate cryptographic hashes.</t>
        </r>
      </text>
    </comment>
    <comment ref="P111" authorId="0" shapeId="0" xr:uid="{00000000-0006-0000-0B00-00000A000000}">
      <text>
        <r>
          <rPr>
            <sz val="11"/>
            <rFont val="Calibri"/>
          </rPr>
          <t>The Sentry providing encryption intermediary services must implement NIST FIPS-validated cryptography for digital signatures.</t>
        </r>
      </text>
    </comment>
    <comment ref="Q111" authorId="0" shapeId="0" xr:uid="{00000000-0006-0000-0B00-00000B000000}">
      <text>
        <r>
          <rPr>
            <sz val="11"/>
            <rFont val="Calibri"/>
          </rPr>
          <t>The Sentry providing encryption intermediary services must use NIST FIPS-validated cryptography to implement encryption services.</t>
        </r>
      </text>
    </comment>
    <comment ref="H112" authorId="0" shapeId="0" xr:uid="{00000000-0006-0000-0B00-00000D000000}">
      <text>
        <r>
          <rPr>
            <sz val="11"/>
            <rFont val="Calibri"/>
          </rPr>
          <t>Sentry must use FIPS 140-2 approved algorithms for authentication to a cryptographic module.</t>
        </r>
      </text>
    </comment>
    <comment ref="I112" authorId="0" shapeId="0" xr:uid="{00000000-0006-0000-0B00-00000E000000}">
      <text>
        <r>
          <rPr>
            <sz val="11"/>
            <rFont val="Calibri"/>
          </rPr>
          <t>Sentry must be configured to implement cryptographic mechanisms using a FIPS 140-2 approved algorithm to protect the confidentiality of remote maintenance sessions.</t>
        </r>
      </text>
    </comment>
    <comment ref="J112" authorId="0" shapeId="0" xr:uid="{00000000-0006-0000-0B00-00000F000000}">
      <text>
        <r>
          <rPr>
            <sz val="11"/>
            <rFont val="Calibri"/>
          </rPr>
          <t>The Sentry providing intermediary services for remote access communications traffic must use encryption services that implement NIST FIPS-validated cryptography to protect the confidentiality of remote access sessions.</t>
        </r>
      </text>
    </comment>
    <comment ref="K112" authorId="0" shapeId="0" xr:uid="{00000000-0006-0000-0B00-000010000000}">
      <text>
        <r>
          <rPr>
            <sz val="11"/>
            <rFont val="Calibri"/>
          </rPr>
          <t>The Sentry that provides intermediary services for TLS must be configured to comply with the required TLS settings in NIST SP 800-52.</t>
        </r>
      </text>
    </comment>
    <comment ref="L112" authorId="0" shapeId="0" xr:uid="{00000000-0006-0000-0B00-000011000000}">
      <text>
        <r>
          <rPr>
            <sz val="11"/>
            <rFont val="Calibri"/>
          </rPr>
          <t>The Sentry providing intermediary services for remote access communications traffic must use NIST FIPS-validated cryptography to protect the integrity of remote access sessions.</t>
        </r>
      </text>
    </comment>
    <comment ref="M112" authorId="0" shapeId="0" xr:uid="{00000000-0006-0000-0B00-000012000000}">
      <text>
        <r>
          <rPr>
            <sz val="11"/>
            <rFont val="Calibri"/>
          </rPr>
          <t>The Sentry that provides intermediary services for TLS must validate certificates used for TLS functions by performing RFC 5280-compliant certification path validation.</t>
        </r>
      </text>
    </comment>
    <comment ref="N112" authorId="0" shapeId="0" xr:uid="{00000000-0006-0000-0B00-000013000000}">
      <text>
        <r>
          <rPr>
            <sz val="11"/>
            <rFont val="Calibri"/>
          </rPr>
          <t>The Sentry providing encryption intermediary services must implement NIST FIPS-validated cryptography to generate cryptographic hashes.</t>
        </r>
      </text>
    </comment>
    <comment ref="O112" authorId="0" shapeId="0" xr:uid="{00000000-0006-0000-0B00-000014000000}">
      <text>
        <r>
          <rPr>
            <sz val="11"/>
            <rFont val="Calibri"/>
          </rPr>
          <t>The Sentry providing encryption intermediary services must implement NIST FIPS-validated cryptography for digital signatures.</t>
        </r>
      </text>
    </comment>
    <comment ref="P112" authorId="0" shapeId="0" xr:uid="{00000000-0006-0000-0B00-000015000000}">
      <text>
        <r>
          <rPr>
            <sz val="11"/>
            <rFont val="Calibri"/>
          </rPr>
          <t>The Sentry providing encryption intermediary services must use NIST FIPS-validated cryptography to implement encryption services.</t>
        </r>
      </text>
    </comment>
    <comment ref="H113" authorId="0" shapeId="0" xr:uid="{00000000-0006-0000-0B00-000016000000}">
      <text>
        <r>
          <rPr>
            <sz val="11"/>
            <rFont val="Calibri"/>
          </rPr>
          <t>The Sentry providing PKI-based mobile device authentication intermediary services must map authenticated identities to the mobile device account.</t>
        </r>
      </text>
    </comment>
    <comment ref="H114" authorId="0" shapeId="0" xr:uid="{00000000-0006-0000-0B00-000017000000}">
      <text>
        <r>
          <rPr>
            <sz val="11"/>
            <rFont val="Calibri"/>
          </rPr>
          <t>Sentry must be configured to use DOD PKI as multi-factor authentication (MFA) for interactive logins.</t>
        </r>
      </text>
    </comment>
    <comment ref="I114" authorId="0" shapeId="0" xr:uid="{00000000-0006-0000-0B00-000018000000}">
      <text>
        <r>
          <rPr>
            <sz val="11"/>
            <rFont val="Calibri"/>
          </rPr>
          <t>Sentry must obtain its public key certificates from an appropriate certificate policy through an approved service provider.</t>
        </r>
      </text>
    </comment>
    <comment ref="J114" authorId="0" shapeId="0" xr:uid="{00000000-0006-0000-0B00-000019000000}">
      <text>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text>
    </comment>
    <comment ref="H238" authorId="0" shapeId="0" xr:uid="{00000000-0006-0000-0B00-00001A000000}">
      <text>
        <r>
          <rPr>
            <sz val="11"/>
            <rFont val="Calibri"/>
          </rPr>
          <t>Sentry must be running an operating system release that is currently supported by MobileIron.</t>
        </r>
      </text>
    </comment>
    <comment ref="H239" authorId="0" shapeId="0" xr:uid="{00000000-0006-0000-0B00-00001B000000}">
      <text>
        <r>
          <rPr>
            <sz val="11"/>
            <rFont val="Calibri"/>
          </rPr>
          <t>Sentry must enforce access restrictions associated with changes to the system components.</t>
        </r>
      </text>
    </comment>
    <comment ref="H242" authorId="0" shapeId="0" xr:uid="{00000000-0006-0000-0B00-00001C000000}">
      <text>
        <r>
          <rPr>
            <sz val="11"/>
            <rFont val="Calibri"/>
          </rPr>
          <t>The Sentry must reveal error messages only to the ISSO, ISSM, and SCA.</t>
        </r>
      </text>
    </comment>
    <comment ref="H304" authorId="0" shapeId="0" xr:uid="{00000000-0006-0000-0B00-00001D000000}">
      <text>
        <r>
          <rPr>
            <sz val="11"/>
            <rFont val="Calibri"/>
          </rPr>
          <t>Sentry must enforce approved authorizations for controlling the flow of management information within the network device based on information flow control policies.</t>
        </r>
      </text>
    </comment>
    <comment ref="I304" authorId="0" shapeId="0" xr:uid="{00000000-0006-0000-0B00-00001E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J304" authorId="0" shapeId="0" xr:uid="{00000000-0006-0000-0B00-00001F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H305" authorId="0" shapeId="0" xr:uid="{00000000-0006-0000-0B00-000020000000}">
      <text>
        <r>
          <rPr>
            <sz val="11"/>
            <rFont val="Calibri"/>
          </rPr>
          <t>Sentry must enforce access restrictions associated with changes to the system components.</t>
        </r>
      </text>
    </comment>
    <comment ref="H355" authorId="0" shapeId="0" xr:uid="{00000000-0006-0000-0B00-000021000000}">
      <text>
        <r>
          <rPr>
            <sz val="11"/>
            <rFont val="Calibri"/>
          </rPr>
          <t>Sentry must offload audit records onto a different system or media than the system being audited.</t>
        </r>
      </text>
    </comment>
    <comment ref="I355" authorId="0" shapeId="0" xr:uid="{00000000-0006-0000-0B00-000022000000}">
      <text>
        <r>
          <rPr>
            <sz val="11"/>
            <rFont val="Calibri"/>
          </rPr>
          <t>Sentry must be configured to send log data to a central log server for the purpose of forwarding alerts to the administrators and the ISSO.</t>
        </r>
      </text>
    </comment>
    <comment ref="J355" authorId="0" shapeId="0" xr:uid="{00000000-0006-0000-0B00-000023000000}">
      <text>
        <r>
          <rPr>
            <sz val="11"/>
            <rFont val="Calibri"/>
          </rPr>
          <t>The Sentry must produce audit records containing information to establish what type of events occurred.</t>
        </r>
      </text>
    </comment>
    <comment ref="K355" authorId="0" shapeId="0" xr:uid="{00000000-0006-0000-0B00-000024000000}">
      <text>
        <r>
          <rPr>
            <sz val="11"/>
            <rFont val="Calibri"/>
          </rPr>
          <t>The Sentry must produce audit records containing information to establish when (date and time) the events occurred.</t>
        </r>
      </text>
    </comment>
    <comment ref="L355" authorId="0" shapeId="0" xr:uid="{00000000-0006-0000-0B00-000025000000}">
      <text>
        <r>
          <rPr>
            <sz val="11"/>
            <rFont val="Calibri"/>
          </rPr>
          <t>The Sentry must produce audit records containing information to establish where the events occurred.</t>
        </r>
      </text>
    </comment>
    <comment ref="M355" authorId="0" shapeId="0" xr:uid="{00000000-0006-0000-0B00-000026000000}">
      <text>
        <r>
          <rPr>
            <sz val="11"/>
            <rFont val="Calibri"/>
          </rPr>
          <t>The Sentry must produce audit records containing information to establish the source of the events.</t>
        </r>
      </text>
    </comment>
    <comment ref="N355" authorId="0" shapeId="0" xr:uid="{00000000-0006-0000-0B00-000027000000}">
      <text>
        <r>
          <rPr>
            <sz val="11"/>
            <rFont val="Calibri"/>
          </rPr>
          <t>The Sentry must produce audit records containing information to establish the outcome of the events.</t>
        </r>
      </text>
    </comment>
    <comment ref="O355" authorId="0" shapeId="0" xr:uid="{00000000-0006-0000-0B00-000028000000}">
      <text>
        <r>
          <rPr>
            <sz val="11"/>
            <rFont val="Calibri"/>
          </rPr>
          <t>The Sentry must generate audit records containing information to establish the identity of any individual or process associated with the event.</t>
        </r>
      </text>
    </comment>
    <comment ref="P355" authorId="0" shapeId="0" xr:uid="{00000000-0006-0000-0B00-000029000000}">
      <text>
        <r>
          <rPr>
            <sz val="11"/>
            <rFont val="Calibri"/>
          </rPr>
          <t>The Sentry must offload audit records onto a centralized log server.</t>
        </r>
      </text>
    </comment>
    <comment ref="Q355" authorId="0" shapeId="0" xr:uid="{00000000-0006-0000-0B00-00002A000000}">
      <text>
        <r>
          <rPr>
            <sz val="11"/>
            <rFont val="Calibri"/>
          </rPr>
          <t>The Sentry must offload audit records onto a centralized log server in real time.</t>
        </r>
      </text>
    </comment>
    <comment ref="H356" authorId="0" shapeId="0" xr:uid="{00000000-0006-0000-0B00-00002B000000}">
      <text>
        <r>
          <rPr>
            <sz val="11"/>
            <rFont val="Calibri"/>
          </rPr>
          <t>The Sentry must produce audit records containing information to establish what type of events occurred.</t>
        </r>
      </text>
    </comment>
    <comment ref="I356" authorId="0" shapeId="0" xr:uid="{00000000-0006-0000-0B00-00002C000000}">
      <text>
        <r>
          <rPr>
            <sz val="11"/>
            <rFont val="Calibri"/>
          </rPr>
          <t>The Sentry must produce audit records containing information to establish when (date and time) the events occurred.</t>
        </r>
      </text>
    </comment>
    <comment ref="J356" authorId="0" shapeId="0" xr:uid="{00000000-0006-0000-0B00-00002D000000}">
      <text>
        <r>
          <rPr>
            <sz val="11"/>
            <rFont val="Calibri"/>
          </rPr>
          <t>The Sentry must produce audit records containing information to establish where the events occurred.</t>
        </r>
      </text>
    </comment>
    <comment ref="K356" authorId="0" shapeId="0" xr:uid="{00000000-0006-0000-0B00-00002E000000}">
      <text>
        <r>
          <rPr>
            <sz val="11"/>
            <rFont val="Calibri"/>
          </rPr>
          <t>The Sentry must produce audit records containing information to establish the source of the events.</t>
        </r>
      </text>
    </comment>
    <comment ref="L356" authorId="0" shapeId="0" xr:uid="{00000000-0006-0000-0B00-00002F000000}">
      <text>
        <r>
          <rPr>
            <sz val="11"/>
            <rFont val="Calibri"/>
          </rPr>
          <t>The Sentry must produce audit records containing information to establish the outcome of the events.</t>
        </r>
      </text>
    </comment>
    <comment ref="M356" authorId="0" shapeId="0" xr:uid="{00000000-0006-0000-0B00-000030000000}">
      <text>
        <r>
          <rPr>
            <sz val="11"/>
            <rFont val="Calibri"/>
          </rPr>
          <t>The Sentry must generate audit records containing information to establish the identity of any individual or process associated with the event.</t>
        </r>
      </text>
    </comment>
    <comment ref="H357" authorId="0" shapeId="0" xr:uid="{00000000-0006-0000-0B00-000031000000}">
      <text>
        <r>
          <rPr>
            <sz val="11"/>
            <rFont val="Calibri"/>
          </rPr>
          <t>Sentry must offload audit records onto a different system or media than the system being audited.</t>
        </r>
      </text>
    </comment>
    <comment ref="I357" authorId="0" shapeId="0" xr:uid="{00000000-0006-0000-0B00-000032000000}">
      <text>
        <r>
          <rPr>
            <sz val="11"/>
            <rFont val="Calibri"/>
          </rPr>
          <t>Sentry must be configured to send log data to a central log server for the purpose of forwarding alerts to the administrators and the ISSO.</t>
        </r>
      </text>
    </comment>
    <comment ref="J357" authorId="0" shapeId="0" xr:uid="{00000000-0006-0000-0B00-000033000000}">
      <text>
        <r>
          <rPr>
            <sz val="11"/>
            <rFont val="Calibri"/>
          </rPr>
          <t>The Sentry must offload audit records onto a centralized log server.</t>
        </r>
      </text>
    </comment>
    <comment ref="K357" authorId="0" shapeId="0" xr:uid="{00000000-0006-0000-0B00-000034000000}">
      <text>
        <r>
          <rPr>
            <sz val="11"/>
            <rFont val="Calibri"/>
          </rPr>
          <t>The Sentry must offload audit records onto a centralized log server in real time.</t>
        </r>
      </text>
    </comment>
    <comment ref="H359" authorId="0" shapeId="0" xr:uid="{00000000-0006-0000-0B00-000035000000}">
      <text>
        <r>
          <rPr>
            <sz val="11"/>
            <rFont val="Calibri"/>
          </rPr>
          <t>Sentry must be configured to synchronize internal information system clocks using redundant authoritative time sources.</t>
        </r>
      </text>
    </comment>
    <comment ref="H361" authorId="0" shapeId="0" xr:uid="{00000000-0006-0000-0B00-000036000000}">
      <text>
        <r>
          <rPr>
            <sz val="11"/>
            <rFont val="Calibri"/>
          </rPr>
          <t>Sentry must generate an immediate real-time alert of all audit failure events requiring real-time alerts.</t>
        </r>
      </text>
    </comment>
    <comment ref="I361" authorId="0" shapeId="0" xr:uid="{00000000-0006-0000-0B00-000037000000}">
      <text>
        <r>
          <rPr>
            <sz val="11"/>
            <rFont val="Calibri"/>
          </rPr>
          <t>The Sentry must send an alert to, at a minimum, the ISSO and SCA when an audit processing failure occurs.</t>
        </r>
      </text>
    </comment>
    <comment ref="H375" authorId="0" shapeId="0" xr:uid="{00000000-0006-0000-0B00-000038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H376" authorId="0" shapeId="0" xr:uid="{00000000-0006-0000-0B00-000039000000}">
      <text>
        <r>
          <rPr>
            <sz val="11"/>
            <rFont val="Calibri"/>
          </rPr>
          <t>Sentry must be configured to synchronize internal information system clocks using redundant authoritative time sources.</t>
        </r>
      </text>
    </comment>
    <comment ref="H377" authorId="0" shapeId="0" xr:uid="{00000000-0006-0000-0B00-00003A000000}">
      <text>
        <r>
          <rPr>
            <sz val="11"/>
            <rFont val="Calibri"/>
          </rPr>
          <t>The Sentry must be configured to authenticate SNMP messages using a FIPS-validated Keyed-Hash Message Authentication Code (HMAC).</t>
        </r>
      </text>
    </comment>
    <comment ref="H379" authorId="0" shapeId="0" xr:uid="{00000000-0006-0000-0B00-00003B000000}">
      <text>
        <r>
          <rPr>
            <sz val="11"/>
            <rFont val="Calibri"/>
          </rPr>
          <t>Sentry must initiate a session lock after a 15-minute period of inactivity.</t>
        </r>
      </text>
    </comment>
    <comment ref="I379" authorId="0" shapeId="0" xr:uid="{00000000-0006-0000-0B00-00003C000000}">
      <text>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text>
    </comment>
    <comment ref="J379" authorId="0" shapeId="0" xr:uid="{00000000-0006-0000-0B00-00003D000000}">
      <text>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text>
    </comment>
    <comment ref="H380" authorId="0" shapeId="0" xr:uid="{00000000-0006-0000-0B00-00003E000000}">
      <text>
        <r>
          <rPr>
            <sz val="11"/>
            <rFont val="Calibri"/>
          </rPr>
          <t>Sentry must display the Standard Mandatory DOD Notice and Consent Banner in the Sentry web interface before granting access to the device.</t>
        </r>
      </text>
    </comment>
    <comment ref="H381" authorId="0" shapeId="0" xr:uid="{00000000-0006-0000-0B00-00003F000000}">
      <text>
        <r>
          <rPr>
            <sz val="11"/>
            <rFont val="Calibri"/>
          </rPr>
          <t>Sentry must limit the number of concurrent sessions for the CLISH interface to an organization-defined number for each administrator account and/or administrator account type.</t>
        </r>
      </text>
    </comment>
    <comment ref="I381" authorId="0" shapeId="0" xr:uid="{00000000-0006-0000-0B00-000040000000}">
      <text>
        <r>
          <rPr>
            <sz val="11"/>
            <rFont val="Calibri"/>
          </rPr>
          <t>Sentry must initiate a session lock after a 15-minute period of inactivity.</t>
        </r>
      </text>
    </comment>
    <comment ref="H387" authorId="0" shapeId="0" xr:uid="{00000000-0006-0000-0B00-000041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I387" authorId="0" shapeId="0" xr:uid="{00000000-0006-0000-0B00-000042000000}">
      <text>
        <r>
          <rPr>
            <sz val="11"/>
            <rFont val="Calibri"/>
          </rPr>
          <t>The Sentry must only allow incoming communications from organization-defined authorized sources routed to organization-defined authorized destinations.</t>
        </r>
      </text>
    </comment>
    <comment ref="H395" authorId="0" shapeId="0" xr:uid="{00000000-0006-0000-0B00-000043000000}">
      <text>
        <r>
          <rPr>
            <sz val="11"/>
            <rFont val="Calibri"/>
          </rPr>
          <t>The Sentry providing mobile device authentication intermediary services must restrict mobile device authentication traffic to specific authentication server(s).</t>
        </r>
      </text>
    </comment>
    <comment ref="H402" authorId="0" shapeId="0" xr:uid="{00000000-0006-0000-0B00-000044000000}">
      <text>
        <r>
          <rPr>
            <sz val="11"/>
            <rFont val="Calibri"/>
          </rPr>
          <t>The Sentry must implement load balancing to limit the effects of known and unknown types of Denial-of-Service (DoS) attacks.</t>
        </r>
      </text>
    </comment>
    <comment ref="H413" authorId="0" shapeId="0" xr:uid="{00000000-0006-0000-0B00-000045000000}">
      <text>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text>
    </comment>
    <comment ref="I413" authorId="0" shapeId="0" xr:uid="{00000000-0006-0000-0B00-000046000000}">
      <text>
        <r>
          <rPr>
            <sz val="11"/>
            <rFont val="Calibri"/>
          </rPr>
          <t>The Sentry providing mobile device authentication intermediary services must restrict mobile device authentication traffic to specific authentication server(s).</t>
        </r>
      </text>
    </comment>
    <comment ref="H414" authorId="0" shapeId="0" xr:uid="{00000000-0006-0000-0B00-000047000000}">
      <text>
        <r>
          <rPr>
            <sz val="11"/>
            <rFont val="Calibri"/>
          </rPr>
          <t>Sentry must generate unique session identifiers using a FIPS 140-2 approved random number generator.</t>
        </r>
      </text>
    </comment>
    <comment ref="I414" authorId="0" shapeId="0" xr:uid="{00000000-0006-0000-0B00-000048000000}">
      <text>
        <r>
          <rPr>
            <sz val="11"/>
            <rFont val="Calibri"/>
          </rPr>
          <t>The Sentry providing mobile device authentication intermediary services must use multifactor authentication for network access to non-privileged accounts.</t>
        </r>
      </text>
    </comment>
    <comment ref="J414" authorId="0" shapeId="0" xr:uid="{00000000-0006-0000-0B00-000049000000}">
      <text>
        <r>
          <rPr>
            <sz val="11"/>
            <rFont val="Calibri"/>
          </rPr>
          <t>The Sentry providing mobile device authentication intermediary services must implement replay-resistant authentication mechanisms for network access to nonprivileged accounts.</t>
        </r>
      </text>
    </comment>
    <comment ref="K414" authorId="0" shapeId="0" xr:uid="{00000000-0006-0000-0B00-00004A000000}">
      <text>
        <r>
          <rPr>
            <sz val="11"/>
            <rFont val="Calibri"/>
          </rPr>
          <t>The Sentry providing PKI-based mobile device authentication intermediary services must map authenticated identities to the mobile device account.</t>
        </r>
      </text>
    </comment>
    <comment ref="L414" authorId="0" shapeId="0" xr:uid="{00000000-0006-0000-0B00-00004B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H415" authorId="0" shapeId="0" xr:uid="{00000000-0006-0000-0B00-00004C000000}">
      <text>
        <r>
          <rPr>
            <sz val="11"/>
            <rFont val="Calibri"/>
          </rPr>
          <t>The Sentry providing mobile device authentication intermediary services must use multifactor authentication for network access to non-privileged accounts.</t>
        </r>
      </text>
    </comment>
    <comment ref="I415" authorId="0" shapeId="0" xr:uid="{00000000-0006-0000-0B00-00004D000000}">
      <text>
        <r>
          <rPr>
            <sz val="11"/>
            <rFont val="Calibri"/>
          </rPr>
          <t>The Sentry providing mobile device authentication intermediary services must implement replay-resistant authentication mechanisms for network access to nonprivileged accounts.</t>
        </r>
      </text>
    </comment>
    <comment ref="J415" authorId="0" shapeId="0" xr:uid="{00000000-0006-0000-0B00-00004E000000}">
      <text>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text>
    </comment>
    <comment ref="H416" authorId="0" shapeId="0" xr:uid="{00000000-0006-0000-0B00-00004F000000}">
      <text>
        <r>
          <rPr>
            <sz val="11"/>
            <rFont val="Calibri"/>
          </rPr>
          <t>Sentry must enforce approved authorizations for controlling the flow of management information within the network device based on information flow control policies.</t>
        </r>
      </text>
    </comment>
    <comment ref="I416" authorId="0" shapeId="0" xr:uid="{00000000-0006-0000-0B00-000050000000}">
      <text>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text>
    </comment>
    <comment ref="J416" authorId="0" shapeId="0" xr:uid="{00000000-0006-0000-0B00-000051000000}">
      <text>
        <r>
          <rPr>
            <sz val="11"/>
            <rFont val="Calibri"/>
          </rPr>
          <t>The Sentry must enforce approved authorizations for controlling the flow of information within the network based on attribute-based inspection of the source, destination, and headers, of the communications traffic.</t>
        </r>
      </text>
    </comment>
    <comment ref="K416" authorId="0" shapeId="0" xr:uid="{00000000-0006-0000-0B00-000052000000}">
      <text>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L416" authorId="0" shapeId="0" xr:uid="{00000000-0006-0000-0B00-000053000000}">
      <text>
        <r>
          <rPr>
            <sz val="11"/>
            <rFont val="Calibri"/>
          </rPr>
          <t>The Sentry must only allow incoming communications from organization-defined authorized sources routed to organization-defined authorized destinations.</t>
        </r>
      </text>
    </comment>
    <comment ref="H420" authorId="0" shapeId="0" xr:uid="{00000000-0006-0000-0B00-000054000000}">
      <text>
        <r>
          <rPr>
            <sz val="11"/>
            <rFont val="Calibri"/>
          </rPr>
          <t>Sentry must be configured to enforce the limit of three consecutive invalid logon attempts, after which time it must block any login attempt for 15 minutes.</t>
        </r>
      </text>
    </comment>
    <comment ref="H421" authorId="0" shapeId="0" xr:uid="{00000000-0006-0000-0B00-000055000000}">
      <text>
        <r>
          <rPr>
            <sz val="11"/>
            <rFont val="Calibri"/>
          </rPr>
          <t>Sentry device must enforce a minimum 15-character password length.</t>
        </r>
      </text>
    </comment>
    <comment ref="I421" authorId="0" shapeId="0" xr:uid="{00000000-0006-0000-0B00-000056000000}">
      <text>
        <r>
          <rPr>
            <sz val="11"/>
            <rFont val="Calibri"/>
          </rPr>
          <t>Sentry must enforce password complexity by requiring that at least one uppercase character be used.</t>
        </r>
      </text>
    </comment>
    <comment ref="J421" authorId="0" shapeId="0" xr:uid="{00000000-0006-0000-0B00-000057000000}">
      <text>
        <r>
          <rPr>
            <sz val="11"/>
            <rFont val="Calibri"/>
          </rPr>
          <t>Sentry must enforce password complexity by requiring that at least one lowercase character be used.</t>
        </r>
      </text>
    </comment>
    <comment ref="K421" authorId="0" shapeId="0" xr:uid="{00000000-0006-0000-0B00-000058000000}">
      <text>
        <r>
          <rPr>
            <sz val="11"/>
            <rFont val="Calibri"/>
          </rPr>
          <t>Sentry must enforce password complexity by requiring that at least one numeric character be used.</t>
        </r>
      </text>
    </comment>
    <comment ref="L421" authorId="0" shapeId="0" xr:uid="{00000000-0006-0000-0B00-000059000000}">
      <text>
        <r>
          <rPr>
            <sz val="11"/>
            <rFont val="Calibri"/>
          </rPr>
          <t>Sentry must enforce password complexity by requiring that at least one special character be used.</t>
        </r>
      </text>
    </comment>
    <comment ref="H422" authorId="0" shapeId="0" xr:uid="{00000000-0006-0000-0B00-00005A000000}">
      <text>
        <r>
          <rPr>
            <sz val="11"/>
            <rFont val="Calibri"/>
          </rPr>
          <t>Sentry device must enforce a minimum 15-character password length.</t>
        </r>
      </text>
    </comment>
    <comment ref="I422" authorId="0" shapeId="0" xr:uid="{00000000-0006-0000-0B00-00005B000000}">
      <text>
        <r>
          <rPr>
            <sz val="11"/>
            <rFont val="Calibri"/>
          </rPr>
          <t>Sentry must enforce password complexity by requiring that at least one uppercase character be used.</t>
        </r>
      </text>
    </comment>
    <comment ref="J422" authorId="0" shapeId="0" xr:uid="{00000000-0006-0000-0B00-00005C000000}">
      <text>
        <r>
          <rPr>
            <sz val="11"/>
            <rFont val="Calibri"/>
          </rPr>
          <t>Sentry must enforce password complexity by requiring that at least one lowercase character be used.</t>
        </r>
      </text>
    </comment>
    <comment ref="K422" authorId="0" shapeId="0" xr:uid="{00000000-0006-0000-0B00-00005D000000}">
      <text>
        <r>
          <rPr>
            <sz val="11"/>
            <rFont val="Calibri"/>
          </rPr>
          <t>Sentry must enforce password complexity by requiring that at least one numeric character be used.</t>
        </r>
      </text>
    </comment>
    <comment ref="L422" authorId="0" shapeId="0" xr:uid="{00000000-0006-0000-0B00-00005E000000}">
      <text>
        <r>
          <rPr>
            <sz val="11"/>
            <rFont val="Calibri"/>
          </rPr>
          <t>Sentry must enforce password complexity by requiring that at least one special character be used.</t>
        </r>
      </text>
    </comment>
  </commentList>
</comments>
</file>

<file path=xl/sharedStrings.xml><?xml version="1.0" encoding="utf-8"?>
<sst xmlns="http://schemas.openxmlformats.org/spreadsheetml/2006/main" count="11961" uniqueCount="6004">
  <si>
    <t>Id</t>
  </si>
  <si>
    <t>Title</t>
  </si>
  <si>
    <t>Severity</t>
  </si>
  <si>
    <t>Component</t>
  </si>
  <si>
    <t>MoSCoW</t>
  </si>
  <si>
    <t>OpsImpact</t>
  </si>
  <si>
    <t>Phase</t>
  </si>
  <si>
    <t>ImplStatus</t>
  </si>
  <si>
    <t>Notes</t>
  </si>
  <si>
    <t>Remediation</t>
  </si>
  <si>
    <t>Description</t>
  </si>
  <si>
    <t>Audit</t>
  </si>
  <si>
    <t>Status</t>
  </si>
  <si>
    <t>LogID</t>
  </si>
  <si>
    <t>V-250982</t>
  </si>
  <si>
    <r>
      <rPr>
        <sz val="11"/>
        <rFont val="Calibri"/>
      </rPr>
      <t>Sentry must limit the number of concurrent sessions for the CLISH interface to an organization-defined number for each administrator account and/or administrator account type.</t>
    </r>
  </si>
  <si>
    <t>CAT II (Medium)</t>
  </si>
  <si>
    <t>NDM</t>
  </si>
  <si>
    <t>Unassigned</t>
  </si>
  <si>
    <t>Unassessed</t>
  </si>
  <si>
    <t>Pending</t>
  </si>
  <si>
    <t/>
  </si>
  <si>
    <r>
      <rPr>
        <sz val="11"/>
        <color rgb="FF000000"/>
        <rFont val="Calibri"/>
      </rPr>
      <t xml:space="preserve">Configure the CLISH with a max number of SSH sessions. </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Go to Settings &gt;&gt; CLI.</t>
    </r>
    <r>
      <rPr>
        <sz val="11"/>
        <color rgb="FF000000"/>
        <rFont val="Calibri"/>
      </rPr>
      <t xml:space="preserve">
</t>
    </r>
    <r>
      <rPr>
        <sz val="11"/>
        <color rgb="FF000000"/>
        <rFont val="Calibri"/>
      </rPr>
      <t>3. Configure a Max SSH Sessions integer (1-10) based on security guidance.</t>
    </r>
    <r>
      <rPr>
        <sz val="11"/>
        <color rgb="FF000000"/>
        <rFont val="Calibri"/>
      </rPr>
      <t xml:space="preserve">
</t>
    </r>
    <r>
      <rPr>
        <sz val="11"/>
        <color rgb="FF000000"/>
        <rFont val="Calibri"/>
      </rPr>
      <t>4. Click "Apply" and "Save" in the top right corner.</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</si>
  <si>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</si>
  <si>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 xml:space="preserve">Verify that the CLISH has a max number of SSH sessions enabled. </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Go to Settings &gt;&gt; CLI.</t>
    </r>
    <r>
      <rPr>
        <sz val="11"/>
        <color rgb="FF000000"/>
        <rFont val="Calibri"/>
      </rPr>
      <t xml:space="preserve">
</t>
    </r>
    <r>
      <rPr>
        <sz val="11"/>
        <color rgb="FF000000"/>
        <rFont val="Calibri"/>
      </rPr>
      <t>3. Verify a Max SSH Sessions integer (1-10) is set based on security guidance.</t>
    </r>
    <r>
      <rPr>
        <sz val="11"/>
        <color rgb="FF000000"/>
        <rFont val="Calibri"/>
      </rPr>
      <t xml:space="preserve">
</t>
    </r>
    <r>
      <rPr>
        <sz val="11"/>
        <color rgb="FF000000"/>
        <rFont val="Calibri"/>
      </rPr>
      <t>If the Max SSH Sessions integer is not set correctly, this is a finding.</t>
    </r>
  </si>
  <si>
    <t>V-250983</t>
  </si>
  <si>
    <r>
      <rPr>
        <sz val="11"/>
        <rFont val="Calibri"/>
      </rPr>
      <t>Sentry must be configured to limit the network access of the Sentry System Manager Portal behind the corporate firewall and whitelist source IP range.</t>
    </r>
  </si>
  <si>
    <r>
      <rPr>
        <sz val="11"/>
        <color rgb="FF000000"/>
        <rFont val="Calibri"/>
      </rPr>
      <t>Configure a secondary interface for System Manager Portal Access of Sentry.</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Go to Settings &gt;&gt; Network &gt;&gt; Interfaces.</t>
    </r>
    <r>
      <rPr>
        <sz val="11"/>
        <color rgb="FF000000"/>
        <rFont val="Calibri"/>
      </rPr>
      <t xml:space="preserve">
</t>
    </r>
    <r>
      <rPr>
        <sz val="11"/>
        <color rgb="FF000000"/>
        <rFont val="Calibri"/>
      </rPr>
      <t>3. Click an open Physical Interface such as GigabitEthernet2.</t>
    </r>
    <r>
      <rPr>
        <sz val="11"/>
        <color rgb="FF000000"/>
        <rFont val="Calibri"/>
      </rPr>
      <t xml:space="preserve">
</t>
    </r>
    <r>
      <rPr>
        <sz val="11"/>
        <color rgb="FF000000"/>
        <rFont val="Calibri"/>
      </rPr>
      <t>4. Configure a Management Interface for internal access of the System Manager Portal (refer to the "MobileIron Standalone Sentry 9.8.0 Installation Guide" Physical Interfaces section for more information).</t>
    </r>
  </si>
  <si>
    <r>
      <rPr>
        <sz val="11"/>
        <color rgb="FF000000"/>
        <rFont val="Calibri"/>
      </rPr>
      <t>Verify that a secondary interface has been added for System Manager Portal Access of Sentry.</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Go to Settings &gt;&gt; Network &gt;&gt; Interfaces.</t>
    </r>
    <r>
      <rPr>
        <sz val="11"/>
        <color rgb="FF000000"/>
        <rFont val="Calibri"/>
      </rPr>
      <t xml:space="preserve">
</t>
    </r>
    <r>
      <rPr>
        <sz val="11"/>
        <color rgb="FF000000"/>
        <rFont val="Calibri"/>
      </rPr>
      <t>3. Verify a Management Interface for internal access of the System Manager Portal has been added as one of the interfaces.</t>
    </r>
    <r>
      <rPr>
        <sz val="11"/>
        <color rgb="FF000000"/>
        <rFont val="Calibri"/>
      </rPr>
      <t xml:space="preserve">
</t>
    </r>
    <r>
      <rPr>
        <sz val="11"/>
        <color rgb="FF000000"/>
        <rFont val="Calibri"/>
      </rPr>
      <t>If the Management Interface for internal access of the System Manager Portal has not been added as one of the Interfaces, this is a finding.</t>
    </r>
  </si>
  <si>
    <t>V-250984</t>
  </si>
  <si>
    <r>
      <rPr>
        <sz val="11"/>
        <rFont val="Calibri"/>
      </rPr>
      <t>Sentry must initiate a session lock after a 15-minute period of inactivity.</t>
    </r>
  </si>
  <si>
    <r>
      <rPr>
        <sz val="11"/>
        <color rgb="FF000000"/>
        <rFont val="Calibri"/>
      </rPr>
      <t>Set the System Manager Timeout to 15 minutes.</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Navigate to Settings &gt;&gt; Timeout.</t>
    </r>
    <r>
      <rPr>
        <sz val="11"/>
        <color rgb="FF000000"/>
        <rFont val="Calibri"/>
      </rPr>
      <t xml:space="preserve">
</t>
    </r>
    <r>
      <rPr>
        <sz val="11"/>
        <color rgb="FF000000"/>
        <rFont val="Calibri"/>
      </rPr>
      <t>3. Configure the System Manager timeout to 15.</t>
    </r>
    <r>
      <rPr>
        <sz val="11"/>
        <color rgb="FF000000"/>
        <rFont val="Calibri"/>
      </rPr>
      <t xml:space="preserve">
</t>
    </r>
    <r>
      <rPr>
        <sz val="11"/>
        <color rgb="FF000000"/>
        <rFont val="Calibri"/>
      </rPr>
      <t>4. Click "Apply" and "Save" in the top right corner.</t>
    </r>
  </si>
  <si>
    <r>
      <rPr>
        <sz val="11"/>
        <color rgb="FF000000"/>
        <rFont val="Calibri"/>
      </rPr>
      <t>A session lock is a temporary network device or administrator-initiated action taken when the administrator stops work but does not log out of the network device. Rather than relying on the user to manually lock their management session prior to vacating the vicinity, network devices need to be able to identify when a management session has idled and take action to initiate the session lock. Once invoked, the session lock shall remain in place until the administrator reauthenticates. No other system activity aside from reauthentication shall unlock the management session.</t>
    </r>
    <r>
      <rPr>
        <sz val="11"/>
        <color rgb="FF000000"/>
        <rFont val="Calibri"/>
      </rPr>
      <t xml:space="preserve">
</t>
    </r>
    <r>
      <rPr>
        <sz val="11"/>
        <color rgb="FF000000"/>
        <rFont val="Calibri"/>
      </rPr>
      <t>Note that CCI-001133 requires that administrative network sessions be disconnected after 10 minutes of idle time. So this requirement may only apply to local administrative sessions.</t>
    </r>
  </si>
  <si>
    <r>
      <rPr>
        <sz val="11"/>
        <color rgb="FF000000"/>
        <rFont val="Calibri"/>
      </rPr>
      <t>Verify the System manager Timeout is set to 15 minutes.</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Navigate to Settings &gt;&gt; Timeout.</t>
    </r>
    <r>
      <rPr>
        <sz val="11"/>
        <color rgb="FF000000"/>
        <rFont val="Calibri"/>
      </rPr>
      <t xml:space="preserve">
</t>
    </r>
    <r>
      <rPr>
        <sz val="11"/>
        <color rgb="FF000000"/>
        <rFont val="Calibri"/>
      </rPr>
      <t>3. Verify the System Manager timeout is set to 15.</t>
    </r>
    <r>
      <rPr>
        <sz val="11"/>
        <color rgb="FF000000"/>
        <rFont val="Calibri"/>
      </rPr>
      <t xml:space="preserve">
</t>
    </r>
    <r>
      <rPr>
        <sz val="11"/>
        <color rgb="FF000000"/>
        <rFont val="Calibri"/>
      </rPr>
      <t>If the System Manager timeout is not set to 15, this is a finding.</t>
    </r>
  </si>
  <si>
    <t>V-250985</t>
  </si>
  <si>
    <r>
      <rPr>
        <sz val="11"/>
        <rFont val="Calibri"/>
      </rPr>
      <t>Sentry must enforce approved authorizations for controlling the flow of management information within the network device based on information flow control policies.</t>
    </r>
  </si>
  <si>
    <t>CAT III (Low)</t>
  </si>
  <si>
    <r>
      <rPr>
        <sz val="11"/>
        <color rgb="FF000000"/>
        <rFont val="Calibri"/>
      </rPr>
      <t xml:space="preserve">Configure Sentry to enforce approved authorizations for controlling the flow of management information within the network device. </t>
    </r>
    <r>
      <rPr>
        <sz val="11"/>
        <color rgb="FF000000"/>
        <rFont val="Calibri"/>
      </rPr>
      <t xml:space="preserve">
</t>
    </r>
    <r>
      <rPr>
        <sz val="11"/>
        <color rgb="FF000000"/>
        <rFont val="Calibri"/>
      </rPr>
      <t>Sentry receives a request from MobileIron Core and enforces verification before handling the request to validate that it is from a trusted MobileIron Core.</t>
    </r>
    <r>
      <rPr>
        <sz val="11"/>
        <color rgb="FF000000"/>
        <rFont val="Calibri"/>
      </rPr>
      <t xml:space="preserve">
</t>
    </r>
    <r>
      <rPr>
        <sz val="11"/>
        <color rgb="FF000000"/>
        <rFont val="Calibri"/>
      </rPr>
      <t>Therefore, if the deployment uses MobileIron Core, to ensure that Sentry trusts MobileIron Core in the deployment, run the following commands in Sentry CLI:</t>
    </r>
    <r>
      <rPr>
        <sz val="11"/>
        <color rgb="FF000000"/>
        <rFont val="Calibri"/>
      </rPr>
      <t xml:space="preserve">
</t>
    </r>
    <r>
      <rPr>
        <sz val="11"/>
        <color rgb="FF000000"/>
        <rFont val="Calibri"/>
      </rPr>
      <t>1. sentry emm-source-verify true</t>
    </r>
    <r>
      <rPr>
        <sz val="11"/>
        <color rgb="FF000000"/>
        <rFont val="Calibri"/>
      </rPr>
      <t xml:space="preserve">
</t>
    </r>
    <r>
      <rPr>
        <sz val="11"/>
        <color rgb="FF000000"/>
        <rFont val="Calibri"/>
      </rPr>
      <t>2. sentry emm-ips &lt;subnet_list&gt;&gt;</t>
    </r>
    <r>
      <rPr>
        <sz val="11"/>
        <color rgb="FF000000"/>
        <rFont val="Calibri"/>
      </rPr>
      <t xml:space="preserve">
</t>
    </r>
    <r>
      <rPr>
        <sz val="11"/>
        <color rgb="FF000000"/>
        <rFont val="Calibri"/>
      </rPr>
      <t>3. This can further be mitigated by creating ACLs for Sentry System Manager.</t>
    </r>
    <r>
      <rPr>
        <sz val="11"/>
        <color rgb="FF000000"/>
        <rFont val="Calibri"/>
      </rPr>
      <t xml:space="preserve">
</t>
    </r>
    <r>
      <rPr>
        <sz val="11"/>
        <color rgb="FF000000"/>
        <rFont val="Calibri"/>
      </rPr>
      <t>Then:</t>
    </r>
    <r>
      <rPr>
        <sz val="11"/>
        <color rgb="FF000000"/>
        <rFont val="Calibri"/>
      </rPr>
      <t xml:space="preserve">
</t>
    </r>
    <r>
      <rPr>
        <sz val="11"/>
        <color rgb="FF000000"/>
        <rFont val="Calibri"/>
      </rPr>
      <t>1. In the Standalone Sentry System Manager, go to Security &gt;&gt; Access Control Lists.</t>
    </r>
    <r>
      <rPr>
        <sz val="11"/>
        <color rgb="FF000000"/>
        <rFont val="Calibri"/>
      </rPr>
      <t xml:space="preserve">
</t>
    </r>
    <r>
      <rPr>
        <sz val="11"/>
        <color rgb="FF000000"/>
        <rFont val="Calibri"/>
      </rPr>
      <t>2. Click "Add".</t>
    </r>
    <r>
      <rPr>
        <sz val="11"/>
        <color rgb="FF000000"/>
        <rFont val="Calibri"/>
      </rPr>
      <t xml:space="preserve">
</t>
    </r>
    <r>
      <rPr>
        <sz val="11"/>
        <color rgb="FF000000"/>
        <rFont val="Calibri"/>
      </rPr>
      <t>3. In the "Name" field, enter a name to identify the ACL.</t>
    </r>
    <r>
      <rPr>
        <sz val="11"/>
        <color rgb="FF000000"/>
        <rFont val="Calibri"/>
      </rPr>
      <t xml:space="preserve">
</t>
    </r>
    <r>
      <rPr>
        <sz val="11"/>
        <color rgb="FF000000"/>
        <rFont val="Calibri"/>
      </rPr>
      <t>4. In the "Description" field, enter text to clarify the purpose of the ACL.</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6. Select the new ACL that was created and click it, which should open a Modify ACL dialog box.</t>
    </r>
    <r>
      <rPr>
        <sz val="11"/>
        <color rgb="FF000000"/>
        <rFont val="Calibri"/>
      </rPr>
      <t xml:space="preserve">
</t>
    </r>
    <r>
      <rPr>
        <sz val="11"/>
        <color rgb="FF000000"/>
        <rFont val="Calibri"/>
      </rPr>
      <t>7. Click "Add" to add an access control entry (ACE) to the ACL.</t>
    </r>
    <r>
      <rPr>
        <sz val="11"/>
        <color rgb="FF000000"/>
        <rFont val="Calibri"/>
      </rPr>
      <t xml:space="preserve">
</t>
    </r>
    <r>
      <rPr>
        <sz val="11"/>
        <color rgb="FF000000"/>
        <rFont val="Calibri"/>
      </rPr>
      <t>Each ACE consists of a combination of the network hosts and services that were configured for use in ACLs.</t>
    </r>
    <r>
      <rPr>
        <sz val="11"/>
        <color rgb="FF000000"/>
        <rFont val="Calibri"/>
      </rPr>
      <t xml:space="preserve">
</t>
    </r>
    <r>
      <rPr>
        <sz val="11"/>
        <color rgb="FF000000"/>
        <rFont val="Calibri"/>
      </rPr>
      <t>8. Use the following guidelines to complete the form:</t>
    </r>
    <r>
      <rPr>
        <sz val="11"/>
        <color rgb="FF000000"/>
        <rFont val="Calibri"/>
      </rPr>
      <t xml:space="preserve">
</t>
    </r>
    <r>
      <rPr>
        <sz val="11"/>
        <color rgb="FF000000"/>
        <rFont val="Calibri"/>
      </rPr>
      <t xml:space="preserve">Source Network </t>
    </r>
    <r>
      <rPr>
        <sz val="11"/>
        <color rgb="FF000000"/>
        <rFont val="Calibri"/>
      </rPr>
      <t xml:space="preserve">
</t>
    </r>
    <r>
      <rPr>
        <sz val="11"/>
        <color rgb="FF000000"/>
        <rFont val="Calibri"/>
      </rPr>
      <t>Destination Network</t>
    </r>
    <r>
      <rPr>
        <sz val="11"/>
        <color rgb="FF000000"/>
        <rFont val="Calibri"/>
      </rPr>
      <t xml:space="preserve">
</t>
    </r>
    <r>
      <rPr>
        <sz val="11"/>
        <color rgb="FF000000"/>
        <rFont val="Calibri"/>
      </rPr>
      <t>Service</t>
    </r>
    <r>
      <rPr>
        <sz val="11"/>
        <color rgb="FF000000"/>
        <rFont val="Calibri"/>
      </rPr>
      <t xml:space="preserve">
</t>
    </r>
    <r>
      <rPr>
        <sz val="11"/>
        <color rgb="FF000000"/>
        <rFont val="Calibri"/>
      </rPr>
      <t>Action - Select Permit or Deny from the dropdown list.</t>
    </r>
    <r>
      <rPr>
        <sz val="11"/>
        <color rgb="FF000000"/>
        <rFont val="Calibri"/>
      </rPr>
      <t xml:space="preserve">
</t>
    </r>
    <r>
      <rPr>
        <sz val="11"/>
        <color rgb="FF000000"/>
        <rFont val="Calibri"/>
      </rPr>
      <t>Connections Per Minute</t>
    </r>
    <r>
      <rPr>
        <sz val="11"/>
        <color rgb="FF000000"/>
        <rFont val="Calibri"/>
      </rPr>
      <t xml:space="preserve">
</t>
    </r>
    <r>
      <rPr>
        <sz val="11"/>
        <color rgb="FF000000"/>
        <rFont val="Calibri"/>
      </rPr>
      <t>9. Click "Save".</t>
    </r>
    <r>
      <rPr>
        <sz val="11"/>
        <color rgb="FF000000"/>
        <rFont val="Calibri"/>
      </rPr>
      <t xml:space="preserve">
</t>
    </r>
    <r>
      <rPr>
        <sz val="11"/>
        <color rgb="FF000000"/>
        <rFont val="Calibri"/>
      </rPr>
      <t>10. Configure Sentry with specified backend services such as Exchange Active Sync or App Tunnels. Refer to section "Configuring Standalone Sentry for ActiveSync" and "Configuring Standalone Sentry for AppTunnel" in "Sentry 9.8 Guide for MobileIron Core" to ensure these services are configured in Sentry settings in Core where applicable.</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</si>
  <si>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</si>
  <si>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Review Sentry configuration to determine if it enforces approved authorizations for controlling the flow of management information within the network.</t>
    </r>
    <r>
      <rPr>
        <sz val="11"/>
        <color rgb="FF000000"/>
        <rFont val="Calibri"/>
      </rPr>
      <t xml:space="preserve">
</t>
    </r>
    <r>
      <rPr>
        <sz val="11"/>
        <color rgb="FF000000"/>
        <rFont val="Calibri"/>
      </rPr>
      <t>Sentry receives a request from MobileIron Core and enforces verification before handling the request to validate that it is from a trusted MobileIron Core.</t>
    </r>
    <r>
      <rPr>
        <sz val="11"/>
        <color rgb="FF000000"/>
        <rFont val="Calibri"/>
      </rPr>
      <t xml:space="preserve">
</t>
    </r>
    <r>
      <rPr>
        <sz val="11"/>
        <color rgb="FF000000"/>
        <rFont val="Calibri"/>
      </rPr>
      <t>Therefore, if the deployment uses MobileIron Core, to verify that Sentry trusts MobileIron Core in the deployment:</t>
    </r>
    <r>
      <rPr>
        <sz val="11"/>
        <color rgb="FF000000"/>
        <rFont val="Calibri"/>
      </rPr>
      <t xml:space="preserve">
</t>
    </r>
    <r>
      <rPr>
        <sz val="11"/>
        <color rgb="FF000000"/>
        <rFont val="Calibri"/>
      </rPr>
      <t>1. Run the following command in Sentry CLI:</t>
    </r>
    <r>
      <rPr>
        <sz val="11"/>
        <color rgb="FF000000"/>
        <rFont val="Calibri"/>
      </rPr>
      <t xml:space="preserve">
</t>
    </r>
    <r>
      <rPr>
        <sz val="11"/>
        <color rgb="FF000000"/>
        <rFont val="Calibri"/>
      </rPr>
      <t xml:space="preserve">show sentry EMM-source-verify </t>
    </r>
    <r>
      <rPr>
        <sz val="11"/>
        <color rgb="FF000000"/>
        <rFont val="Calibri"/>
      </rPr>
      <t xml:space="preserve">
</t>
    </r>
    <r>
      <rPr>
        <sz val="11"/>
        <color rgb="FF000000"/>
        <rFont val="Calibri"/>
      </rPr>
      <t>If this is set to "false", this is a finding.</t>
    </r>
    <r>
      <rPr>
        <sz val="11"/>
        <color rgb="FF000000"/>
        <rFont val="Calibri"/>
      </rPr>
      <t xml:space="preserve">
</t>
    </r>
    <r>
      <rPr>
        <sz val="11"/>
        <color rgb="FF000000"/>
        <rFont val="Calibri"/>
      </rPr>
      <t>2. Run the following command in Sentry CLI:</t>
    </r>
    <r>
      <rPr>
        <sz val="11"/>
        <color rgb="FF000000"/>
        <rFont val="Calibri"/>
      </rPr>
      <t xml:space="preserve">
</t>
    </r>
    <r>
      <rPr>
        <sz val="11"/>
        <color rgb="FF000000"/>
        <rFont val="Calibri"/>
      </rPr>
      <t xml:space="preserve">show sentry emm-ips </t>
    </r>
    <r>
      <rPr>
        <sz val="11"/>
        <color rgb="FF000000"/>
        <rFont val="Calibri"/>
      </rPr>
      <t xml:space="preserve">
</t>
    </r>
    <r>
      <rPr>
        <sz val="11"/>
        <color rgb="FF000000"/>
        <rFont val="Calibri"/>
      </rPr>
      <t>If the Core IP is not specified, this is a finding.</t>
    </r>
    <r>
      <rPr>
        <sz val="11"/>
        <color rgb="FF000000"/>
        <rFont val="Calibri"/>
      </rPr>
      <t xml:space="preserve">
</t>
    </r>
    <r>
      <rPr>
        <sz val="11"/>
        <color rgb="FF000000"/>
        <rFont val="Calibri"/>
      </rPr>
      <t>3. Verify Sentry has an ACL for Core in Sentry System Manager.</t>
    </r>
    <r>
      <rPr>
        <sz val="11"/>
        <color rgb="FF000000"/>
        <rFont val="Calibri"/>
      </rPr>
      <t xml:space="preserve">
</t>
    </r>
    <r>
      <rPr>
        <sz val="11"/>
        <color rgb="FF000000"/>
        <rFont val="Calibri"/>
      </rPr>
      <t>Then:</t>
    </r>
    <r>
      <rPr>
        <sz val="11"/>
        <color rgb="FF000000"/>
        <rFont val="Calibri"/>
      </rPr>
      <t xml:space="preserve">
</t>
    </r>
    <r>
      <rPr>
        <sz val="11"/>
        <color rgb="FF000000"/>
        <rFont val="Calibri"/>
      </rPr>
      <t>1. In the Standalone Sentry System Manager, go to Security &gt;&gt; Access Control Lists.</t>
    </r>
    <r>
      <rPr>
        <sz val="11"/>
        <color rgb="FF000000"/>
        <rFont val="Calibri"/>
      </rPr>
      <t xml:space="preserve">
</t>
    </r>
    <r>
      <rPr>
        <sz val="11"/>
        <color rgb="FF000000"/>
        <rFont val="Calibri"/>
      </rPr>
      <t>2. Verify that an ACL is created for Core. If it is not, this is a finding.</t>
    </r>
    <r>
      <rPr>
        <sz val="11"/>
        <color rgb="FF000000"/>
        <rFont val="Calibri"/>
      </rPr>
      <t xml:space="preserve">
</t>
    </r>
    <r>
      <rPr>
        <sz val="11"/>
        <color rgb="FF000000"/>
        <rFont val="Calibri"/>
      </rPr>
      <t>3. Determine if Sentry is configured with specified backend services such as Exchange Active Sync or App Tunnels.</t>
    </r>
    <r>
      <rPr>
        <sz val="11"/>
        <color rgb="FF000000"/>
        <rFont val="Calibri"/>
      </rPr>
      <t xml:space="preserve">
</t>
    </r>
    <r>
      <rPr>
        <sz val="11"/>
        <color rgb="FF000000"/>
        <rFont val="Calibri"/>
      </rPr>
      <t xml:space="preserve">If the backend service is not specified, this is a finding. </t>
    </r>
    <r>
      <rPr>
        <sz val="11"/>
        <color rgb="FF000000"/>
        <rFont val="Calibri"/>
      </rPr>
      <t xml:space="preserve">
</t>
    </r>
    <r>
      <rPr>
        <sz val="11"/>
        <color rgb="FF000000"/>
        <rFont val="Calibri"/>
      </rPr>
      <t>Refer to section "Configuring Standalone Sentry for ActiveSync" and "Configuring Standalone Sentry for AppTunnel" in "Sentry 9.8 Guide for MobileIron Core" to ensure these services are configured in Sentry settings in Core where applicable.</t>
    </r>
  </si>
  <si>
    <t>V-250986</t>
  </si>
  <si>
    <r>
      <rPr>
        <sz val="11"/>
        <rFont val="Calibri"/>
      </rPr>
      <t>Sentry must be configured to enforce the limit of three consecutive invalid logon attempts, after which time it must block any login attempt for 15 minutes.</t>
    </r>
  </si>
  <si>
    <r>
      <rPr>
        <sz val="11"/>
        <color rgb="FF000000"/>
        <rFont val="Calibri"/>
      </rPr>
      <t>Configure Sentry to enforce the limit of three consecutive invalid login attempts during a 15-minute time period.</t>
    </r>
    <r>
      <rPr>
        <sz val="11"/>
        <color rgb="FF000000"/>
        <rFont val="Calibri"/>
      </rPr>
      <t xml:space="preserve">
</t>
    </r>
    <r>
      <rPr>
        <sz val="11"/>
        <color rgb="FF000000"/>
        <rFont val="Calibri"/>
      </rPr>
      <t>1. Log in to Sentry System Manager portal.</t>
    </r>
    <r>
      <rPr>
        <sz val="11"/>
        <color rgb="FF000000"/>
        <rFont val="Calibri"/>
      </rPr>
      <t xml:space="preserve">
</t>
    </r>
    <r>
      <rPr>
        <sz val="11"/>
        <color rgb="FF000000"/>
        <rFont val="Calibri"/>
      </rPr>
      <t>2. Go to the "Security" tab.</t>
    </r>
    <r>
      <rPr>
        <sz val="11"/>
        <color rgb="FF000000"/>
        <rFont val="Calibri"/>
      </rPr>
      <t xml:space="preserve">
</t>
    </r>
    <r>
      <rPr>
        <sz val="11"/>
        <color rgb="FF000000"/>
        <rFont val="Calibri"/>
      </rPr>
      <t>3. Go to "Password Policy".</t>
    </r>
    <r>
      <rPr>
        <sz val="11"/>
        <color rgb="FF000000"/>
        <rFont val="Calibri"/>
      </rPr>
      <t xml:space="preserve">
</t>
    </r>
    <r>
      <rPr>
        <sz val="11"/>
        <color rgb="FF000000"/>
        <rFont val="Calibri"/>
      </rPr>
      <t>4. For "Number of Failed Attempts", set value to 3.</t>
    </r>
    <r>
      <rPr>
        <sz val="11"/>
        <color rgb="FF000000"/>
        <rFont val="Calibri"/>
      </rPr>
      <t xml:space="preserve">
</t>
    </r>
    <r>
      <rPr>
        <sz val="11"/>
        <color rgb="FF000000"/>
        <rFont val="Calibri"/>
      </rPr>
      <t>5. For "Auto-Lock Time", set value to 900 seconds or more.</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</si>
  <si>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</si>
  <si>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 xml:space="preserve">Review Sentry configuration to verify that it enforces the limit of three consecutive invalid logon attempts. </t>
    </r>
    <r>
      <rPr>
        <sz val="11"/>
        <color rgb="FF000000"/>
        <rFont val="Calibri"/>
      </rPr>
      <t xml:space="preserve">
</t>
    </r>
    <r>
      <rPr>
        <sz val="11"/>
        <color rgb="FF000000"/>
        <rFont val="Calibri"/>
      </rPr>
      <t>1. Log in to Sentry System Manager portal.</t>
    </r>
    <r>
      <rPr>
        <sz val="11"/>
        <color rgb="FF000000"/>
        <rFont val="Calibri"/>
      </rPr>
      <t xml:space="preserve">
</t>
    </r>
    <r>
      <rPr>
        <sz val="11"/>
        <color rgb="FF000000"/>
        <rFont val="Calibri"/>
      </rPr>
      <t xml:space="preserve">2. Go to the "Security" tab. </t>
    </r>
    <r>
      <rPr>
        <sz val="11"/>
        <color rgb="FF000000"/>
        <rFont val="Calibri"/>
      </rPr>
      <t xml:space="preserve">
</t>
    </r>
    <r>
      <rPr>
        <sz val="11"/>
        <color rgb="FF000000"/>
        <rFont val="Calibri"/>
      </rPr>
      <t xml:space="preserve">3. Go to "Password Policy". </t>
    </r>
    <r>
      <rPr>
        <sz val="11"/>
        <color rgb="FF000000"/>
        <rFont val="Calibri"/>
      </rPr>
      <t xml:space="preserve">
</t>
    </r>
    <r>
      <rPr>
        <sz val="11"/>
        <color rgb="FF000000"/>
        <rFont val="Calibri"/>
      </rPr>
      <t>4. Look for "Number of Failed Attempts" and determine if the value is set to 3. If it is not, this is a finding.</t>
    </r>
    <r>
      <rPr>
        <sz val="11"/>
        <color rgb="FF000000"/>
        <rFont val="Calibri"/>
      </rPr>
      <t xml:space="preserve">
</t>
    </r>
    <r>
      <rPr>
        <sz val="11"/>
        <color rgb="FF000000"/>
        <rFont val="Calibri"/>
      </rPr>
      <t xml:space="preserve">5. Verify the Auto-Lock Time value is set to 900 seconds or more. </t>
    </r>
    <r>
      <rPr>
        <sz val="11"/>
        <color rgb="FF000000"/>
        <rFont val="Calibri"/>
      </rPr>
      <t xml:space="preserve">
</t>
    </r>
    <r>
      <rPr>
        <sz val="11"/>
        <color rgb="FF000000"/>
        <rFont val="Calibri"/>
      </rPr>
      <t>If the Auto-Lock Time is not set to 900 seconds or more, this is a finding.</t>
    </r>
  </si>
  <si>
    <t>V-250987</t>
  </si>
  <si>
    <r>
      <rPr>
        <sz val="11"/>
        <rFont val="Calibri"/>
      </rPr>
      <t>Sentry must display the Standard Mandatory DOD Notice and Consent Banner in the Sentry web interface before granting access to the device.</t>
    </r>
  </si>
  <si>
    <r>
      <rPr>
        <sz val="11"/>
        <color rgb="FF000000"/>
        <rFont val="Calibri"/>
      </rPr>
      <t>Configure Sentry to display "I've read and consent to terms in IS user agreem't" when logging in to the command line.</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Go to Settings &gt;&gt; Login.</t>
    </r>
    <r>
      <rPr>
        <sz val="11"/>
        <color rgb="FF000000"/>
        <rFont val="Calibri"/>
      </rPr>
      <t xml:space="preserve">
</t>
    </r>
    <r>
      <rPr>
        <sz val="11"/>
        <color rgb="FF000000"/>
        <rFont val="Calibri"/>
      </rPr>
      <t>3. Add the required login banner to the "Text to Display" box.</t>
    </r>
    <r>
      <rPr>
        <sz val="11"/>
        <color rgb="FF000000"/>
        <rFont val="Calibri"/>
      </rPr>
      <t xml:space="preserve">
</t>
    </r>
    <r>
      <rPr>
        <sz val="11"/>
        <color rgb="FF000000"/>
        <rFont val="Calibri"/>
      </rPr>
      <t>4. Click "Apply".</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</si>
  <si>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</si>
  <si>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Verify that Sentry displays "I've read and consent to terms in IS user agreem't" when logging in to the command line.</t>
    </r>
    <r>
      <rPr>
        <sz val="11"/>
        <color rgb="FF000000"/>
        <rFont val="Calibri"/>
      </rPr>
      <t xml:space="preserve">
</t>
    </r>
    <r>
      <rPr>
        <sz val="11"/>
        <color rgb="FF000000"/>
        <rFont val="Calibri"/>
      </rPr>
      <t>1. Log in to the Sentry System Manager or the CLI interface.</t>
    </r>
    <r>
      <rPr>
        <sz val="11"/>
        <color rgb="FF000000"/>
        <rFont val="Calibri"/>
      </rPr>
      <t xml:space="preserve">
</t>
    </r>
    <r>
      <rPr>
        <sz val="11"/>
        <color rgb="FF000000"/>
        <rFont val="Calibri"/>
      </rPr>
      <t>2. Verify the required login banner is displayed.</t>
    </r>
    <r>
      <rPr>
        <sz val="11"/>
        <color rgb="FF000000"/>
        <rFont val="Calibri"/>
      </rPr>
      <t xml:space="preserve">
</t>
    </r>
    <r>
      <rPr>
        <sz val="11"/>
        <color rgb="FF000000"/>
        <rFont val="Calibri"/>
      </rPr>
      <t>If the banner is not shown, this is a finding.</t>
    </r>
  </si>
  <si>
    <t>V-250988</t>
  </si>
  <si>
    <r>
      <rPr>
        <sz val="11"/>
        <rFont val="Calibri"/>
      </rPr>
      <t>Sentry must be configured to use DOD PKI as multi-factor authentication (MFA) for interactive logins.</t>
    </r>
  </si>
  <si>
    <t>CAT I (High)</t>
  </si>
  <si>
    <r>
      <rPr>
        <sz val="11"/>
        <color rgb="FF000000"/>
        <rFont val="Calibri"/>
      </rPr>
      <t xml:space="preserve">Configure the Sentry with DOD PKI-based Certificate Authentication. </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Go to Security tab &gt;&gt; Advanced &gt;&gt; Sign-in Authentication.</t>
    </r>
    <r>
      <rPr>
        <sz val="11"/>
        <color rgb="FF000000"/>
        <rFont val="Calibri"/>
      </rPr>
      <t xml:space="preserve">
</t>
    </r>
    <r>
      <rPr>
        <sz val="11"/>
        <color rgb="FF000000"/>
        <rFont val="Calibri"/>
      </rPr>
      <t>3. Select the Certificate Authentication checkbox.</t>
    </r>
    <r>
      <rPr>
        <sz val="11"/>
        <color rgb="FF000000"/>
        <rFont val="Calibri"/>
      </rPr>
      <t xml:space="preserve">
</t>
    </r>
    <r>
      <rPr>
        <sz val="11"/>
        <color rgb="FF000000"/>
        <rFont val="Calibri"/>
      </rPr>
      <t>4. Select the CAC or PIV checkbox.</t>
    </r>
    <r>
      <rPr>
        <sz val="11"/>
        <color rgb="FF000000"/>
        <rFont val="Calibri"/>
      </rPr>
      <t xml:space="preserve">
</t>
    </r>
    <r>
      <rPr>
        <sz val="11"/>
        <color rgb="FF000000"/>
        <rFont val="Calibri"/>
      </rPr>
      <t>5. Map user certificate fields in the Certificate Attribute Mapping section based on the organization's certificates.</t>
    </r>
    <r>
      <rPr>
        <sz val="11"/>
        <color rgb="FF000000"/>
        <rFont val="Calibri"/>
      </rPr>
      <t xml:space="preserve">
</t>
    </r>
    <r>
      <rPr>
        <sz val="11"/>
        <color rgb="FF000000"/>
        <rFont val="Calibri"/>
      </rPr>
      <t>6. Upload the Issuing CA Certificate chain.</t>
    </r>
    <r>
      <rPr>
        <sz val="11"/>
        <color rgb="FF000000"/>
        <rFont val="Calibri"/>
      </rPr>
      <t xml:space="preserve">
</t>
    </r>
    <r>
      <rPr>
        <sz val="11"/>
        <color rgb="FF000000"/>
        <rFont val="Calibri"/>
      </rPr>
      <t>7. Click "Apply" and "Save" in the top right corner.</t>
    </r>
    <r>
      <rPr>
        <sz val="11"/>
        <color rgb="FF000000"/>
        <rFont val="Calibri"/>
      </rPr>
      <t xml:space="preserve">
</t>
    </r>
    <r>
      <rPr>
        <sz val="11"/>
        <color rgb="FF000000"/>
        <rFont val="Calibri"/>
      </rPr>
      <t>8. If using DOD PKI, ensure an EDIPI attribute is assigned to the user in the Security &gt;&gt; Local Users section.</t>
    </r>
  </si>
  <si>
    <r>
      <rPr>
        <sz val="11"/>
        <color rgb="FF000000"/>
        <rFont val="Calibri"/>
      </rPr>
      <t>Multi-factor authentication (MFA) is when two or more factors are used to confirm the identity of an individual who is requesting access to digital information resources. Valid factors include something the individual knows (e.g., username and password), something the individual has (e.g., a smartcard or token), or something the individual is (e.g., a fingerprint or biometric). Legacy information system environments only use a single factor for authentication, typically a username and password combination. Although two pieces of data are used in a username and password combination, this is still considered single factor because an attacker can obtain access simply by learning what the user knows. Common attacks against single-factor authentication are attacks on user passwords. These attacks include brute force password guessing, password spraying, and password credential stuffing. MFA, along with strong user account hygiene, helps mitigate against the threat of having account passwords discovered by an attacker. Even in the event of a password compromise, with MFA implemented and required for interactive login, the attacker still needs to acquire something the user has or replicate a piece of user’s biometric digital presence.</t>
    </r>
    <r>
      <rPr>
        <sz val="11"/>
        <color rgb="FF000000"/>
        <rFont val="Calibri"/>
      </rPr>
      <t xml:space="preserve">
</t>
    </r>
    <r>
      <rPr>
        <sz val="11"/>
        <color rgb="FF000000"/>
        <rFont val="Calibri"/>
      </rPr>
      <t>Private industry recognizes and uses a wide variety of MFA solutions. However, DOD public key infrastructure (PKI) is the only prescribed method approved for DOD organizations to implement MFA. For authentication purposes, centralized DOD certificate authorities (CA) issue PKI certificate key pairs (public and private) to individuals using the prescribed x.509 format. The private certificates that have been generated by the issuing CA are downloaded and saved to smartcards which, within DOD, are referred to as common access cards (CAC) or personal identity verification (PIV) cards. This happens at designated DOD badge facilities. The CA maintains a record of the corresponding public keys for use with PKI-enabled environments. Privileged user smartcards, or "alternate tokens", function in the same manner, so this requirement applies to all interactive user sessions (authorized and privileged users).</t>
    </r>
    <r>
      <rPr>
        <sz val="11"/>
        <color rgb="FF000000"/>
        <rFont val="Calibri"/>
      </rPr>
      <t xml:space="preserve">
</t>
    </r>
    <r>
      <rPr>
        <sz val="11"/>
        <color rgb="FF000000"/>
        <rFont val="Calibri"/>
      </rPr>
      <t>Note: This requirement is used in conjunction with the use of a centralized authentication server (e.g., AAA, RADIUS, LDAP), a separate but equally important requirement. The MFA configuration of this requirement provides identification and the first phase of authentication (the challenge and validated response, thereby confirming the PKI certificate that was presented by the user). The centralized authentication server will provide the second phase of authentication (the digital presence of the PKI ID as a valid user in the requested security domain) and authorization. The centralized authentication server will map validated PKI identities to valid user accounts and determine access levels for authenticated users based on security group membership and role. In cases where the centralized authentication server is not utilized by the network device for user authorization, the network device must map the authenticated identity to the user account for PKI-based authentication.</t>
    </r>
  </si>
  <si>
    <r>
      <rPr>
        <sz val="11"/>
        <color rgb="FF000000"/>
        <rFont val="Calibri"/>
      </rPr>
      <t>Review the Sentry Configuration to ensure Certificate Authentication has been configured.</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 xml:space="preserve">2. Go to Security tab &gt;&gt; Advanced &gt;&gt; Sign-in Authentication. </t>
    </r>
    <r>
      <rPr>
        <sz val="11"/>
        <color rgb="FF000000"/>
        <rFont val="Calibri"/>
      </rPr>
      <t xml:space="preserve">
</t>
    </r>
    <r>
      <rPr>
        <sz val="11"/>
        <color rgb="FF000000"/>
        <rFont val="Calibri"/>
      </rPr>
      <t xml:space="preserve">3. Determine if Certificate Authentication is activated and configured. </t>
    </r>
    <r>
      <rPr>
        <sz val="11"/>
        <color rgb="FF000000"/>
        <rFont val="Calibri"/>
      </rPr>
      <t xml:space="preserve">
</t>
    </r>
    <r>
      <rPr>
        <sz val="11"/>
        <color rgb="FF000000"/>
        <rFont val="Calibri"/>
      </rPr>
      <t>If Certificate Authentication is not activated and configured, this is a finding.</t>
    </r>
  </si>
  <si>
    <t>V-250989</t>
  </si>
  <si>
    <r>
      <rPr>
        <sz val="11"/>
        <rFont val="Calibri"/>
      </rPr>
      <t>Sentry device must enforce a minimum 15-character password length.</t>
    </r>
  </si>
  <si>
    <r>
      <rPr>
        <sz val="11"/>
        <color rgb="FF000000"/>
        <rFont val="Calibri"/>
      </rPr>
      <t>Configure the Sentry Local User Password Policy to enforce a minimum 15-character password.</t>
    </r>
    <r>
      <rPr>
        <sz val="11"/>
        <color rgb="FF000000"/>
        <rFont val="Calibri"/>
      </rPr>
      <t xml:space="preserve">
</t>
    </r>
    <r>
      <rPr>
        <sz val="11"/>
        <color rgb="FF000000"/>
        <rFont val="Calibri"/>
      </rPr>
      <t>1. Log in to Sentry System Manager portal.</t>
    </r>
    <r>
      <rPr>
        <sz val="11"/>
        <color rgb="FF000000"/>
        <rFont val="Calibri"/>
      </rPr>
      <t xml:space="preserve">
</t>
    </r>
    <r>
      <rPr>
        <sz val="11"/>
        <color rgb="FF000000"/>
        <rFont val="Calibri"/>
      </rPr>
      <t xml:space="preserve">2. Go to the "Security" tab. </t>
    </r>
    <r>
      <rPr>
        <sz val="11"/>
        <color rgb="FF000000"/>
        <rFont val="Calibri"/>
      </rPr>
      <t xml:space="preserve">
</t>
    </r>
    <r>
      <rPr>
        <sz val="11"/>
        <color rgb="FF000000"/>
        <rFont val="Calibri"/>
      </rPr>
      <t xml:space="preserve">3. Go to Password Policy. </t>
    </r>
    <r>
      <rPr>
        <sz val="11"/>
        <color rgb="FF000000"/>
        <rFont val="Calibri"/>
      </rPr>
      <t xml:space="preserve">
</t>
    </r>
    <r>
      <rPr>
        <sz val="11"/>
        <color rgb="FF000000"/>
        <rFont val="Calibri"/>
      </rPr>
      <t>4. Set the "Minimum Password Length" value to 15 or more.</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</si>
  <si>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</si>
  <si>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Review Sentry configuration to verify that a minimum 15-character password is set.</t>
    </r>
    <r>
      <rPr>
        <sz val="11"/>
        <color rgb="FF000000"/>
        <rFont val="Calibri"/>
      </rPr>
      <t xml:space="preserve">
</t>
    </r>
    <r>
      <rPr>
        <sz val="11"/>
        <color rgb="FF000000"/>
        <rFont val="Calibri"/>
      </rPr>
      <t xml:space="preserve">1. Log in to Sentry System Manager portal. </t>
    </r>
    <r>
      <rPr>
        <sz val="11"/>
        <color rgb="FF000000"/>
        <rFont val="Calibri"/>
      </rPr>
      <t xml:space="preserve">
</t>
    </r>
    <r>
      <rPr>
        <sz val="11"/>
        <color rgb="FF000000"/>
        <rFont val="Calibri"/>
      </rPr>
      <t xml:space="preserve">2. Go to the "Security" tab. </t>
    </r>
    <r>
      <rPr>
        <sz val="11"/>
        <color rgb="FF000000"/>
        <rFont val="Calibri"/>
      </rPr>
      <t xml:space="preserve">
</t>
    </r>
    <r>
      <rPr>
        <sz val="11"/>
        <color rgb="FF000000"/>
        <rFont val="Calibri"/>
      </rPr>
      <t xml:space="preserve">3. Go to Identity Source &gt;&gt; Password Policy. </t>
    </r>
    <r>
      <rPr>
        <sz val="11"/>
        <color rgb="FF000000"/>
        <rFont val="Calibri"/>
      </rPr>
      <t xml:space="preserve">
</t>
    </r>
    <r>
      <rPr>
        <sz val="11"/>
        <color rgb="FF000000"/>
        <rFont val="Calibri"/>
      </rPr>
      <t>4. Verify the "Minimum Password Length" is set to 15 or more.</t>
    </r>
    <r>
      <rPr>
        <sz val="11"/>
        <color rgb="FF000000"/>
        <rFont val="Calibri"/>
      </rPr>
      <t xml:space="preserve">
</t>
    </r>
    <r>
      <rPr>
        <sz val="11"/>
        <color rgb="FF000000"/>
        <rFont val="Calibri"/>
      </rPr>
      <t>If the password character length is not set 15 or more, this is a finding.</t>
    </r>
  </si>
  <si>
    <t>V-250990</t>
  </si>
  <si>
    <r>
      <rPr>
        <sz val="11"/>
        <rFont val="Calibri"/>
      </rPr>
      <t>Sentry must enforce password complexity by requiring that at least one uppercase character be used.</t>
    </r>
  </si>
  <si>
    <r>
      <rPr>
        <sz val="11"/>
        <color rgb="FF000000"/>
        <rFont val="Calibri"/>
      </rPr>
      <t>Configure Sentry Server to enforce password complexity by requiring that at least one uppercase character be used.</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2. Go to Security &gt;&gt; Password.</t>
    </r>
    <r>
      <rPr>
        <sz val="11"/>
        <color rgb="FF000000"/>
        <rFont val="Calibri"/>
      </rPr>
      <t xml:space="preserve">
</t>
    </r>
    <r>
      <rPr>
        <sz val="11"/>
        <color rgb="FF000000"/>
        <rFont val="Calibri"/>
      </rPr>
      <t xml:space="preserve">3. Check "Upper Case". </t>
    </r>
    <r>
      <rPr>
        <sz val="11"/>
        <color rgb="FF000000"/>
        <rFont val="Calibri"/>
      </rPr>
      <t xml:space="preserve">
</t>
    </r>
    <r>
      <rPr>
        <sz val="11"/>
        <color rgb="FF000000"/>
        <rFont val="Calibri"/>
      </rPr>
      <t>4. Select "Apply".</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</si>
  <si>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</si>
  <si>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verify that Sentry Server enforces password complexity by requiring that at least one uppercase character be used. This requirement may be verified by demonstration, configuration review, or validated test results.</t>
    </r>
    <r>
      <rPr>
        <sz val="11"/>
        <color rgb="FF000000"/>
        <rFont val="Calibri"/>
      </rPr>
      <t xml:space="preserve">
</t>
    </r>
    <r>
      <rPr>
        <sz val="11"/>
        <color rgb="FF000000"/>
        <rFont val="Calibri"/>
      </rPr>
      <t>If Sentry Server does not require that at least one uppercase character be used in each password, this is a finding.</t>
    </r>
    <r>
      <rPr>
        <sz val="11"/>
        <color rgb="FF000000"/>
        <rFont val="Calibri"/>
      </rPr>
      <t xml:space="preserve">
</t>
    </r>
    <r>
      <rPr>
        <sz val="11"/>
        <color rgb="FF000000"/>
        <rFont val="Calibri"/>
      </rPr>
      <t xml:space="preserve">Verify the local Password Policy enforces an uppercase value: </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 xml:space="preserve">2. Go to Security &gt;&gt; Identity Source &gt;&gt; Password. </t>
    </r>
    <r>
      <rPr>
        <sz val="11"/>
        <color rgb="FF000000"/>
        <rFont val="Calibri"/>
      </rPr>
      <t xml:space="preserve">
</t>
    </r>
    <r>
      <rPr>
        <sz val="11"/>
        <color rgb="FF000000"/>
        <rFont val="Calibri"/>
      </rPr>
      <t>3. Verify "Upper Case" is checked.</t>
    </r>
    <r>
      <rPr>
        <sz val="11"/>
        <color rgb="FF000000"/>
        <rFont val="Calibri"/>
      </rPr>
      <t xml:space="preserve">
</t>
    </r>
    <r>
      <rPr>
        <sz val="11"/>
        <color rgb="FF000000"/>
        <rFont val="Calibri"/>
      </rPr>
      <t>If "Upper Case" is not checked, this is a finding.</t>
    </r>
  </si>
  <si>
    <t>V-250991</t>
  </si>
  <si>
    <r>
      <rPr>
        <sz val="11"/>
        <rFont val="Calibri"/>
      </rPr>
      <t>Sentry must enforce password complexity by requiring that at least one lowercase character be used.</t>
    </r>
  </si>
  <si>
    <r>
      <rPr>
        <sz val="11"/>
        <color rgb="FF000000"/>
        <rFont val="Calibri"/>
      </rPr>
      <t>Configure Sentry Server to enforce password complexity by requiring that at least one lowercase character be used.</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 xml:space="preserve">2. Go to Security &gt;&gt; Password. </t>
    </r>
    <r>
      <rPr>
        <sz val="11"/>
        <color rgb="FF000000"/>
        <rFont val="Calibri"/>
      </rPr>
      <t xml:space="preserve">
</t>
    </r>
    <r>
      <rPr>
        <sz val="11"/>
        <color rgb="FF000000"/>
        <rFont val="Calibri"/>
      </rPr>
      <t xml:space="preserve">3. Check "Lower Case". </t>
    </r>
    <r>
      <rPr>
        <sz val="11"/>
        <color rgb="FF000000"/>
        <rFont val="Calibri"/>
      </rPr>
      <t xml:space="preserve">
</t>
    </r>
    <r>
      <rPr>
        <sz val="11"/>
        <color rgb="FF000000"/>
        <rFont val="Calibri"/>
      </rPr>
      <t>4. Select "Apply".</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</si>
  <si>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</si>
  <si>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that Sentry Server enforces password complexity by requiring that at least one lowercase character be used. This requirement may be verified by demonstration, configuration review, or validated test results.</t>
    </r>
    <r>
      <rPr>
        <sz val="11"/>
        <color rgb="FF000000"/>
        <rFont val="Calibri"/>
      </rPr>
      <t xml:space="preserve">
</t>
    </r>
    <r>
      <rPr>
        <sz val="11"/>
        <color rgb="FF000000"/>
        <rFont val="Calibri"/>
      </rPr>
      <t xml:space="preserve">If Sentry does not require that at least one lowercase character be used in each password, this is a finding. </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 xml:space="preserve">2. Go to Security &gt;&gt; Identity Source &gt;&gt; Password. </t>
    </r>
    <r>
      <rPr>
        <sz val="11"/>
        <color rgb="FF000000"/>
        <rFont val="Calibri"/>
      </rPr>
      <t xml:space="preserve">
</t>
    </r>
    <r>
      <rPr>
        <sz val="11"/>
        <color rgb="FF000000"/>
        <rFont val="Calibri"/>
      </rPr>
      <t>3. Verify "Lower Case" is checked.</t>
    </r>
    <r>
      <rPr>
        <sz val="11"/>
        <color rgb="FF000000"/>
        <rFont val="Calibri"/>
      </rPr>
      <t xml:space="preserve">
</t>
    </r>
    <r>
      <rPr>
        <sz val="11"/>
        <color rgb="FF000000"/>
        <rFont val="Calibri"/>
      </rPr>
      <t>If "Lower Case" is not checked, this is a finding.</t>
    </r>
  </si>
  <si>
    <t>V-250992</t>
  </si>
  <si>
    <r>
      <rPr>
        <sz val="11"/>
        <rFont val="Calibri"/>
      </rPr>
      <t>Sentry must enforce password complexity by requiring that at least one numeric character be used.</t>
    </r>
  </si>
  <si>
    <r>
      <rPr>
        <sz val="11"/>
        <color rgb="FF000000"/>
        <rFont val="Calibri"/>
      </rPr>
      <t>Configure Sentry Server to enforce password complexity by requiring that at least one numeric character be used.</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 xml:space="preserve">2. Go to Security &gt;&gt; Password. </t>
    </r>
    <r>
      <rPr>
        <sz val="11"/>
        <color rgb="FF000000"/>
        <rFont val="Calibri"/>
      </rPr>
      <t xml:space="preserve">
</t>
    </r>
    <r>
      <rPr>
        <sz val="11"/>
        <color rgb="FF000000"/>
        <rFont val="Calibri"/>
      </rPr>
      <t xml:space="preserve">3. Check "Numeric". </t>
    </r>
    <r>
      <rPr>
        <sz val="11"/>
        <color rgb="FF000000"/>
        <rFont val="Calibri"/>
      </rPr>
      <t xml:space="preserve">
</t>
    </r>
    <r>
      <rPr>
        <sz val="11"/>
        <color rgb="FF000000"/>
        <rFont val="Calibri"/>
      </rPr>
      <t>4. Select "Apply".</t>
    </r>
  </si>
  <si>
    <r>
      <rPr>
        <sz val="11"/>
        <color rgb="FF000000"/>
        <rFont val="Calibri"/>
      </rPr>
      <t>Where passwords are used, confirm that Sentry Server enforces password complexity by requiring that at least one numeric character be used. This requirement may be verified by demonstration, configuration review, or validated test results.</t>
    </r>
    <r>
      <rPr>
        <sz val="11"/>
        <color rgb="FF000000"/>
        <rFont val="Calibri"/>
      </rPr>
      <t xml:space="preserve">
</t>
    </r>
    <r>
      <rPr>
        <sz val="11"/>
        <color rgb="FF000000"/>
        <rFont val="Calibri"/>
      </rPr>
      <t>If Sentry Server does not require that at least one numeric character be used in each password, this is a finding.</t>
    </r>
    <r>
      <rPr>
        <sz val="11"/>
        <color rgb="FF000000"/>
        <rFont val="Calibri"/>
      </rPr>
      <t xml:space="preserve">
</t>
    </r>
    <r>
      <rPr>
        <sz val="11"/>
        <color rgb="FF000000"/>
        <rFont val="Calibri"/>
      </rPr>
      <t xml:space="preserve">1. Log into the System Manager of Sentry. </t>
    </r>
    <r>
      <rPr>
        <sz val="11"/>
        <color rgb="FF000000"/>
        <rFont val="Calibri"/>
      </rPr>
      <t xml:space="preserve">
</t>
    </r>
    <r>
      <rPr>
        <sz val="11"/>
        <color rgb="FF000000"/>
        <rFont val="Calibri"/>
      </rPr>
      <t xml:space="preserve">2. Go to Security &gt;&gt; Identity Source &gt;&gt; Password. </t>
    </r>
    <r>
      <rPr>
        <sz val="11"/>
        <color rgb="FF000000"/>
        <rFont val="Calibri"/>
      </rPr>
      <t xml:space="preserve">
</t>
    </r>
    <r>
      <rPr>
        <sz val="11"/>
        <color rgb="FF000000"/>
        <rFont val="Calibri"/>
      </rPr>
      <t>3. Verify "Numeric" is checked.</t>
    </r>
    <r>
      <rPr>
        <sz val="11"/>
        <color rgb="FF000000"/>
        <rFont val="Calibri"/>
      </rPr>
      <t xml:space="preserve">
</t>
    </r>
    <r>
      <rPr>
        <sz val="11"/>
        <color rgb="FF000000"/>
        <rFont val="Calibri"/>
      </rPr>
      <t>If "Numeric" is not checked, this is a finding.</t>
    </r>
  </si>
  <si>
    <t>V-250993</t>
  </si>
  <si>
    <r>
      <rPr>
        <sz val="11"/>
        <rFont val="Calibri"/>
      </rPr>
      <t>Sentry must enforce password complexity by requiring that at least one special character be used.</t>
    </r>
  </si>
  <si>
    <r>
      <rPr>
        <sz val="11"/>
        <color rgb="FF000000"/>
        <rFont val="Calibri"/>
      </rPr>
      <t>Configure Sentry Server to enforce password complexity by requiring that at least one special character be used.</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 xml:space="preserve">2. Go to Security &gt;&gt; Password. </t>
    </r>
    <r>
      <rPr>
        <sz val="11"/>
        <color rgb="FF000000"/>
        <rFont val="Calibri"/>
      </rPr>
      <t xml:space="preserve">
</t>
    </r>
    <r>
      <rPr>
        <sz val="11"/>
        <color rgb="FF000000"/>
        <rFont val="Calibri"/>
      </rPr>
      <t>3. Check "Special Character".</t>
    </r>
    <r>
      <rPr>
        <sz val="11"/>
        <color rgb="FF000000"/>
        <rFont val="Calibri"/>
      </rPr>
      <t xml:space="preserve">
</t>
    </r>
    <r>
      <rPr>
        <sz val="11"/>
        <color rgb="FF000000"/>
        <rFont val="Calibri"/>
      </rPr>
      <t>4. Select "Apply".</t>
    </r>
  </si>
  <si>
    <r>
      <rPr>
        <sz val="11"/>
        <color rgb="FF000000"/>
        <rFont val="Calibri"/>
      </rPr>
      <t xml:space="preserve">Where passwords are used, confirm that Sentry Server enforces password complexity by requiring that at least one special character be used. </t>
    </r>
    <r>
      <rPr>
        <sz val="11"/>
        <color rgb="FF000000"/>
        <rFont val="Calibri"/>
      </rPr>
      <t xml:space="preserve">
</t>
    </r>
    <r>
      <rPr>
        <sz val="11"/>
        <color rgb="FF000000"/>
        <rFont val="Calibri"/>
      </rPr>
      <t>If Sentry Server does not require that at least one special character be used in each password, this is a finding.</t>
    </r>
    <r>
      <rPr>
        <sz val="11"/>
        <color rgb="FF000000"/>
        <rFont val="Calibri"/>
      </rPr>
      <t xml:space="preserve">
</t>
    </r>
    <r>
      <rPr>
        <sz val="11"/>
        <color rgb="FF000000"/>
        <rFont val="Calibri"/>
      </rPr>
      <t xml:space="preserve">1. Log in to the System Manager of Sentry. </t>
    </r>
    <r>
      <rPr>
        <sz val="11"/>
        <color rgb="FF000000"/>
        <rFont val="Calibri"/>
      </rPr>
      <t xml:space="preserve">
</t>
    </r>
    <r>
      <rPr>
        <sz val="11"/>
        <color rgb="FF000000"/>
        <rFont val="Calibri"/>
      </rPr>
      <t xml:space="preserve">2. Go to Security &gt;&gt; Identity Source &gt;&gt; Password. </t>
    </r>
    <r>
      <rPr>
        <sz val="11"/>
        <color rgb="FF000000"/>
        <rFont val="Calibri"/>
      </rPr>
      <t xml:space="preserve">
</t>
    </r>
    <r>
      <rPr>
        <sz val="11"/>
        <color rgb="FF000000"/>
        <rFont val="Calibri"/>
      </rPr>
      <t>3. Verify "Special Character" is checked.</t>
    </r>
    <r>
      <rPr>
        <sz val="11"/>
        <color rgb="FF000000"/>
        <rFont val="Calibri"/>
      </rPr>
      <t xml:space="preserve">
</t>
    </r>
    <r>
      <rPr>
        <sz val="11"/>
        <color rgb="FF000000"/>
        <rFont val="Calibri"/>
      </rPr>
      <t>If "Special Character" is not checked, this is a finding.</t>
    </r>
  </si>
  <si>
    <t>V-250994</t>
  </si>
  <si>
    <r>
      <rPr>
        <sz val="11"/>
        <rFont val="Calibri"/>
      </rPr>
      <t>Sentry, for PKI-based authentication, must be configured to map validated certificates to unique user accounts.</t>
    </r>
  </si>
  <si>
    <r>
      <rPr>
        <sz val="11"/>
        <color rgb="FF000000"/>
        <rFont val="Calibri"/>
      </rPr>
      <t xml:space="preserve">Ensure that an EDIPI is mapped to the Sentry Admin user accounts. </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Ensure "Certificate Based Authentication" under Security Tab &gt;&gt; Sign-In Authentication.</t>
    </r>
    <r>
      <rPr>
        <sz val="11"/>
        <color rgb="FF000000"/>
        <rFont val="Calibri"/>
      </rPr>
      <t xml:space="preserve">
</t>
    </r>
    <r>
      <rPr>
        <sz val="11"/>
        <color rgb="FF000000"/>
        <rFont val="Calibri"/>
      </rPr>
      <t>3. Ensure that a Certificate Attribute Mapping is mapped to EDIPI.</t>
    </r>
    <r>
      <rPr>
        <sz val="11"/>
        <color rgb="FF000000"/>
        <rFont val="Calibri"/>
      </rPr>
      <t xml:space="preserve">
</t>
    </r>
    <r>
      <rPr>
        <sz val="11"/>
        <color rgb="FF000000"/>
        <rFont val="Calibri"/>
      </rPr>
      <t>4. Go to Security tab &gt;&gt; Local Users. Click on an active Local User and configure an EDIPI.</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6. Repeat step for 4 for all local users.</t>
    </r>
  </si>
  <si>
    <r>
      <rPr>
        <sz val="11"/>
        <color rgb="FF000000"/>
        <rFont val="Calibri"/>
      </rPr>
      <t>Without mapping the PKI certificate to a unique user account, the ability to determine the identities of individuals or the status of their non-repudiation is considerably impacted during forensic analysis. A strength of using PKI as MFA is that it can help ensure only the assigned individual is using their associated user account. This can only be accomplished if the network device is configured to enforce the relationship which binds PKI certificates to unique user accounts.</t>
    </r>
    <r>
      <rPr>
        <sz val="11"/>
        <color rgb="FF000000"/>
        <rFont val="Calibri"/>
      </rPr>
      <t xml:space="preserve">
</t>
    </r>
    <r>
      <rPr>
        <sz val="11"/>
        <color rgb="FF000000"/>
        <rFont val="Calibri"/>
      </rPr>
      <t>Local accounts (accounts created, stored, and maintained locally on the network device) should be avoided in lieu of using a centrally managed directory service. Local accounts empower the same workgroup who will be operating the network infrastructure to also control and manipulate access methods, thus creating operational autonomy. This undesirable approach breaks the concept of separation of duties. Additionally, local accounts are susceptible to poor cyber hygiene because they create another user database that must be maintained by the operator, whose primary focus is on running the network. Such examples of poor hygiene include dormant accounts that are not disabled or deleted, employees who have left the organization but whose accounts are still present, periodic password and hash rotation, password complexity shortcomings, increased exposure to insider threat, etc. For reasons such as this, local users on network devices are frequently the targets of cyber-attacks. Instead, organizations should explore examples of centrally managed account services. These examples include the implementation of AAA concepts like the use of external RADIUS and LDAP directory service brokers.</t>
    </r>
  </si>
  <si>
    <r>
      <rPr>
        <sz val="11"/>
        <color rgb="FF000000"/>
        <rFont val="Calibri"/>
      </rPr>
      <t xml:space="preserve">Verify that an EDIPI is mapped to the Sentry Admin user accounts. </t>
    </r>
    <r>
      <rPr>
        <sz val="11"/>
        <color rgb="FF000000"/>
        <rFont val="Calibri"/>
      </rPr>
      <t xml:space="preserve">
</t>
    </r>
    <r>
      <rPr>
        <sz val="11"/>
        <color rgb="FF000000"/>
        <rFont val="Calibri"/>
      </rPr>
      <t>1. Log in to the Sentry System Manager.</t>
    </r>
    <r>
      <rPr>
        <sz val="11"/>
        <color rgb="FF000000"/>
        <rFont val="Calibri"/>
      </rPr>
      <t xml:space="preserve">
</t>
    </r>
    <r>
      <rPr>
        <sz val="11"/>
        <color rgb="FF000000"/>
        <rFont val="Calibri"/>
      </rPr>
      <t>2. Verify "Certificate Based Authentication" under Security Tab &gt;&gt; Sign-In Authentication.</t>
    </r>
    <r>
      <rPr>
        <sz val="11"/>
        <color rgb="FF000000"/>
        <rFont val="Calibri"/>
      </rPr>
      <t xml:space="preserve">
</t>
    </r>
    <r>
      <rPr>
        <sz val="11"/>
        <color rgb="FF000000"/>
        <rFont val="Calibri"/>
      </rPr>
      <t>3. Verify that a Certificate Attribute Mapping is mapped to EDIPI.</t>
    </r>
    <r>
      <rPr>
        <sz val="11"/>
        <color rgb="FF000000"/>
        <rFont val="Calibri"/>
      </rPr>
      <t xml:space="preserve">
</t>
    </r>
    <r>
      <rPr>
        <sz val="11"/>
        <color rgb="FF000000"/>
        <rFont val="Calibri"/>
      </rPr>
      <t>4. Go to Security tab &gt;&gt; Local Users. Click on an active Local User and configure an EDIPI.</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6. Repeat step 4 for all local users.</t>
    </r>
    <r>
      <rPr>
        <sz val="11"/>
        <color rgb="FF000000"/>
        <rFont val="Calibri"/>
      </rPr>
      <t xml:space="preserve">
</t>
    </r>
    <r>
      <rPr>
        <sz val="11"/>
        <color rgb="FF000000"/>
        <rFont val="Calibri"/>
      </rPr>
      <t>If EDIPI is not mapped to the Sentry Admin user accounts, this is a finding.</t>
    </r>
  </si>
  <si>
    <t>V-250995</t>
  </si>
  <si>
    <r>
      <rPr>
        <sz val="11"/>
        <rFont val="Calibri"/>
      </rPr>
      <t>Sentry must use FIPS 140-2 approved algorithms for authentication to a cryptographic module.</t>
    </r>
  </si>
  <si>
    <r>
      <rPr>
        <sz val="11"/>
        <color rgb="FF000000"/>
        <rFont val="Calibri"/>
      </rPr>
      <t>Configure the Sentry Server to use a FIPS 140-2-validated cryptographic module.</t>
    </r>
    <r>
      <rPr>
        <sz val="11"/>
        <color rgb="FF000000"/>
        <rFont val="Calibri"/>
      </rPr>
      <t xml:space="preserve">
</t>
    </r>
    <r>
      <rPr>
        <sz val="11"/>
        <color rgb="FF000000"/>
        <rFont val="Calibri"/>
      </rPr>
      <t>On the Sentry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at Sentry installation.</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at Sentry installation.</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7. Enter the following command to proceed with the necessary reload: do reload</t>
    </r>
    <r>
      <rPr>
        <sz val="11"/>
        <color rgb="FF000000"/>
        <rFont val="Calibri"/>
      </rPr>
      <t xml:space="preserve">
</t>
    </r>
    <r>
      <rPr>
        <sz val="11"/>
        <color rgb="FF000000"/>
        <rFont val="Calibri"/>
      </rPr>
      <t>8. Enter "Yes" at saved configuration modified prompt.</t>
    </r>
    <r>
      <rPr>
        <sz val="11"/>
        <color rgb="FF000000"/>
        <rFont val="Calibri"/>
      </rPr>
      <t xml:space="preserve">
</t>
    </r>
    <r>
      <rPr>
        <sz val="11"/>
        <color rgb="FF000000"/>
        <rFont val="Calibri"/>
      </rPr>
      <t>9. Enter "Yes" at proceed do reload.</t>
    </r>
  </si>
  <si>
    <r>
      <rPr>
        <sz val="11"/>
        <color rgb="FF000000"/>
        <rFont val="Calibri"/>
      </rPr>
      <t>Unapproved mechanisms that are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Sentry utilizing encryption is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</si>
  <si>
    <r>
      <rPr>
        <sz val="11"/>
        <color rgb="FF000000"/>
        <rFont val="Calibri"/>
      </rPr>
      <t xml:space="preserve">Verify the Sentry uses encryption services that implement NIST FIPS-validated cryptography to protect the confidentiality of remote access sessions. </t>
    </r>
    <r>
      <rPr>
        <sz val="11"/>
        <color rgb="FF000000"/>
        <rFont val="Calibri"/>
      </rPr>
      <t xml:space="preserve">
</t>
    </r>
    <r>
      <rPr>
        <sz val="11"/>
        <color rgb="FF000000"/>
        <rFont val="Calibri"/>
      </rPr>
      <t>On the Sentry CLI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at Sentry installation.</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at Sentry installation.</t>
    </r>
    <r>
      <rPr>
        <sz val="11"/>
        <color rgb="FF000000"/>
        <rFont val="Calibri"/>
      </rPr>
      <t xml:space="preserve">
</t>
    </r>
    <r>
      <rPr>
        <sz val="11"/>
        <color rgb="FF000000"/>
        <rFont val="Calibri"/>
      </rPr>
      <t>5. Enter "show FIPS".</t>
    </r>
    <r>
      <rPr>
        <sz val="11"/>
        <color rgb="FF000000"/>
        <rFont val="Calibri"/>
      </rPr>
      <t xml:space="preserve">
</t>
    </r>
    <r>
      <rPr>
        <sz val="11"/>
        <color rgb="FF000000"/>
        <rFont val="Calibri"/>
      </rPr>
      <t>6. Verify "FIPS 140 mode is enabled" is displayed.</t>
    </r>
    <r>
      <rPr>
        <sz val="11"/>
        <color rgb="FF000000"/>
        <rFont val="Calibri"/>
      </rPr>
      <t xml:space="preserve">
</t>
    </r>
    <r>
      <rPr>
        <sz val="11"/>
        <color rgb="FF000000"/>
        <rFont val="Calibri"/>
      </rPr>
      <t>If the Sentry Server does not report that FIPS mode is "enabled", this is a finding.</t>
    </r>
  </si>
  <si>
    <t>V-250996</t>
  </si>
  <si>
    <r>
      <rPr>
        <sz val="11"/>
        <rFont val="Calibri"/>
      </rPr>
      <t>Sentry must terminate all network connections associated with a device management session at the end of the session, or the session must be terminated after 10 minutes of inactivity except to fulfill documented and validated mission requirement.</t>
    </r>
  </si>
  <si>
    <r>
      <rPr>
        <sz val="11"/>
        <color rgb="FF000000"/>
        <rFont val="Calibri"/>
      </rPr>
      <t>Configure the Sentry to terminate the connection associated with a device management session at the end of the session or after 10 minutes of inactivity.</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CLI.</t>
    </r>
    <r>
      <rPr>
        <sz val="11"/>
        <color rgb="FF000000"/>
        <rFont val="Calibri"/>
      </rPr>
      <t xml:space="preserve">
</t>
    </r>
    <r>
      <rPr>
        <sz val="11"/>
        <color rgb="FF000000"/>
        <rFont val="Calibri"/>
      </rPr>
      <t>3. Within CLI Configuration, input "10" for CLI Session Timeout(minutes).</t>
    </r>
    <r>
      <rPr>
        <sz val="11"/>
        <color rgb="FF000000"/>
        <rFont val="Calibri"/>
      </rPr>
      <t xml:space="preserve">
</t>
    </r>
    <r>
      <rPr>
        <sz val="11"/>
        <color rgb="FF000000"/>
        <rFont val="Calibri"/>
      </rPr>
      <t>4. Click "Apply".</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</si>
  <si>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</si>
  <si>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The Sentry System Manager has two interfaces, a CLI restricted shell and web-based GUI. In the Sentry MICS portal, verify that the Sentry CLI timeout is set to 10 minutes.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CLI.</t>
    </r>
    <r>
      <rPr>
        <sz val="11"/>
        <color rgb="FF000000"/>
        <rFont val="Calibri"/>
      </rPr>
      <t xml:space="preserve">
</t>
    </r>
    <r>
      <rPr>
        <sz val="11"/>
        <color rgb="FF000000"/>
        <rFont val="Calibri"/>
      </rPr>
      <t>3. Within CLI Configuration, verify the CLI Session Timeout(minutes) is set to greater than 10 minutes.</t>
    </r>
    <r>
      <rPr>
        <sz val="11"/>
        <color rgb="FF000000"/>
        <rFont val="Calibri"/>
      </rPr>
      <t xml:space="preserve">
</t>
    </r>
    <r>
      <rPr>
        <sz val="11"/>
        <color rgb="FF000000"/>
        <rFont val="Calibri"/>
      </rPr>
      <t>If the CLI Session Timeout(minutes) is not set to greater than 10 minutes, this is a finding.</t>
    </r>
  </si>
  <si>
    <t>V-250997</t>
  </si>
  <si>
    <r>
      <rPr>
        <sz val="11"/>
        <rFont val="Calibri"/>
      </rPr>
      <t>Sentry must generate unique session identifiers using a FIPS 140-2 approved random number generator.</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</si>
  <si>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is applicable to devices that use a web interface for device management.</t>
    </r>
  </si>
  <si>
    <t>V-250998</t>
  </si>
  <si>
    <r>
      <rPr>
        <sz val="11"/>
        <rFont val="Calibri"/>
      </rPr>
      <t>Sentry must generate an immediate real-time alert of all audit failure events requiring real-time alerts.</t>
    </r>
  </si>
  <si>
    <r>
      <rPr>
        <sz val="11"/>
        <color rgb="FF000000"/>
        <rFont val="Calibri"/>
      </rPr>
      <t xml:space="preserve">Configure the Sentry to send alerts for failure events in Sentry System Manager web GUI. </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Monitoring &gt;&gt; Alert Configuration.</t>
    </r>
    <r>
      <rPr>
        <sz val="11"/>
        <color rgb="FF000000"/>
        <rFont val="Calibri"/>
      </rPr>
      <t xml:space="preserve">
</t>
    </r>
    <r>
      <rPr>
        <sz val="11"/>
        <color rgb="FF000000"/>
        <rFont val="Calibri"/>
      </rPr>
      <t>3. Check "Send Notification".</t>
    </r>
    <r>
      <rPr>
        <sz val="11"/>
        <color rgb="FF000000"/>
        <rFont val="Calibri"/>
      </rPr>
      <t xml:space="preserve">
</t>
    </r>
    <r>
      <rPr>
        <sz val="11"/>
        <color rgb="FF000000"/>
        <rFont val="Calibri"/>
      </rPr>
      <t>4. Apply Email List.</t>
    </r>
    <r>
      <rPr>
        <sz val="11"/>
        <color rgb="FF000000"/>
        <rFont val="Calibri"/>
      </rPr>
      <t xml:space="preserve">
</t>
    </r>
    <r>
      <rPr>
        <sz val="11"/>
        <color rgb="FF000000"/>
        <rFont val="Calibri"/>
      </rPr>
      <t>5. Enter Alerts Per Hour.</t>
    </r>
    <r>
      <rPr>
        <sz val="11"/>
        <color rgb="FF000000"/>
        <rFont val="Calibri"/>
      </rPr>
      <t xml:space="preserve">
</t>
    </r>
    <r>
      <rPr>
        <sz val="11"/>
        <color rgb="FF000000"/>
        <rFont val="Calibri"/>
      </rPr>
      <t>6. Enter Batch Time Interval (min).</t>
    </r>
    <r>
      <rPr>
        <sz val="11"/>
        <color rgb="FF000000"/>
        <rFont val="Calibri"/>
      </rPr>
      <t xml:space="preserve">
</t>
    </r>
    <r>
      <rPr>
        <sz val="11"/>
        <color rgb="FF000000"/>
        <rFont val="Calibri"/>
      </rPr>
      <t>7. Select "Default Alert Action".</t>
    </r>
    <r>
      <rPr>
        <sz val="11"/>
        <color rgb="FF000000"/>
        <rFont val="Calibri"/>
      </rPr>
      <t xml:space="preserve">
</t>
    </r>
    <r>
      <rPr>
        <sz val="11"/>
        <color rgb="FF000000"/>
        <rFont val="Calibri"/>
      </rPr>
      <t>8. Apply.</t>
    </r>
    <r>
      <rPr>
        <sz val="11"/>
        <color rgb="FF000000"/>
        <rFont val="Calibri"/>
      </rPr>
      <t xml:space="preserve">
</t>
    </r>
    <r>
      <rPr>
        <sz val="11"/>
        <color rgb="FF000000"/>
        <rFont val="Calibri"/>
      </rPr>
      <t>9. Add Alert Notification Management.</t>
    </r>
    <r>
      <rPr>
        <sz val="11"/>
        <color rgb="FF000000"/>
        <rFont val="Calibri"/>
      </rPr>
      <t xml:space="preserve">
</t>
    </r>
    <r>
      <rPr>
        <sz val="11"/>
        <color rgb="FF000000"/>
        <rFont val="Calibri"/>
      </rPr>
      <t>10. Add Alert ID.</t>
    </r>
    <r>
      <rPr>
        <sz val="11"/>
        <color rgb="FF000000"/>
        <rFont val="Calibri"/>
      </rPr>
      <t xml:space="preserve">
</t>
    </r>
    <r>
      <rPr>
        <sz val="11"/>
        <color rgb="FF000000"/>
        <rFont val="Calibri"/>
      </rPr>
      <t>11. Add "Action" from dropdown.</t>
    </r>
    <r>
      <rPr>
        <sz val="11"/>
        <color rgb="FF000000"/>
        <rFont val="Calibri"/>
      </rPr>
      <t xml:space="preserve">
</t>
    </r>
    <r>
      <rPr>
        <sz val="11"/>
        <color rgb="FF000000"/>
        <rFont val="Calibri"/>
      </rPr>
      <t>12. Click "Apply" and "Save" in the top right corner.</t>
    </r>
    <r>
      <rPr>
        <sz val="11"/>
        <color rgb="FF000000"/>
        <rFont val="Calibri"/>
      </rPr>
      <t xml:space="preserve">
</t>
    </r>
    <r>
      <rPr>
        <sz val="11"/>
        <color rgb="FF000000"/>
        <rFont val="Calibri"/>
      </rPr>
      <t>Refer to the "Alert Configuration" section of the "Sentry 9.8.0 Guide for MobileIron Core" for more information.</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</si>
  <si>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</si>
  <si>
    <r>
      <rPr>
        <sz val="11"/>
        <color rgb="FF000000"/>
        <rFont val="Calibri"/>
      </rPr>
      <t xml:space="preserve">Verify the Sentry is configured to send alerts for failure events in Sentry System Manager web GUI. </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Monitoring &gt;&gt; Alert Configuration.</t>
    </r>
    <r>
      <rPr>
        <sz val="11"/>
        <color rgb="FF000000"/>
        <rFont val="Calibri"/>
      </rPr>
      <t xml:space="preserve">
</t>
    </r>
    <r>
      <rPr>
        <sz val="11"/>
        <color rgb="FF000000"/>
        <rFont val="Calibri"/>
      </rPr>
      <t>3. Verify Alert monitoring is configured.</t>
    </r>
    <r>
      <rPr>
        <sz val="11"/>
        <color rgb="FF000000"/>
        <rFont val="Calibri"/>
      </rPr>
      <t xml:space="preserve">
</t>
    </r>
    <r>
      <rPr>
        <sz val="11"/>
        <color rgb="FF000000"/>
        <rFont val="Calibri"/>
      </rPr>
      <t xml:space="preserve">If Alert Configuration settings are not configured, this is a finding. </t>
    </r>
    <r>
      <rPr>
        <sz val="11"/>
        <color rgb="FF000000"/>
        <rFont val="Calibri"/>
      </rPr>
      <t xml:space="preserve">
</t>
    </r>
    <r>
      <rPr>
        <sz val="11"/>
        <color rgb="FF000000"/>
        <rFont val="Calibri"/>
      </rPr>
      <t>Refer to the "Alert Configuration" section of the "Sentry 9.8.0 Guide for MobileIron Core" for more information.</t>
    </r>
  </si>
  <si>
    <t>V-250999</t>
  </si>
  <si>
    <r>
      <rPr>
        <sz val="11"/>
        <rFont val="Calibri"/>
      </rPr>
      <t>Sentry must be configured to synchronize internal information system clocks using redundant authoritative time sources.</t>
    </r>
  </si>
  <si>
    <r>
      <rPr>
        <sz val="11"/>
        <color rgb="FF000000"/>
        <rFont val="Calibri"/>
      </rPr>
      <t>Configure the Sentry with multiple date and time servers (NTP).</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Date and Time (NTP).</t>
    </r>
    <r>
      <rPr>
        <sz val="11"/>
        <color rgb="FF000000"/>
        <rFont val="Calibri"/>
      </rPr>
      <t xml:space="preserve">
</t>
    </r>
    <r>
      <rPr>
        <sz val="11"/>
        <color rgb="FF000000"/>
        <rFont val="Calibri"/>
      </rPr>
      <t>3. Under Time Source dropdown, select "NTP".</t>
    </r>
    <r>
      <rPr>
        <sz val="11"/>
        <color rgb="FF000000"/>
        <rFont val="Calibri"/>
      </rPr>
      <t xml:space="preserve">
</t>
    </r>
    <r>
      <rPr>
        <sz val="11"/>
        <color rgb="FF000000"/>
        <rFont val="Calibri"/>
      </rPr>
      <t>4. Enter at least Primary and Secondary NTP servers.</t>
    </r>
    <r>
      <rPr>
        <sz val="11"/>
        <color rgb="FF000000"/>
        <rFont val="Calibri"/>
      </rPr>
      <t xml:space="preserve">
</t>
    </r>
    <r>
      <rPr>
        <sz val="11"/>
        <color rgb="FF000000"/>
        <rFont val="Calibri"/>
      </rPr>
      <t>5. Click "Apply" and "Save" in the top right corner.</t>
    </r>
    <r>
      <rPr>
        <sz val="11"/>
        <color rgb="FF000000"/>
        <rFont val="Calibri"/>
      </rPr>
      <t xml:space="preserve">
</t>
    </r>
    <r>
      <rPr>
        <sz val="11"/>
        <color rgb="FF000000"/>
        <rFont val="Calibri"/>
      </rPr>
      <t>Refer to the "Date and Time (NTP)" section of the "Sentry 9.8.0 Guide for MobileIron Core" for more information.</t>
    </r>
  </si>
  <si>
    <r>
      <rPr>
        <sz val="11"/>
        <color rgb="FF000000"/>
        <rFont val="Calibri"/>
      </rPr>
      <t>The loss of connectivity to a particular authoritative time source will result in the loss of time synchronization (free-run mode) and increasingly inaccurate time stamps on audit events and other functions.</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</si>
  <si>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Verify the Sentry is configured with multiple date and time servers (NTP).</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Date and Time (NTP).</t>
    </r>
    <r>
      <rPr>
        <sz val="11"/>
        <color rgb="FF000000"/>
        <rFont val="Calibri"/>
      </rPr>
      <t xml:space="preserve">
</t>
    </r>
    <r>
      <rPr>
        <sz val="11"/>
        <color rgb="FF000000"/>
        <rFont val="Calibri"/>
      </rPr>
      <t>3. Verify the NTP servers are configured.</t>
    </r>
    <r>
      <rPr>
        <sz val="11"/>
        <color rgb="FF000000"/>
        <rFont val="Calibri"/>
      </rPr>
      <t xml:space="preserve">
</t>
    </r>
    <r>
      <rPr>
        <sz val="11"/>
        <color rgb="FF000000"/>
        <rFont val="Calibri"/>
      </rPr>
      <t>If NTP servers are not configured, this is a finding.</t>
    </r>
    <r>
      <rPr>
        <sz val="11"/>
        <color rgb="FF000000"/>
        <rFont val="Calibri"/>
      </rPr>
      <t xml:space="preserve">
</t>
    </r>
    <r>
      <rPr>
        <sz val="11"/>
        <color rgb="FF000000"/>
        <rFont val="Calibri"/>
      </rPr>
      <t>Refer to the "Date and Time (NTP)" section of the "Sentry 9.8.0 Guide for MobileIron Core" for more information.</t>
    </r>
  </si>
  <si>
    <t>V-251000</t>
  </si>
  <si>
    <r>
      <rPr>
        <sz val="11"/>
        <rFont val="Calibri"/>
      </rPr>
      <t>The Sentry must be configured to authenticate SNMP messages using a FIPS-validated Keyed-Hash Message Authentication Code (HMAC).</t>
    </r>
  </si>
  <si>
    <r>
      <rPr>
        <sz val="11"/>
        <color rgb="FF000000"/>
        <rFont val="Calibri"/>
      </rPr>
      <t>On Sentry console, do the following to configure FIPS mode:</t>
    </r>
    <r>
      <rPr>
        <sz val="11"/>
        <color rgb="FF000000"/>
        <rFont val="Calibri"/>
      </rPr>
      <t xml:space="preserve">
</t>
    </r>
    <r>
      <rPr>
        <sz val="11"/>
        <color rgb="FF000000"/>
        <rFont val="Calibri"/>
      </rPr>
      <t xml:space="preserve">1. SSH to the Sentry. </t>
    </r>
    <r>
      <rPr>
        <sz val="11"/>
        <color rgb="FF000000"/>
        <rFont val="Calibri"/>
      </rPr>
      <t xml:space="preserve">
</t>
    </r>
    <r>
      <rPr>
        <sz val="11"/>
        <color rgb="FF000000"/>
        <rFont val="Calibri"/>
      </rPr>
      <t>2. At the prompt, enter "enable" mode with the secret credentials.</t>
    </r>
    <r>
      <rPr>
        <sz val="11"/>
        <color rgb="FF000000"/>
        <rFont val="Calibri"/>
      </rPr>
      <t xml:space="preserve">
</t>
    </r>
    <r>
      <rPr>
        <sz val="11"/>
        <color rgb="FF000000"/>
        <rFont val="Calibri"/>
      </rPr>
      <t>3. Type Configure command.</t>
    </r>
    <r>
      <rPr>
        <sz val="11"/>
        <color rgb="FF000000"/>
        <rFont val="Calibri"/>
      </rPr>
      <t xml:space="preserve">
</t>
    </r>
    <r>
      <rPr>
        <sz val="11"/>
        <color rgb="FF000000"/>
        <rFont val="Calibri"/>
      </rPr>
      <t>4. Type FIPS.</t>
    </r>
    <r>
      <rPr>
        <sz val="11"/>
        <color rgb="FF000000"/>
        <rFont val="Calibri"/>
      </rPr>
      <t xml:space="preserve">
</t>
    </r>
    <r>
      <rPr>
        <sz val="11"/>
        <color rgb="FF000000"/>
        <rFont val="Calibri"/>
      </rPr>
      <t>5. Once reloaded, SSH to the Sentry.</t>
    </r>
    <r>
      <rPr>
        <sz val="11"/>
        <color rgb="FF000000"/>
        <rFont val="Calibri"/>
      </rPr>
      <t xml:space="preserve">
</t>
    </r>
    <r>
      <rPr>
        <sz val="11"/>
        <color rgb="FF000000"/>
        <rFont val="Calibri"/>
      </rPr>
      <t>6. Run the "show FIPS".</t>
    </r>
    <r>
      <rPr>
        <sz val="11"/>
        <color rgb="FF000000"/>
        <rFont val="Calibri"/>
      </rPr>
      <t xml:space="preserve">
</t>
    </r>
    <r>
      <rPr>
        <sz val="11"/>
        <color rgb="FF000000"/>
        <rFont val="Calibri"/>
      </rPr>
      <t>Then:</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SNMP.</t>
    </r>
    <r>
      <rPr>
        <sz val="11"/>
        <color rgb="FF000000"/>
        <rFont val="Calibri"/>
      </rPr>
      <t xml:space="preserve">
</t>
    </r>
    <r>
      <rPr>
        <sz val="11"/>
        <color rgb="FF000000"/>
        <rFont val="Calibri"/>
      </rPr>
      <t>3. Add SNMP Trap Receiver.</t>
    </r>
    <r>
      <rPr>
        <sz val="11"/>
        <color rgb="FF000000"/>
        <rFont val="Calibri"/>
      </rPr>
      <t xml:space="preserve">
</t>
    </r>
    <r>
      <rPr>
        <sz val="11"/>
        <color rgb="FF000000"/>
        <rFont val="Calibri"/>
      </rPr>
      <t>4. Enable SNMP Service.</t>
    </r>
    <r>
      <rPr>
        <sz val="11"/>
        <color rgb="FF000000"/>
        <rFont val="Calibri"/>
      </rPr>
      <t xml:space="preserve">
</t>
    </r>
    <r>
      <rPr>
        <sz val="11"/>
        <color rgb="FF000000"/>
        <rFont val="Calibri"/>
      </rPr>
      <t>5. Select Protocol v3.</t>
    </r>
    <r>
      <rPr>
        <sz val="11"/>
        <color rgb="FF000000"/>
        <rFont val="Calibri"/>
      </rPr>
      <t xml:space="preserve">
</t>
    </r>
    <r>
      <rPr>
        <sz val="11"/>
        <color rgb="FF000000"/>
        <rFont val="Calibri"/>
      </rPr>
      <t>6. Add SNMP v3 Users.</t>
    </r>
    <r>
      <rPr>
        <sz val="11"/>
        <color rgb="FF000000"/>
        <rFont val="Calibri"/>
      </rPr>
      <t xml:space="preserve">
</t>
    </r>
    <r>
      <rPr>
        <sz val="11"/>
        <color rgb="FF000000"/>
        <rFont val="Calibri"/>
      </rPr>
      <t>7. Enter User Name.</t>
    </r>
    <r>
      <rPr>
        <sz val="11"/>
        <color rgb="FF000000"/>
        <rFont val="Calibri"/>
      </rPr>
      <t xml:space="preserve">
</t>
    </r>
    <r>
      <rPr>
        <sz val="11"/>
        <color rgb="FF000000"/>
        <rFont val="Calibri"/>
      </rPr>
      <t>8. Select Security Level from dropdown.</t>
    </r>
    <r>
      <rPr>
        <sz val="11"/>
        <color rgb="FF000000"/>
        <rFont val="Calibri"/>
      </rPr>
      <t xml:space="preserve">
</t>
    </r>
    <r>
      <rPr>
        <sz val="11"/>
        <color rgb="FF000000"/>
        <rFont val="Calibri"/>
      </rPr>
      <t>9. Select AUTH Protocol from dropdown.</t>
    </r>
    <r>
      <rPr>
        <sz val="11"/>
        <color rgb="FF000000"/>
        <rFont val="Calibri"/>
      </rPr>
      <t xml:space="preserve">
</t>
    </r>
    <r>
      <rPr>
        <sz val="11"/>
        <color rgb="FF000000"/>
        <rFont val="Calibri"/>
      </rPr>
      <t>10. Enter AUTH Password.</t>
    </r>
    <r>
      <rPr>
        <sz val="11"/>
        <color rgb="FF000000"/>
        <rFont val="Calibri"/>
      </rPr>
      <t xml:space="preserve">
</t>
    </r>
    <r>
      <rPr>
        <sz val="11"/>
        <color rgb="FF000000"/>
        <rFont val="Calibri"/>
      </rPr>
      <t>11. Select Privacy Protocol from dropdown.</t>
    </r>
    <r>
      <rPr>
        <sz val="11"/>
        <color rgb="FF000000"/>
        <rFont val="Calibri"/>
      </rPr>
      <t xml:space="preserve">
</t>
    </r>
    <r>
      <rPr>
        <sz val="11"/>
        <color rgb="FF000000"/>
        <rFont val="Calibri"/>
      </rPr>
      <t>12. Enter Privacy Password.</t>
    </r>
    <r>
      <rPr>
        <sz val="11"/>
        <color rgb="FF000000"/>
        <rFont val="Calibri"/>
      </rPr>
      <t xml:space="preserve">
</t>
    </r>
    <r>
      <rPr>
        <sz val="11"/>
        <color rgb="FF000000"/>
        <rFont val="Calibri"/>
      </rPr>
      <t>13. Click "Save".</t>
    </r>
    <r>
      <rPr>
        <sz val="11"/>
        <color rgb="FF000000"/>
        <rFont val="Calibri"/>
      </rPr>
      <t xml:space="preserve">
</t>
    </r>
    <r>
      <rPr>
        <sz val="11"/>
        <color rgb="FF000000"/>
        <rFont val="Calibri"/>
      </rPr>
      <t>14. Enable Link Up/Down Trap.</t>
    </r>
    <r>
      <rPr>
        <sz val="11"/>
        <color rgb="FF000000"/>
        <rFont val="Calibri"/>
      </rPr>
      <t xml:space="preserve">
</t>
    </r>
    <r>
      <rPr>
        <sz val="11"/>
        <color rgb="FF000000"/>
        <rFont val="Calibri"/>
      </rPr>
      <t>15. Click "Apply" to save changes.</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</si>
  <si>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 A local connection is any connection with a device communicating without the use of a network. A network connection is any connection with a device that communicates through a network (e.g., local area or wide area network).</t>
    </r>
  </si>
  <si>
    <r>
      <rPr>
        <sz val="11"/>
        <color rgb="FF000000"/>
        <rFont val="Calibri"/>
      </rPr>
      <t xml:space="preserve">On the Sentry console, do the following to verify FIPS mode is enabled: </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at Sentry installation.</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 xml:space="preserve">4. When prompted, enter the "enable secret" set at Sentry installation. </t>
    </r>
    <r>
      <rPr>
        <sz val="11"/>
        <color rgb="FF000000"/>
        <rFont val="Calibri"/>
      </rPr>
      <t xml:space="preserve">
</t>
    </r>
    <r>
      <rPr>
        <sz val="11"/>
        <color rgb="FF000000"/>
        <rFont val="Calibri"/>
      </rPr>
      <t>5. Enter "show FIPS".</t>
    </r>
    <r>
      <rPr>
        <sz val="11"/>
        <color rgb="FF000000"/>
        <rFont val="Calibri"/>
      </rPr>
      <t xml:space="preserve">
</t>
    </r>
    <r>
      <rPr>
        <sz val="11"/>
        <color rgb="FF000000"/>
        <rFont val="Calibri"/>
      </rPr>
      <t>6. Verify "FIPS 140 mode is enabled" is displayed. If it is not, this is a finding.</t>
    </r>
    <r>
      <rPr>
        <sz val="11"/>
        <color rgb="FF000000"/>
        <rFont val="Calibri"/>
      </rPr>
      <t xml:space="preserve">
</t>
    </r>
    <r>
      <rPr>
        <sz val="11"/>
        <color rgb="FF000000"/>
        <rFont val="Calibri"/>
      </rPr>
      <t>Then:</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 xml:space="preserve">2. Go to Settings &gt;&gt; SNMP. </t>
    </r>
    <r>
      <rPr>
        <sz val="11"/>
        <color rgb="FF000000"/>
        <rFont val="Calibri"/>
      </rPr>
      <t xml:space="preserve">
</t>
    </r>
    <r>
      <rPr>
        <sz val="11"/>
        <color rgb="FF000000"/>
        <rFont val="Calibri"/>
      </rPr>
      <t>3. Verify SNMP server has been added.</t>
    </r>
    <r>
      <rPr>
        <sz val="11"/>
        <color rgb="FF000000"/>
        <rFont val="Calibri"/>
      </rPr>
      <t xml:space="preserve">
</t>
    </r>
    <r>
      <rPr>
        <sz val="11"/>
        <color rgb="FF000000"/>
        <rFont val="Calibri"/>
      </rPr>
      <t>a. If SNMP server is not added, this is a finding.</t>
    </r>
    <r>
      <rPr>
        <sz val="11"/>
        <color rgb="FF000000"/>
        <rFont val="Calibri"/>
      </rPr>
      <t xml:space="preserve">
</t>
    </r>
    <r>
      <rPr>
        <sz val="11"/>
        <color rgb="FF000000"/>
        <rFont val="Calibri"/>
      </rPr>
      <t xml:space="preserve">b.  If SNMP server is added, go to step 4. </t>
    </r>
    <r>
      <rPr>
        <sz val="11"/>
        <color rgb="FF000000"/>
        <rFont val="Calibri"/>
      </rPr>
      <t xml:space="preserve">
</t>
    </r>
    <r>
      <rPr>
        <sz val="11"/>
        <color rgb="FF000000"/>
        <rFont val="Calibri"/>
      </rPr>
      <t>4. Verify SNMP Control is not disabled.</t>
    </r>
    <r>
      <rPr>
        <sz val="11"/>
        <color rgb="FF000000"/>
        <rFont val="Calibri"/>
      </rPr>
      <t xml:space="preserve">
</t>
    </r>
    <r>
      <rPr>
        <sz val="11"/>
        <color rgb="FF000000"/>
        <rFont val="Calibri"/>
      </rPr>
      <t>a. If SNMP Control is disabled, this is a finding.</t>
    </r>
    <r>
      <rPr>
        <sz val="11"/>
        <color rgb="FF000000"/>
        <rFont val="Calibri"/>
      </rPr>
      <t xml:space="preserve">
</t>
    </r>
    <r>
      <rPr>
        <sz val="11"/>
        <color rgb="FF000000"/>
        <rFont val="Calibri"/>
      </rPr>
      <t>b. If SNMP Control is not disabled, go to step 5.</t>
    </r>
    <r>
      <rPr>
        <sz val="11"/>
        <color rgb="FF000000"/>
        <rFont val="Calibri"/>
      </rPr>
      <t xml:space="preserve">
</t>
    </r>
    <r>
      <rPr>
        <sz val="11"/>
        <color rgb="FF000000"/>
        <rFont val="Calibri"/>
      </rPr>
      <t>5. Verify Protocol v3 is selected.</t>
    </r>
    <r>
      <rPr>
        <sz val="11"/>
        <color rgb="FF000000"/>
        <rFont val="Calibri"/>
      </rPr>
      <t xml:space="preserve">
</t>
    </r>
    <r>
      <rPr>
        <sz val="11"/>
        <color rgb="FF000000"/>
        <rFont val="Calibri"/>
      </rPr>
      <t>a. If Protocol v3 is not selected, this is a finding.</t>
    </r>
    <r>
      <rPr>
        <sz val="11"/>
        <color rgb="FF000000"/>
        <rFont val="Calibri"/>
      </rPr>
      <t xml:space="preserve">
</t>
    </r>
    <r>
      <rPr>
        <sz val="11"/>
        <color rgb="FF000000"/>
        <rFont val="Calibri"/>
      </rPr>
      <t>b. If Protocol v3 is selected, go to step 6.</t>
    </r>
    <r>
      <rPr>
        <sz val="11"/>
        <color rgb="FF000000"/>
        <rFont val="Calibri"/>
      </rPr>
      <t xml:space="preserve">
</t>
    </r>
    <r>
      <rPr>
        <sz val="11"/>
        <color rgb="FF000000"/>
        <rFont val="Calibri"/>
      </rPr>
      <t>6. Verify the SNMP v3 User has been added.</t>
    </r>
    <r>
      <rPr>
        <sz val="11"/>
        <color rgb="FF000000"/>
        <rFont val="Calibri"/>
      </rPr>
      <t xml:space="preserve">
</t>
    </r>
    <r>
      <rPr>
        <sz val="11"/>
        <color rgb="FF000000"/>
        <rFont val="Calibri"/>
      </rPr>
      <t>a. If SNMP v3 User has not been added, this is a finding.</t>
    </r>
  </si>
  <si>
    <t>V-251001</t>
  </si>
  <si>
    <r>
      <rPr>
        <sz val="11"/>
        <rFont val="Calibri"/>
      </rPr>
      <t>Sentry must be configured to implement cryptographic mechanisms using a FIPS 140-2 approved algorithm to protect the confidentiality of remote maintenance sessions.</t>
    </r>
  </si>
  <si>
    <r>
      <rPr>
        <sz val="11"/>
        <color rgb="FF000000"/>
        <rFont val="Calibri"/>
      </rPr>
      <t>Configure Sentry to use FIPS 140-2 approved algorithms to protect the confidentiality of remote maintenance sessions:</t>
    </r>
    <r>
      <rPr>
        <sz val="11"/>
        <color rgb="FF000000"/>
        <rFont val="Calibri"/>
      </rPr>
      <t xml:space="preserve">
</t>
    </r>
    <r>
      <rPr>
        <sz val="11"/>
        <color rgb="FF000000"/>
        <rFont val="Calibri"/>
      </rPr>
      <t>1. SSH to the Sentry.</t>
    </r>
    <r>
      <rPr>
        <sz val="11"/>
        <color rgb="FF000000"/>
        <rFont val="Calibri"/>
      </rPr>
      <t xml:space="preserve">
</t>
    </r>
    <r>
      <rPr>
        <sz val="11"/>
        <color rgb="FF000000"/>
        <rFont val="Calibri"/>
      </rPr>
      <t>2. At the prompt, enter "enable" mode with the secret credentials.</t>
    </r>
    <r>
      <rPr>
        <sz val="11"/>
        <color rgb="FF000000"/>
        <rFont val="Calibri"/>
      </rPr>
      <t xml:space="preserve">
</t>
    </r>
    <r>
      <rPr>
        <sz val="11"/>
        <color rgb="FF000000"/>
        <rFont val="Calibri"/>
      </rPr>
      <t>3. Type Configure command.</t>
    </r>
    <r>
      <rPr>
        <sz val="11"/>
        <color rgb="FF000000"/>
        <rFont val="Calibri"/>
      </rPr>
      <t xml:space="preserve">
</t>
    </r>
    <r>
      <rPr>
        <sz val="11"/>
        <color rgb="FF000000"/>
        <rFont val="Calibri"/>
      </rPr>
      <t>4. Type FIPS.</t>
    </r>
    <r>
      <rPr>
        <sz val="11"/>
        <color rgb="FF000000"/>
        <rFont val="Calibri"/>
      </rPr>
      <t xml:space="preserve">
</t>
    </r>
    <r>
      <rPr>
        <sz val="11"/>
        <color rgb="FF000000"/>
        <rFont val="Calibri"/>
      </rPr>
      <t>5. Once reloaded, SSH to the Sentry.</t>
    </r>
    <r>
      <rPr>
        <sz val="11"/>
        <color rgb="FF000000"/>
        <rFont val="Calibri"/>
      </rPr>
      <t xml:space="preserve">
</t>
    </r>
    <r>
      <rPr>
        <sz val="11"/>
        <color rgb="FF000000"/>
        <rFont val="Calibri"/>
      </rPr>
      <t xml:space="preserve">6. Run the "show FIPS" command. </t>
    </r>
    <r>
      <rPr>
        <sz val="11"/>
        <color rgb="FF000000"/>
        <rFont val="Calibri"/>
      </rPr>
      <t xml:space="preserve">
</t>
    </r>
    <r>
      <rPr>
        <sz val="11"/>
        <color rgb="FF000000"/>
        <rFont val="Calibri"/>
      </rPr>
      <t>FIPS 140 mode is enabled.</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</si>
  <si>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</si>
  <si>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 xml:space="preserve">On Sentry console, do the following to verify FIPS mode is activated to protect the confidentiality of remote maintenance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SSH to the Sentry. </t>
    </r>
    <r>
      <rPr>
        <sz val="11"/>
        <color rgb="FF000000"/>
        <rFont val="Calibri"/>
      </rPr>
      <t xml:space="preserve">
</t>
    </r>
    <r>
      <rPr>
        <sz val="11"/>
        <color rgb="FF000000"/>
        <rFont val="Calibri"/>
      </rPr>
      <t>2. Run the "show FIPS" command.</t>
    </r>
    <r>
      <rPr>
        <sz val="11"/>
        <color rgb="FF000000"/>
        <rFont val="Calibri"/>
      </rPr>
      <t xml:space="preserve">
</t>
    </r>
    <r>
      <rPr>
        <sz val="11"/>
        <color rgb="FF000000"/>
        <rFont val="Calibri"/>
      </rPr>
      <t xml:space="preserve">3. Verify FIPS 140 mode is not disabled. </t>
    </r>
    <r>
      <rPr>
        <sz val="11"/>
        <color rgb="FF000000"/>
        <rFont val="Calibri"/>
      </rPr>
      <t xml:space="preserve">
</t>
    </r>
    <r>
      <rPr>
        <sz val="11"/>
        <color rgb="FF000000"/>
        <rFont val="Calibri"/>
      </rPr>
      <t>If FIPS 140-2 mode is disabled, this is a finding.</t>
    </r>
  </si>
  <si>
    <t>V-251002</t>
  </si>
  <si>
    <r>
      <rPr>
        <sz val="11"/>
        <rFont val="Calibri"/>
      </rPr>
      <t>Sentry must offload audit records onto a different system or media than the system being audited.</t>
    </r>
  </si>
  <si>
    <r>
      <rPr>
        <sz val="11"/>
        <color rgb="FF000000"/>
        <rFont val="Calibri"/>
      </rPr>
      <t>Configure Sentry to forward/offload audit to a different system.</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 xml:space="preserve">4. Click on the syslog server(s) and in the "Modify Syslog"/"Add Syslog" pop-up dialog, under the "Facility Type", click the checkbox for "Audit". </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</si>
  <si>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Information stored in one location is vulnerable to accidental or incidental deletion or alteration. Offloading is a common process in information systems with limited audit storage capacity.</t>
    </r>
  </si>
  <si>
    <r>
      <rPr>
        <sz val="11"/>
        <color rgb="FF000000"/>
        <rFont val="Calibri"/>
      </rPr>
      <t xml:space="preserve">Verify Sentry is configured to offload audit records to a different system. </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that a syslog server is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syslog server is not configured, this is a finding.</t>
    </r>
  </si>
  <si>
    <t>V-251003</t>
  </si>
  <si>
    <r>
      <rPr>
        <sz val="11"/>
        <rFont val="Calibri"/>
      </rPr>
      <t>Sentry must enforce access restrictions associated with changes to the system components.</t>
    </r>
  </si>
  <si>
    <r>
      <rPr>
        <sz val="11"/>
        <color rgb="FF000000"/>
        <rFont val="Calibri"/>
      </rPr>
      <t xml:space="preserve">Configure that only authorized administrators have permissions for changes, deletions, and updates on the Sentry. </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 xml:space="preserve">2. Go to Security &gt;&gt; identity Source &gt;&gt; Local Users. </t>
    </r>
    <r>
      <rPr>
        <sz val="11"/>
        <color rgb="FF000000"/>
        <rFont val="Calibri"/>
      </rPr>
      <t xml:space="preserve">
</t>
    </r>
    <r>
      <rPr>
        <sz val="11"/>
        <color rgb="FF000000"/>
        <rFont val="Calibri"/>
      </rPr>
      <t>3. Click "Add" to add authorized users.</t>
    </r>
    <r>
      <rPr>
        <sz val="11"/>
        <color rgb="FF000000"/>
        <rFont val="Calibri"/>
      </rPr>
      <t xml:space="preserve">
</t>
    </r>
    <r>
      <rPr>
        <sz val="11"/>
        <color rgb="FF000000"/>
        <rFont val="Calibri"/>
      </rPr>
      <t>4. If unauthorized users are listed, click the check box next to the unauthorized user and click "Delete".</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</si>
  <si>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ACLs, and policy filters.</t>
    </r>
  </si>
  <si>
    <r>
      <rPr>
        <sz val="11"/>
        <color rgb="FF000000"/>
        <rFont val="Calibri"/>
      </rPr>
      <t xml:space="preserve">Verify that only authorized administrators have permissions for changes, deletions, and updates on the Sentry. </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Security &gt;&gt; Local Users.</t>
    </r>
    <r>
      <rPr>
        <sz val="11"/>
        <color rgb="FF000000"/>
        <rFont val="Calibri"/>
      </rPr>
      <t xml:space="preserve">
</t>
    </r>
    <r>
      <rPr>
        <sz val="11"/>
        <color rgb="FF000000"/>
        <rFont val="Calibri"/>
      </rPr>
      <t>3. Verify no unauthorized users are listed.</t>
    </r>
    <r>
      <rPr>
        <sz val="11"/>
        <color rgb="FF000000"/>
        <rFont val="Calibri"/>
      </rPr>
      <t xml:space="preserve">
</t>
    </r>
    <r>
      <rPr>
        <sz val="11"/>
        <color rgb="FF000000"/>
        <rFont val="Calibri"/>
      </rPr>
      <t>If unauthorized users are listed, this is a finding.</t>
    </r>
  </si>
  <si>
    <t>V-251004</t>
  </si>
  <si>
    <r>
      <rPr>
        <sz val="11"/>
        <rFont val="Calibri"/>
      </rPr>
      <t>Sentry must be configured to conduct backups of system level information contained in the information system when changes occur.</t>
    </r>
  </si>
  <si>
    <r>
      <rPr>
        <sz val="11"/>
        <color rgb="FF000000"/>
        <rFont val="Calibri"/>
      </rPr>
      <t xml:space="preserve">Ensure the virtual solution provides periodic backups.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 to "Sentry Installation Guide", section "Periodic backups for VMware", pages 6-7.</t>
    </r>
  </si>
  <si>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</si>
  <si>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 xml:space="preserve">Identify/validate Sentry support for periodic backups. </t>
    </r>
    <r>
      <rPr>
        <sz val="11"/>
        <color rgb="FF000000"/>
        <rFont val="Calibri"/>
      </rPr>
      <t xml:space="preserve">
</t>
    </r>
    <r>
      <rPr>
        <sz val="11"/>
        <color rgb="FF000000"/>
        <rFont val="Calibri"/>
      </rPr>
      <t>This is done via the virtual machine.</t>
    </r>
    <r>
      <rPr>
        <sz val="11"/>
        <color rgb="FF000000"/>
        <rFont val="Calibri"/>
      </rPr>
      <t xml:space="preserve">
</t>
    </r>
    <r>
      <rPr>
        <sz val="11"/>
        <color rgb="FF000000"/>
        <rFont val="Calibri"/>
      </rPr>
      <t>Check with the virtual team to verify backups are scheduled.</t>
    </r>
    <r>
      <rPr>
        <sz val="11"/>
        <color rgb="FF000000"/>
        <rFont val="Calibri"/>
      </rPr>
      <t xml:space="preserve">
</t>
    </r>
    <r>
      <rPr>
        <sz val="11"/>
        <color rgb="FF000000"/>
        <rFont val="Calibri"/>
      </rPr>
      <t>If the backups are not scheduled, this is a finding.</t>
    </r>
  </si>
  <si>
    <t>V-251005</t>
  </si>
  <si>
    <r>
      <rPr>
        <sz val="11"/>
        <rFont val="Calibri"/>
      </rPr>
      <t>Sentry must obtain its public key certificates from an appropriate certificate policy through an approved service provider.</t>
    </r>
  </si>
  <si>
    <r>
      <rPr>
        <sz val="11"/>
        <color rgb="FF000000"/>
        <rFont val="Calibri"/>
      </rPr>
      <t>Configure the Sentry with a certificate from an approved Certificate Authority.</t>
    </r>
    <r>
      <rPr>
        <sz val="11"/>
        <color rgb="FF000000"/>
        <rFont val="Calibri"/>
      </rPr>
      <t xml:space="preserve">
</t>
    </r>
    <r>
      <rPr>
        <sz val="11"/>
        <color rgb="FF000000"/>
        <rFont val="Calibri"/>
      </rPr>
      <t>From MobileIron Core:</t>
    </r>
    <r>
      <rPr>
        <sz val="11"/>
        <color rgb="FF000000"/>
        <rFont val="Calibri"/>
      </rPr>
      <t xml:space="preserve">
</t>
    </r>
    <r>
      <rPr>
        <sz val="11"/>
        <color rgb="FF000000"/>
        <rFont val="Calibri"/>
      </rPr>
      <t>1. Log in to the MobileIron Core.</t>
    </r>
    <r>
      <rPr>
        <sz val="11"/>
        <color rgb="FF000000"/>
        <rFont val="Calibri"/>
      </rPr>
      <t xml:space="preserve">
</t>
    </r>
    <r>
      <rPr>
        <sz val="11"/>
        <color rgb="FF000000"/>
        <rFont val="Calibri"/>
      </rPr>
      <t>2. Navigate to "Services".</t>
    </r>
    <r>
      <rPr>
        <sz val="11"/>
        <color rgb="FF000000"/>
        <rFont val="Calibri"/>
      </rPr>
      <t xml:space="preserve">
</t>
    </r>
    <r>
      <rPr>
        <sz val="11"/>
        <color rgb="FF000000"/>
        <rFont val="Calibri"/>
      </rPr>
      <t>3. Select "Sentry".</t>
    </r>
    <r>
      <rPr>
        <sz val="11"/>
        <color rgb="FF000000"/>
        <rFont val="Calibri"/>
      </rPr>
      <t xml:space="preserve">
</t>
    </r>
    <r>
      <rPr>
        <sz val="11"/>
        <color rgb="FF000000"/>
        <rFont val="Calibri"/>
      </rPr>
      <t>4. On each configured Sentry, select "Manage Certificate".</t>
    </r>
    <r>
      <rPr>
        <sz val="11"/>
        <color rgb="FF000000"/>
        <rFont val="Calibri"/>
      </rPr>
      <t xml:space="preserve">
</t>
    </r>
    <r>
      <rPr>
        <sz val="11"/>
        <color rgb="FF000000"/>
        <rFont val="Calibri"/>
      </rPr>
      <t xml:space="preserve">5. Upload appropriate certificate. </t>
    </r>
    <r>
      <rPr>
        <sz val="11"/>
        <color rgb="FF000000"/>
        <rFont val="Calibri"/>
      </rPr>
      <t xml:space="preserve">
</t>
    </r>
    <r>
      <rPr>
        <sz val="11"/>
        <color rgb="FF000000"/>
        <rFont val="Calibri"/>
      </rPr>
      <t>From Sentry:</t>
    </r>
    <r>
      <rPr>
        <sz val="11"/>
        <color rgb="FF000000"/>
        <rFont val="Calibri"/>
      </rPr>
      <t xml:space="preserve">
</t>
    </r>
    <r>
      <rPr>
        <sz val="11"/>
        <color rgb="FF000000"/>
        <rFont val="Calibri"/>
      </rPr>
      <t xml:space="preserve">1. Log in to the Sentry. </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Select "Certificate Management".</t>
    </r>
    <r>
      <rPr>
        <sz val="11"/>
        <color rgb="FF000000"/>
        <rFont val="Calibri"/>
      </rPr>
      <t xml:space="preserve">
</t>
    </r>
    <r>
      <rPr>
        <sz val="11"/>
        <color rgb="FF000000"/>
        <rFont val="Calibri"/>
      </rPr>
      <t>4. Select "Manage Certificate".</t>
    </r>
    <r>
      <rPr>
        <sz val="11"/>
        <color rgb="FF000000"/>
        <rFont val="Calibri"/>
      </rPr>
      <t xml:space="preserve">
</t>
    </r>
    <r>
      <rPr>
        <sz val="11"/>
        <color rgb="FF000000"/>
        <rFont val="Calibri"/>
      </rPr>
      <t xml:space="preserve">5. Upload appropriate certificate. </t>
    </r>
    <r>
      <rPr>
        <sz val="11"/>
        <color rgb="FF000000"/>
        <rFont val="Calibri"/>
      </rPr>
      <t xml:space="preserve">
</t>
    </r>
    <r>
      <rPr>
        <sz val="11"/>
        <color rgb="FF000000"/>
        <rFont val="Calibri"/>
      </rPr>
      <t>Reference "Sentry Guide for MobileIron Core" for uploading a certificate to Sentry, section "Standalone Sentry Certificate".</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</si>
  <si>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</si>
  <si>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 xml:space="preserve">Determine if the Sentry has a public certificate from an approved Certificate Authority. </t>
    </r>
    <r>
      <rPr>
        <sz val="11"/>
        <color rgb="FF000000"/>
        <rFont val="Calibri"/>
      </rPr>
      <t xml:space="preserve">
</t>
    </r>
    <r>
      <rPr>
        <sz val="11"/>
        <color rgb="FF000000"/>
        <rFont val="Calibri"/>
      </rPr>
      <t>From MobileIron Core:</t>
    </r>
    <r>
      <rPr>
        <sz val="11"/>
        <color rgb="FF000000"/>
        <rFont val="Calibri"/>
      </rPr>
      <t xml:space="preserve">
</t>
    </r>
    <r>
      <rPr>
        <sz val="11"/>
        <color rgb="FF000000"/>
        <rFont val="Calibri"/>
      </rPr>
      <t>1. Log in to the MobileIron Core.</t>
    </r>
    <r>
      <rPr>
        <sz val="11"/>
        <color rgb="FF000000"/>
        <rFont val="Calibri"/>
      </rPr>
      <t xml:space="preserve">
</t>
    </r>
    <r>
      <rPr>
        <sz val="11"/>
        <color rgb="FF000000"/>
        <rFont val="Calibri"/>
      </rPr>
      <t>2. Navigate to "Services".</t>
    </r>
    <r>
      <rPr>
        <sz val="11"/>
        <color rgb="FF000000"/>
        <rFont val="Calibri"/>
      </rPr>
      <t xml:space="preserve">
</t>
    </r>
    <r>
      <rPr>
        <sz val="11"/>
        <color rgb="FF000000"/>
        <rFont val="Calibri"/>
      </rPr>
      <t>3. Select "Sentry".</t>
    </r>
    <r>
      <rPr>
        <sz val="11"/>
        <color rgb="FF000000"/>
        <rFont val="Calibri"/>
      </rPr>
      <t xml:space="preserve">
</t>
    </r>
    <r>
      <rPr>
        <sz val="11"/>
        <color rgb="FF000000"/>
        <rFont val="Calibri"/>
      </rPr>
      <t>4. On each configured Sentry, select "View Certificate".</t>
    </r>
    <r>
      <rPr>
        <sz val="11"/>
        <color rgb="FF000000"/>
        <rFont val="Calibri"/>
      </rPr>
      <t xml:space="preserve">
</t>
    </r>
    <r>
      <rPr>
        <sz val="11"/>
        <color rgb="FF000000"/>
        <rFont val="Calibri"/>
      </rPr>
      <t>5. Validate the Public Key is issued from an approved Certificate Authority.</t>
    </r>
    <r>
      <rPr>
        <sz val="11"/>
        <color rgb="FF000000"/>
        <rFont val="Calibri"/>
      </rPr>
      <t xml:space="preserve">
</t>
    </r>
    <r>
      <rPr>
        <sz val="11"/>
        <color rgb="FF000000"/>
        <rFont val="Calibri"/>
      </rPr>
      <t>From Sentry:</t>
    </r>
    <r>
      <rPr>
        <sz val="11"/>
        <color rgb="FF000000"/>
        <rFont val="Calibri"/>
      </rPr>
      <t xml:space="preserve">
</t>
    </r>
    <r>
      <rPr>
        <sz val="11"/>
        <color rgb="FF000000"/>
        <rFont val="Calibri"/>
      </rPr>
      <t xml:space="preserve">1. Log in to the Sentry. </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Scroll down to "Certificate Mgmt".</t>
    </r>
    <r>
      <rPr>
        <sz val="11"/>
        <color rgb="FF000000"/>
        <rFont val="Calibri"/>
      </rPr>
      <t xml:space="preserve">
</t>
    </r>
    <r>
      <rPr>
        <sz val="11"/>
        <color rgb="FF000000"/>
        <rFont val="Calibri"/>
      </rPr>
      <t>4. Select "View Certificate".</t>
    </r>
    <r>
      <rPr>
        <sz val="11"/>
        <color rgb="FF000000"/>
        <rFont val="Calibri"/>
      </rPr>
      <t xml:space="preserve">
</t>
    </r>
    <r>
      <rPr>
        <sz val="11"/>
        <color rgb="FF000000"/>
        <rFont val="Calibri"/>
      </rPr>
      <t>If approved certificates have not been uploaded, this is a finding.</t>
    </r>
  </si>
  <si>
    <t>V-251006</t>
  </si>
  <si>
    <r>
      <rPr>
        <sz val="11"/>
        <rFont val="Calibri"/>
      </rPr>
      <t>Sentry must be configured to send log data to a central log server for the purpose of forwarding alerts to the administrators and the ISSO.</t>
    </r>
  </si>
  <si>
    <r>
      <rPr>
        <sz val="11"/>
        <color rgb="FF000000"/>
        <rFont val="Calibri"/>
      </rPr>
      <t>Configure the Sentry to forward syslog data using the steps below Refer to "Sentry Guide for Core", section "Syslog", page 140.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 Log in to the Sentry.</t>
    </r>
    <r>
      <rPr>
        <sz val="11"/>
        <color rgb="FF000000"/>
        <rFont val="Calibri"/>
      </rPr>
      <t xml:space="preserve">
</t>
    </r>
    <r>
      <rPr>
        <sz val="11"/>
        <color rgb="FF000000"/>
        <rFont val="Calibri"/>
      </rPr>
      <t xml:space="preserve"> 2. Navigate to "Settings".</t>
    </r>
    <r>
      <rPr>
        <sz val="11"/>
        <color rgb="FF000000"/>
        <rFont val="Calibri"/>
      </rPr>
      <t xml:space="preserve">
</t>
    </r>
    <r>
      <rPr>
        <sz val="11"/>
        <color rgb="FF000000"/>
        <rFont val="Calibri"/>
      </rPr>
      <t xml:space="preserve"> 3. Scroll down to "Syslog".</t>
    </r>
    <r>
      <rPr>
        <sz val="11"/>
        <color rgb="FF000000"/>
        <rFont val="Calibri"/>
      </rPr>
      <t xml:space="preserve">
</t>
    </r>
    <r>
      <rPr>
        <sz val="11"/>
        <color rgb="FF000000"/>
        <rFont val="Calibri"/>
      </rPr>
      <t xml:space="preserve"> 4. If there is no syslog server entry, ADD the server:</t>
    </r>
    <r>
      <rPr>
        <sz val="11"/>
        <color rgb="FF000000"/>
        <rFont val="Calibri"/>
      </rPr>
      <t xml:space="preserve">
</t>
    </r>
    <r>
      <rPr>
        <sz val="11"/>
        <color rgb="FF000000"/>
        <rFont val="Calibri"/>
      </rPr>
      <t xml:space="preserve">      a. Add Server IP address.</t>
    </r>
    <r>
      <rPr>
        <sz val="11"/>
        <color rgb="FF000000"/>
        <rFont val="Calibri"/>
      </rPr>
      <t xml:space="preserve">
</t>
    </r>
    <r>
      <rPr>
        <sz val="11"/>
        <color rgb="FF000000"/>
        <rFont val="Calibri"/>
      </rPr>
      <t xml:space="preserve">      b. Add Port.</t>
    </r>
    <r>
      <rPr>
        <sz val="11"/>
        <color rgb="FF000000"/>
        <rFont val="Calibri"/>
      </rPr>
      <t xml:space="preserve">
</t>
    </r>
    <r>
      <rPr>
        <sz val="11"/>
        <color rgb="FF000000"/>
        <rFont val="Calibri"/>
      </rPr>
      <t xml:space="preserve">      c. Select/add Facility Types and Log Levels.</t>
    </r>
    <r>
      <rPr>
        <sz val="11"/>
        <color rgb="FF000000"/>
        <rFont val="Calibri"/>
      </rPr>
      <t xml:space="preserve">
</t>
    </r>
    <r>
      <rPr>
        <sz val="11"/>
        <color rgb="FF000000"/>
        <rFont val="Calibri"/>
      </rPr>
      <t xml:space="preserve">     d. Enable Admin state.</t>
    </r>
  </si>
  <si>
    <r>
      <rPr>
        <sz val="11"/>
        <color rgb="FF000000"/>
        <rFont val="Calibri"/>
      </rPr>
      <t>Without syslog enabled it will be difficult for an ISSO to correlate the users behavior and identify potential threats within the logs.</t>
    </r>
  </si>
  <si>
    <r>
      <rPr>
        <sz val="11"/>
        <color rgb="FF000000"/>
        <rFont val="Calibri"/>
      </rPr>
      <t xml:space="preserve">To identify/validate Sentry support for syslog forwarding, follow the navigation steps below. </t>
    </r>
    <r>
      <rPr>
        <sz val="11"/>
        <color rgb="FF000000"/>
        <rFont val="Calibri"/>
      </rPr>
      <t xml:space="preserve">
</t>
    </r>
    <r>
      <rPr>
        <sz val="11"/>
        <color rgb="FF000000"/>
        <rFont val="Calibri"/>
      </rPr>
      <t>1. Log in to the Sentry.</t>
    </r>
    <r>
      <rPr>
        <sz val="11"/>
        <color rgb="FF000000"/>
        <rFont val="Calibri"/>
      </rPr>
      <t xml:space="preserve">
</t>
    </r>
    <r>
      <rPr>
        <sz val="11"/>
        <color rgb="FF000000"/>
        <rFont val="Calibri"/>
      </rPr>
      <t>2. Navigate to "Settings".</t>
    </r>
    <r>
      <rPr>
        <sz val="11"/>
        <color rgb="FF000000"/>
        <rFont val="Calibri"/>
      </rPr>
      <t xml:space="preserve">
</t>
    </r>
    <r>
      <rPr>
        <sz val="11"/>
        <color rgb="FF000000"/>
        <rFont val="Calibri"/>
      </rPr>
      <t>3. Scroll down to "Syslog".</t>
    </r>
    <r>
      <rPr>
        <sz val="11"/>
        <color rgb="FF000000"/>
        <rFont val="Calibri"/>
      </rPr>
      <t xml:space="preserve">
</t>
    </r>
    <r>
      <rPr>
        <sz val="11"/>
        <color rgb="FF000000"/>
        <rFont val="Calibri"/>
      </rPr>
      <t xml:space="preserve">4. Verify that a syslog server has been configured correctly. </t>
    </r>
    <r>
      <rPr>
        <sz val="11"/>
        <color rgb="FF000000"/>
        <rFont val="Calibri"/>
      </rPr>
      <t xml:space="preserve">
</t>
    </r>
    <r>
      <rPr>
        <sz val="11"/>
        <color rgb="FF000000"/>
        <rFont val="Calibri"/>
      </rPr>
      <t xml:space="preserve">      a. Verify Server IP address.</t>
    </r>
    <r>
      <rPr>
        <sz val="11"/>
        <color rgb="FF000000"/>
        <rFont val="Calibri"/>
      </rPr>
      <t xml:space="preserve">
</t>
    </r>
    <r>
      <rPr>
        <sz val="11"/>
        <color rgb="FF000000"/>
        <rFont val="Calibri"/>
      </rPr>
      <t xml:space="preserve">      b. Verify Port.</t>
    </r>
    <r>
      <rPr>
        <sz val="11"/>
        <color rgb="FF000000"/>
        <rFont val="Calibri"/>
      </rPr>
      <t xml:space="preserve">
</t>
    </r>
    <r>
      <rPr>
        <sz val="11"/>
        <color rgb="FF000000"/>
        <rFont val="Calibri"/>
      </rPr>
      <t xml:space="preserve">      c. Verify Facility Types.</t>
    </r>
    <r>
      <rPr>
        <sz val="11"/>
        <color rgb="FF000000"/>
        <rFont val="Calibri"/>
      </rPr>
      <t xml:space="preserve">
</t>
    </r>
    <r>
      <rPr>
        <sz val="11"/>
        <color rgb="FF000000"/>
        <rFont val="Calibri"/>
      </rPr>
      <t xml:space="preserve">      d. Verify Admin state is enabled.</t>
    </r>
    <r>
      <rPr>
        <sz val="11"/>
        <color rgb="FF000000"/>
        <rFont val="Calibri"/>
      </rPr>
      <t xml:space="preserve">
</t>
    </r>
    <r>
      <rPr>
        <sz val="11"/>
        <color rgb="FF000000"/>
        <rFont val="Calibri"/>
      </rPr>
      <t>If syslog forwarding has not been implemented, this is a finding.</t>
    </r>
  </si>
  <si>
    <t>V-251007</t>
  </si>
  <si>
    <r>
      <rPr>
        <sz val="11"/>
        <rFont val="Calibri"/>
      </rPr>
      <t>Sentry must be running an operating system release that is currently supported by MobileIron.</t>
    </r>
  </si>
  <si>
    <r>
      <rPr>
        <sz val="11"/>
        <color rgb="FF000000"/>
        <rFont val="Calibri"/>
      </rPr>
      <t>Install the most current MobileIron supported version of Sentry.</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</si>
  <si>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</si>
  <si>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 xml:space="preserve">Verify the Sentry is a supported version. </t>
    </r>
    <r>
      <rPr>
        <sz val="11"/>
        <color rgb="FF000000"/>
        <rFont val="Calibri"/>
      </rPr>
      <t xml:space="preserve">
</t>
    </r>
    <r>
      <rPr>
        <sz val="11"/>
        <color rgb="FF000000"/>
        <rFont val="Calibri"/>
      </rPr>
      <t>1. Enter the Sentry System Manager Portal URL in a web browser.</t>
    </r>
    <r>
      <rPr>
        <sz val="11"/>
        <color rgb="FF000000"/>
        <rFont val="Calibri"/>
      </rPr>
      <t xml:space="preserve">
</t>
    </r>
    <r>
      <rPr>
        <sz val="11"/>
        <color rgb="FF000000"/>
        <rFont val="Calibri"/>
      </rPr>
      <t>2. View the version number in the top right corner.</t>
    </r>
    <r>
      <rPr>
        <sz val="11"/>
        <color rgb="FF000000"/>
        <rFont val="Calibri"/>
      </rPr>
      <t xml:space="preserve">
</t>
    </r>
    <r>
      <rPr>
        <sz val="11"/>
        <color rgb="FF000000"/>
        <rFont val="Calibri"/>
      </rPr>
      <t xml:space="preserve">3. Check the MI Support page (help.mobileiron.com) to ensure the MI Sentry is a supported version. </t>
    </r>
    <r>
      <rPr>
        <sz val="11"/>
        <color rgb="FF000000"/>
        <rFont val="Calibri"/>
      </rPr>
      <t xml:space="preserve">
</t>
    </r>
    <r>
      <rPr>
        <sz val="11"/>
        <color rgb="FF000000"/>
        <rFont val="Calibri"/>
      </rPr>
      <t>If the version number of the Sentry appliance is not supported, this is a finding.</t>
    </r>
  </si>
  <si>
    <t>V-251008</t>
  </si>
  <si>
    <r>
      <rPr>
        <sz val="11"/>
        <rFont val="Calibri"/>
      </rPr>
      <t>The Sentry must enforce approved authorizations for logical access to information and system resources by enabling identity-based, role-based, and/or attribute-based security policies. These controls are enabled in MobileIron UEM (MobileIron Core) and applied by the Sentry for conditional access enforcement.</t>
    </r>
  </si>
  <si>
    <t>ALG</t>
  </si>
  <si>
    <r>
      <rPr>
        <sz val="11"/>
        <color rgb="FF000000"/>
        <rFont val="Calibri"/>
      </rPr>
      <t>Configure the Sentry to enforce approved authorizations for logical access to information and system resources by employing identity-based, role-based, and/or attribute-based security policies.</t>
    </r>
    <r>
      <rPr>
        <sz val="11"/>
        <color rgb="FF000000"/>
        <rFont val="Calibri"/>
      </rPr>
      <t xml:space="preserve">
</t>
    </r>
    <r>
      <rPr>
        <sz val="11"/>
        <color rgb="FF000000"/>
        <rFont val="Calibri"/>
      </rPr>
      <t>1. Log in to the Core Admin Portal.</t>
    </r>
    <r>
      <rPr>
        <sz val="11"/>
        <color rgb="FF000000"/>
        <rFont val="Calibri"/>
      </rPr>
      <t xml:space="preserve">
</t>
    </r>
    <r>
      <rPr>
        <sz val="11"/>
        <color rgb="FF000000"/>
        <rFont val="Calibri"/>
      </rPr>
      <t xml:space="preserve">2. Go to Services &gt;&gt; Sentry. </t>
    </r>
    <r>
      <rPr>
        <sz val="11"/>
        <color rgb="FF000000"/>
        <rFont val="Calibri"/>
      </rPr>
      <t xml:space="preserve">
</t>
    </r>
    <r>
      <rPr>
        <sz val="11"/>
        <color rgb="FF000000"/>
        <rFont val="Calibri"/>
      </rPr>
      <t>3. Create one or all of the applicable Sentry Services: ActiveSync, AppTunnel, or Kerberos Proxy based on the Sentry use case. (Refer to the Sentry Guide on how to configure the specific Sentry Services. ActiveSync: Page 43; AppTunnel: Page 64; Kerberos Proxy: Page 92.)</t>
    </r>
    <r>
      <rPr>
        <sz val="11"/>
        <color rgb="FF000000"/>
        <rFont val="Calibri"/>
      </rPr>
      <t xml:space="preserve">
</t>
    </r>
    <r>
      <rPr>
        <sz val="11"/>
        <color rgb="FF000000"/>
        <rFont val="Calibri"/>
      </rPr>
      <t>4. If Sentry is being used as an ActiveSync Proxy or AppTunnel, configure an Identity Certificate for the Device Authentication Configuration in the Sentry Configuration and enable the CRL checkbox.</t>
    </r>
    <r>
      <rPr>
        <sz val="11"/>
        <color rgb="FF000000"/>
        <rFont val="Calibri"/>
      </rPr>
      <t xml:space="preserve">
</t>
    </r>
    <r>
      <rPr>
        <sz val="11"/>
        <color rgb="FF000000"/>
        <rFont val="Calibri"/>
      </rPr>
      <t>5. Save the Sentry 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MobileIron UEM applies security, privacy, lockdown, and sync policies to registered devices. These policies ensure that devices can connect only if they comply to an organization’s security requirements. Standalone Sentry gets device posture and compliance information from MobileIron UEM and allows access to email via ActiveSync or backend systems based on the device posture.</t>
    </r>
    <r>
      <rPr>
        <sz val="11"/>
        <color rgb="FF000000"/>
        <rFont val="Calibri"/>
      </rPr>
      <t xml:space="preserve">
</t>
    </r>
    <r>
      <rPr>
        <sz val="11"/>
        <color rgb="FF000000"/>
        <rFont val="Calibri"/>
      </rPr>
      <t>1. Log in to the Core Admin Portal.</t>
    </r>
    <r>
      <rPr>
        <sz val="11"/>
        <color rgb="FF000000"/>
        <rFont val="Calibri"/>
      </rPr>
      <t xml:space="preserve">
</t>
    </r>
    <r>
      <rPr>
        <sz val="11"/>
        <color rgb="FF000000"/>
        <rFont val="Calibri"/>
      </rPr>
      <t>2. Go to Policies and Configurations &gt;&gt; Policies.</t>
    </r>
    <r>
      <rPr>
        <sz val="11"/>
        <color rgb="FF000000"/>
        <rFont val="Calibri"/>
      </rPr>
      <t xml:space="preserve">
</t>
    </r>
    <r>
      <rPr>
        <sz val="11"/>
        <color rgb="FF000000"/>
        <rFont val="Calibri"/>
      </rPr>
      <t>3. Create or edit the Lockdown and Security Policies.</t>
    </r>
    <r>
      <rPr>
        <sz val="11"/>
        <color rgb="FF000000"/>
        <rFont val="Calibri"/>
      </rPr>
      <t xml:space="preserve">
</t>
    </r>
    <r>
      <rPr>
        <sz val="11"/>
        <color rgb="FF000000"/>
        <rFont val="Calibri"/>
      </rPr>
      <t>4. Ensure the policies are applied to devices accessing systems behind a Sentry if configuring Sentry for ActiveSync.</t>
    </r>
    <r>
      <rPr>
        <sz val="11"/>
        <color rgb="FF000000"/>
        <rFont val="Calibri"/>
      </rPr>
      <t xml:space="preserve">
</t>
    </r>
    <r>
      <rPr>
        <sz val="11"/>
        <color rgb="FF000000"/>
        <rFont val="Calibri"/>
      </rPr>
      <t>By default, Sentry allows unregistered devices to access the ActiveSync server. Use this setting to change Sentry’s behavior to block unregistered devices from access if configuring Sentry for ActiveSync.</t>
    </r>
    <r>
      <rPr>
        <sz val="11"/>
        <color rgb="FF000000"/>
        <rFont val="Calibri"/>
      </rPr>
      <t xml:space="preserve">
</t>
    </r>
    <r>
      <rPr>
        <sz val="11"/>
        <color rgb="FF000000"/>
        <rFont val="Calibri"/>
      </rPr>
      <t xml:space="preserve">1. Log in to the Core Admin Portal. </t>
    </r>
    <r>
      <rPr>
        <sz val="11"/>
        <color rgb="FF000000"/>
        <rFont val="Calibri"/>
      </rPr>
      <t xml:space="preserve">
</t>
    </r>
    <r>
      <rPr>
        <sz val="11"/>
        <color rgb="FF000000"/>
        <rFont val="Calibri"/>
      </rPr>
      <t xml:space="preserve">2. Go to Services &gt;&gt; Sentry &gt;&gt; Preferences. </t>
    </r>
    <r>
      <rPr>
        <sz val="11"/>
        <color rgb="FF000000"/>
        <rFont val="Calibri"/>
      </rPr>
      <t xml:space="preserve">
</t>
    </r>
    <r>
      <rPr>
        <sz val="11"/>
        <color rgb="FF000000"/>
        <rFont val="Calibri"/>
      </rPr>
      <t xml:space="preserve">3. Change the Auto Block Unregistered Devices setting to "Yes". </t>
    </r>
    <r>
      <rPr>
        <sz val="11"/>
        <color rgb="FF000000"/>
        <rFont val="Calibri"/>
      </rPr>
      <t xml:space="preserve">
</t>
    </r>
    <r>
      <rPr>
        <sz val="11"/>
        <color rgb="FF000000"/>
        <rFont val="Calibri"/>
      </rPr>
      <t>4. Click "Save".</t>
    </r>
  </si>
  <si>
    <r>
      <rPr>
        <sz val="11"/>
        <color rgb="FF000000"/>
        <rFont val="Calibri"/>
      </rPr>
      <t>Successful authentication through Sentry must not automatically give an entity access to resources behind Sentry.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</si>
  <si>
    <r>
      <rPr>
        <sz val="11"/>
        <color rgb="FF000000"/>
        <rFont val="Calibri"/>
      </rPr>
      <t xml:space="preserve">Verify the Sentry is configured to enforce approved authorizations for logical access to information and system resources by employing identity-based, role-based, and attribute-based security policies. The Sentry system configured for ActiveSync, AppTunnel, and/or as a Kerberos Proxy ensures only authenticated and authorized apps and managed devices have access to backend resources. Refer to the Sentry 9.8.0 Guide for Core pages 20-21 for more information. </t>
    </r>
    <r>
      <rPr>
        <sz val="11"/>
        <color rgb="FF000000"/>
        <rFont val="Calibri"/>
      </rPr>
      <t xml:space="preserve">
</t>
    </r>
    <r>
      <rPr>
        <sz val="11"/>
        <color rgb="FF000000"/>
        <rFont val="Calibri"/>
      </rPr>
      <t xml:space="preserve">1. Log in to the Core Admin Portal. </t>
    </r>
    <r>
      <rPr>
        <sz val="11"/>
        <color rgb="FF000000"/>
        <rFont val="Calibri"/>
      </rPr>
      <t xml:space="preserve">
</t>
    </r>
    <r>
      <rPr>
        <sz val="11"/>
        <color rgb="FF000000"/>
        <rFont val="Calibri"/>
      </rPr>
      <t xml:space="preserve">2. Go to Service &gt;&gt; Sentry. </t>
    </r>
    <r>
      <rPr>
        <sz val="11"/>
        <color rgb="FF000000"/>
        <rFont val="Calibri"/>
      </rPr>
      <t xml:space="preserve">
</t>
    </r>
    <r>
      <rPr>
        <sz val="11"/>
        <color rgb="FF000000"/>
        <rFont val="Calibri"/>
      </rPr>
      <t>3. Verify the Sentry is configured with one or all the of the applicable services (ActiveSync, AppTunnel, or Kerberos Proxy). If no services are applied, this is a finding.</t>
    </r>
    <r>
      <rPr>
        <sz val="11"/>
        <color rgb="FF000000"/>
        <rFont val="Calibri"/>
      </rPr>
      <t xml:space="preserve">
</t>
    </r>
    <r>
      <rPr>
        <sz val="11"/>
        <color rgb="FF000000"/>
        <rFont val="Calibri"/>
      </rPr>
      <t>4. If Sentry is being used as an ActiveSync Proxy or AppTunnel, verify an Identity Certificate is configured for the Device Authentication Configuration in the Sentry Configuration and that CRL is enabled. If not, this is a finding.</t>
    </r>
    <r>
      <rPr>
        <sz val="11"/>
        <color rgb="FF000000"/>
        <rFont val="Calibri"/>
      </rPr>
      <t xml:space="preserve">
</t>
    </r>
    <r>
      <rPr>
        <sz val="11"/>
        <color rgb="FF000000"/>
        <rFont val="Calibri"/>
      </rPr>
      <t>Refer to the Sentry 9.8.0 Guide on how to configure the specific Sentry Services. ActiveSync: Standalone Sentry for ActiveSync Email Section, AppTunnel: Standalone Sentry for AppTunnel Section Kerberos Proxy: Standalone Sentry for KKDCP Section.</t>
    </r>
    <r>
      <rPr>
        <sz val="11"/>
        <color rgb="FF000000"/>
        <rFont val="Calibri"/>
      </rPr>
      <t xml:space="preserve">
</t>
    </r>
    <r>
      <rPr>
        <sz val="11"/>
        <color rgb="FF000000"/>
        <rFont val="Calibri"/>
      </rPr>
      <t xml:space="preserve">MobileIron UEM applies security, privacy, lockdown, and sync policies to registered devices. These policies ensure that devices can connect only if they comply to an organization’s security requirements. Standalone Sentry gets device posture and compliance information from MobileIron UEM, and allows access to Email via ActiveSync or backend systems based on the device posture. </t>
    </r>
    <r>
      <rPr>
        <sz val="11"/>
        <color rgb="FF000000"/>
        <rFont val="Calibri"/>
      </rPr>
      <t xml:space="preserve">
</t>
    </r>
    <r>
      <rPr>
        <sz val="11"/>
        <color rgb="FF000000"/>
        <rFont val="Calibri"/>
      </rPr>
      <t xml:space="preserve">1. Log in to the Core Admin Portal. </t>
    </r>
    <r>
      <rPr>
        <sz val="11"/>
        <color rgb="FF000000"/>
        <rFont val="Calibri"/>
      </rPr>
      <t xml:space="preserve">
</t>
    </r>
    <r>
      <rPr>
        <sz val="11"/>
        <color rgb="FF000000"/>
        <rFont val="Calibri"/>
      </rPr>
      <t xml:space="preserve">2. Go to Policies and Configurations &gt;&gt; Policies. </t>
    </r>
    <r>
      <rPr>
        <sz val="11"/>
        <color rgb="FF000000"/>
        <rFont val="Calibri"/>
      </rPr>
      <t xml:space="preserve">
</t>
    </r>
    <r>
      <rPr>
        <sz val="11"/>
        <color rgb="FF000000"/>
        <rFont val="Calibri"/>
      </rPr>
      <t xml:space="preserve">3. Verify the appropriate Lockdown and Security Policies are applied to the devices accessing systems behind the Sentry. </t>
    </r>
    <r>
      <rPr>
        <sz val="11"/>
        <color rgb="FF000000"/>
        <rFont val="Calibri"/>
      </rPr>
      <t xml:space="preserve">
</t>
    </r>
    <r>
      <rPr>
        <sz val="11"/>
        <color rgb="FF000000"/>
        <rFont val="Calibri"/>
      </rPr>
      <t>If no policies are applied, this is a finding.</t>
    </r>
    <r>
      <rPr>
        <sz val="11"/>
        <color rgb="FF000000"/>
        <rFont val="Calibri"/>
      </rPr>
      <t xml:space="preserve">
</t>
    </r>
    <r>
      <rPr>
        <sz val="11"/>
        <color rgb="FF000000"/>
        <rFont val="Calibri"/>
      </rPr>
      <t xml:space="preserve">By default, Sentry allows unregistered devices to access the ActiveSync server. Use this setting to change Sentry’s behavior to block unregistered devices from access if configuring Sentry for ActiveSync. </t>
    </r>
    <r>
      <rPr>
        <sz val="11"/>
        <color rgb="FF000000"/>
        <rFont val="Calibri"/>
      </rPr>
      <t xml:space="preserve">
</t>
    </r>
    <r>
      <rPr>
        <sz val="11"/>
        <color rgb="FF000000"/>
        <rFont val="Calibri"/>
      </rPr>
      <t xml:space="preserve">1. Log in to the Core Admin Portal. </t>
    </r>
    <r>
      <rPr>
        <sz val="11"/>
        <color rgb="FF000000"/>
        <rFont val="Calibri"/>
      </rPr>
      <t xml:space="preserve">
</t>
    </r>
    <r>
      <rPr>
        <sz val="11"/>
        <color rgb="FF000000"/>
        <rFont val="Calibri"/>
      </rPr>
      <t xml:space="preserve">2. Go to Services &gt;&gt; Sentry &gt;&gt; Preferences. </t>
    </r>
    <r>
      <rPr>
        <sz val="11"/>
        <color rgb="FF000000"/>
        <rFont val="Calibri"/>
      </rPr>
      <t xml:space="preserve">
</t>
    </r>
    <r>
      <rPr>
        <sz val="11"/>
        <color rgb="FF000000"/>
        <rFont val="Calibri"/>
      </rPr>
      <t xml:space="preserve">3. Verify "Yes" for Auto Block Unregistered Devices is applied. </t>
    </r>
    <r>
      <rPr>
        <sz val="11"/>
        <color rgb="FF000000"/>
        <rFont val="Calibri"/>
      </rPr>
      <t xml:space="preserve">
</t>
    </r>
    <r>
      <rPr>
        <sz val="11"/>
        <color rgb="FF000000"/>
        <rFont val="Calibri"/>
      </rPr>
      <t>If not applied, this is a finding.</t>
    </r>
  </si>
  <si>
    <t>V-251009</t>
  </si>
  <si>
    <r>
      <rPr>
        <sz val="11"/>
        <rFont val="Calibri"/>
      </rPr>
      <t>The Sentry must enforce approved authorizations for controlling the flow of information within the network based on attribute-based inspection of the source, destination, and headers, of the communications traffic.</t>
    </r>
  </si>
  <si>
    <r>
      <rPr>
        <sz val="11"/>
        <color rgb="FF000000"/>
        <rFont val="Calibri"/>
      </rPr>
      <t xml:space="preserve">Configure the Sentry to enforce approved authorizations for controlling the flow of information within the network based on attribute- and content-based inspection of the source, destination, headers, and/or content of the communications traffic via MI Core labels. </t>
    </r>
    <r>
      <rPr>
        <sz val="11"/>
        <color rgb="FF000000"/>
        <rFont val="Calibri"/>
      </rPr>
      <t xml:space="preserve">
</t>
    </r>
    <r>
      <rPr>
        <sz val="11"/>
        <color rgb="FF000000"/>
        <rFont val="Calibri"/>
      </rPr>
      <t xml:space="preserve">1. Log in to the Core Admin Portal. </t>
    </r>
    <r>
      <rPr>
        <sz val="11"/>
        <color rgb="FF000000"/>
        <rFont val="Calibri"/>
      </rPr>
      <t xml:space="preserve">
</t>
    </r>
    <r>
      <rPr>
        <sz val="11"/>
        <color rgb="FF000000"/>
        <rFont val="Calibri"/>
      </rPr>
      <t>2. Go to Policies and Configurations &gt;&gt; Configurations.</t>
    </r>
    <r>
      <rPr>
        <sz val="11"/>
        <color rgb="FF000000"/>
        <rFont val="Calibri"/>
      </rPr>
      <t xml:space="preserve">
</t>
    </r>
    <r>
      <rPr>
        <sz val="11"/>
        <color rgb="FF000000"/>
        <rFont val="Calibri"/>
      </rPr>
      <t>3. For Active Sync email use cases with Sentry, apply the Exchange or mail app configurations using the Sentry to devices via a label.</t>
    </r>
    <r>
      <rPr>
        <sz val="11"/>
        <color rgb="FF000000"/>
        <rFont val="Calibri"/>
      </rPr>
      <t xml:space="preserve">
</t>
    </r>
    <r>
      <rPr>
        <sz val="11"/>
        <color rgb="FF000000"/>
        <rFont val="Calibri"/>
      </rPr>
      <t>4. For App Tunnel use cases, apply app configurations using the Sentry to device via a label.</t>
    </r>
  </si>
  <si>
    <r>
      <rPr>
        <sz val="11"/>
        <color rgb="FF000000"/>
        <rFont val="Calibri"/>
      </rPr>
      <t>Information flow control regulates where information is allowed to travel within a network. The flow of all network traffic must be monitored and controlled so it does not introduce any unacceptable risk to the network infrastructure or data.</t>
    </r>
    <r>
      <rPr>
        <sz val="11"/>
        <color rgb="FF000000"/>
        <rFont val="Calibri"/>
      </rPr>
      <t xml:space="preserve">
</t>
    </r>
    <r>
      <rPr>
        <sz val="11"/>
        <color rgb="FF000000"/>
        <rFont val="Calibri"/>
      </rPr>
      <t>Sentry enforces approved authorizations by employing security policy and/or rules configured in MobileIron UEM that restrict information system services capability based on header or protocol information.</t>
    </r>
  </si>
  <si>
    <r>
      <rPr>
        <sz val="11"/>
        <color rgb="FF000000"/>
        <rFont val="Calibri"/>
      </rPr>
      <t>Verify the Sentry and MobileIron UEM is configured to enforce approved authorizations for controlling the flow of information within the network based on attribute- and content-based inspection of the source, destination, headers, and/or content of the communications traffic.</t>
    </r>
    <r>
      <rPr>
        <sz val="11"/>
        <color rgb="FF000000"/>
        <rFont val="Calibri"/>
      </rPr>
      <t xml:space="preserve">
</t>
    </r>
    <r>
      <rPr>
        <sz val="11"/>
        <color rgb="FF000000"/>
        <rFont val="Calibri"/>
      </rPr>
      <t xml:space="preserve">MobileIron UEM applies Configurations to devices/users based on manual or dynamic labels. Verify that Configurations that leverage Sentry such as Email, VPN, Docs@Work, or any backend service which leverage Sentry as a gateway are applied to the appropriate user groups via the configurable labels. If not, this is a finding. </t>
    </r>
    <r>
      <rPr>
        <sz val="11"/>
        <color rgb="FF000000"/>
        <rFont val="Calibri"/>
      </rPr>
      <t xml:space="preserve">
</t>
    </r>
    <r>
      <rPr>
        <sz val="11"/>
        <color rgb="FF000000"/>
        <rFont val="Calibri"/>
      </rPr>
      <t xml:space="preserve">1. Log in to the Core Admin Portal. </t>
    </r>
    <r>
      <rPr>
        <sz val="11"/>
        <color rgb="FF000000"/>
        <rFont val="Calibri"/>
      </rPr>
      <t xml:space="preserve">
</t>
    </r>
    <r>
      <rPr>
        <sz val="11"/>
        <color rgb="FF000000"/>
        <rFont val="Calibri"/>
      </rPr>
      <t xml:space="preserve">2. Go to Policies and Configurations &gt;&gt; Configurations. </t>
    </r>
    <r>
      <rPr>
        <sz val="11"/>
        <color rgb="FF000000"/>
        <rFont val="Calibri"/>
      </rPr>
      <t xml:space="preserve">
</t>
    </r>
    <r>
      <rPr>
        <sz val="11"/>
        <color rgb="FF000000"/>
        <rFont val="Calibri"/>
      </rPr>
      <t>3. Verify the Sentry related Configurations are applied to the devices accessing systems behind the Sentry.</t>
    </r>
    <r>
      <rPr>
        <sz val="11"/>
        <color rgb="FF000000"/>
        <rFont val="Calibri"/>
      </rPr>
      <t xml:space="preserve">
</t>
    </r>
    <r>
      <rPr>
        <sz val="11"/>
        <color rgb="FF000000"/>
        <rFont val="Calibri"/>
      </rPr>
      <t>If Configurations are misassigned to the wrong label/user groups, this is a finding.</t>
    </r>
  </si>
  <si>
    <t>V-251010</t>
  </si>
  <si>
    <r>
      <rPr>
        <sz val="11"/>
        <rFont val="Calibri"/>
      </rPr>
      <t>The Sentry must restrict or block harmful or suspicious communications traffic by controlling the flow of information between interconnected networks based on attribute- and content-based inspection of the source, destination, headers, and/or content of the communications traffic.</t>
    </r>
  </si>
  <si>
    <r>
      <rPr>
        <sz val="11"/>
        <color rgb="FF000000"/>
        <rFont val="Calibri"/>
      </rPr>
      <t>Configure the Sentry to restrict or block harmful or suspicious communications traffic by controlling the flow of information between interconnected networks based on attribute- and content-based inspection of the source, destination, headers, and/or content of the communications traffic.</t>
    </r>
    <r>
      <rPr>
        <sz val="11"/>
        <color rgb="FF000000"/>
        <rFont val="Calibri"/>
      </rPr>
      <t xml:space="preserve">
</t>
    </r>
    <r>
      <rPr>
        <sz val="11"/>
        <color rgb="FF000000"/>
        <rFont val="Calibri"/>
      </rPr>
      <t>1. Log in to the Core Admin Portal.</t>
    </r>
    <r>
      <rPr>
        <sz val="11"/>
        <color rgb="FF000000"/>
        <rFont val="Calibri"/>
      </rPr>
      <t xml:space="preserve">
</t>
    </r>
    <r>
      <rPr>
        <sz val="11"/>
        <color rgb="FF000000"/>
        <rFont val="Calibri"/>
      </rPr>
      <t xml:space="preserve">2. Go to Policies and Configurations &gt;&gt; Policies. </t>
    </r>
    <r>
      <rPr>
        <sz val="11"/>
        <color rgb="FF000000"/>
        <rFont val="Calibri"/>
      </rPr>
      <t xml:space="preserve">
</t>
    </r>
    <r>
      <rPr>
        <sz val="11"/>
        <color rgb="FF000000"/>
        <rFont val="Calibri"/>
      </rPr>
      <t>3. Ensure the appropriate Security Policies are applied to the devices accessing systems behind the Sentry.</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 xml:space="preserve">5. In the Access Control section of the policy, select the Block Email and AppConnect apps compliance for the “when a compromised device is detected” control for the iOS and Android device operating systems sections. </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Refer to the Sentry 9.8.0 Guide on how to configure the specific Sentry Services.</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</si>
  <si>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This requirement applies to the flow of information between the Sentry when used as a gateway or boundary device which allows traffic flow between interconnected networks of differing security policies.</t>
    </r>
    <r>
      <rPr>
        <sz val="11"/>
        <color rgb="FF000000"/>
        <rFont val="Calibri"/>
      </rPr>
      <t xml:space="preserve">
</t>
    </r>
    <r>
      <rPr>
        <sz val="11"/>
        <color rgb="FF000000"/>
        <rFont val="Calibri"/>
      </rPr>
      <t>The Sentry and MobileIron UEM must be configured with policy filters (e.g., security policy and compliance rules) that restrict or block information system services.</t>
    </r>
  </si>
  <si>
    <r>
      <rPr>
        <sz val="11"/>
        <color rgb="FF000000"/>
        <rFont val="Calibri"/>
      </rPr>
      <t>Verify the Sentry restricts or blocks harmful or suspicious communications traffic by controlling the flow of information between interconnected networks based on mobile device security posture reported by the MobileIron UEM.</t>
    </r>
    <r>
      <rPr>
        <sz val="11"/>
        <color rgb="FF000000"/>
        <rFont val="Calibri"/>
      </rPr>
      <t xml:space="preserve">
</t>
    </r>
    <r>
      <rPr>
        <sz val="11"/>
        <color rgb="FF000000"/>
        <rFont val="Calibri"/>
      </rPr>
      <t>1. Log in to the Core Admin Portal.</t>
    </r>
    <r>
      <rPr>
        <sz val="11"/>
        <color rgb="FF000000"/>
        <rFont val="Calibri"/>
      </rPr>
      <t xml:space="preserve">
</t>
    </r>
    <r>
      <rPr>
        <sz val="11"/>
        <color rgb="FF000000"/>
        <rFont val="Calibri"/>
      </rPr>
      <t xml:space="preserve">2. Go to Policies and Configurations &gt;&gt; Policies. </t>
    </r>
    <r>
      <rPr>
        <sz val="11"/>
        <color rgb="FF000000"/>
        <rFont val="Calibri"/>
      </rPr>
      <t xml:space="preserve">
</t>
    </r>
    <r>
      <rPr>
        <sz val="11"/>
        <color rgb="FF000000"/>
        <rFont val="Calibri"/>
      </rPr>
      <t>3. Verify the appropriate Security Policies are applied to the devices accessing systems behind the Sentry.</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In the Access Control section of the policy, verify the Block Email and AppConnect apps compliance action is selected for the "when a compromised device is detected" control for the iOS and Android device operating systems sections.</t>
    </r>
    <r>
      <rPr>
        <sz val="11"/>
        <color rgb="FF000000"/>
        <rFont val="Calibri"/>
      </rPr>
      <t xml:space="preserve">
</t>
    </r>
    <r>
      <rPr>
        <sz val="11"/>
        <color rgb="FF000000"/>
        <rFont val="Calibri"/>
      </rPr>
      <t>6. Click "Cancel".</t>
    </r>
    <r>
      <rPr>
        <sz val="11"/>
        <color rgb="FF000000"/>
        <rFont val="Calibri"/>
      </rPr>
      <t xml:space="preserve">
</t>
    </r>
    <r>
      <rPr>
        <sz val="11"/>
        <color rgb="FF000000"/>
        <rFont val="Calibri"/>
      </rPr>
      <t>If "when a compromised device is detected" control for the iOS and Android device operating systems is not selected in the Access control section, this is a finding.</t>
    </r>
  </si>
  <si>
    <t>V-251011</t>
  </si>
  <si>
    <r>
      <rPr>
        <sz val="11"/>
        <rFont val="Calibri"/>
      </rPr>
      <t>The Sentry providing intermediary services for remote access communications traffic must use encryption services that implement NIST FIPS-validated cryptography to protect the confidentiality of remote access sessions.</t>
    </r>
  </si>
  <si>
    <r>
      <rPr>
        <sz val="11"/>
        <color rgb="FF000000"/>
        <rFont val="Calibri"/>
      </rPr>
      <t>Configure the Sentry Server to use a FIPS 140-2-validated cryptographic module.</t>
    </r>
    <r>
      <rPr>
        <sz val="11"/>
        <color rgb="FF000000"/>
        <rFont val="Calibri"/>
      </rPr>
      <t xml:space="preserve">
</t>
    </r>
    <r>
      <rPr>
        <sz val="11"/>
        <color rgb="FF000000"/>
        <rFont val="Calibri"/>
      </rPr>
      <t>On the Sentry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established when Sentry was installed.</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when Sentry was installed.</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7. Enter the following command to proceed with the necessary reload: do reload</t>
    </r>
    <r>
      <rPr>
        <sz val="11"/>
        <color rgb="FF000000"/>
        <rFont val="Calibri"/>
      </rPr>
      <t xml:space="preserve">
</t>
    </r>
    <r>
      <rPr>
        <sz val="11"/>
        <color rgb="FF000000"/>
        <rFont val="Calibri"/>
      </rPr>
      <t>8. Enter "Yes" at save configuration modified prompt.</t>
    </r>
    <r>
      <rPr>
        <sz val="11"/>
        <color rgb="FF000000"/>
        <rFont val="Calibri"/>
      </rPr>
      <t xml:space="preserve">
</t>
    </r>
    <r>
      <rPr>
        <sz val="11"/>
        <color rgb="FF000000"/>
        <rFont val="Calibri"/>
      </rPr>
      <t>9. Enter "Yes" at proceed do reload.</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</si>
  <si>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TLS gateway).</t>
    </r>
  </si>
  <si>
    <r>
      <rPr>
        <sz val="11"/>
        <color rgb="FF000000"/>
        <rFont val="Calibri"/>
      </rPr>
      <t xml:space="preserve">Verify the Sentry uses encryption services that implement NIST FIPS-validated cryptography to protect the confidentiality of remote access sessions. </t>
    </r>
    <r>
      <rPr>
        <sz val="11"/>
        <color rgb="FF000000"/>
        <rFont val="Calibri"/>
      </rPr>
      <t xml:space="preserve">
</t>
    </r>
    <r>
      <rPr>
        <sz val="11"/>
        <color rgb="FF000000"/>
        <rFont val="Calibri"/>
      </rPr>
      <t>On the Sentry CLI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established when Sentry was installed.</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when Sentry was installed.</t>
    </r>
    <r>
      <rPr>
        <sz val="11"/>
        <color rgb="FF000000"/>
        <rFont val="Calibri"/>
      </rPr>
      <t xml:space="preserve">
</t>
    </r>
    <r>
      <rPr>
        <sz val="11"/>
        <color rgb="FF000000"/>
        <rFont val="Calibri"/>
      </rPr>
      <t>5. Enter "show FIPS".</t>
    </r>
    <r>
      <rPr>
        <sz val="11"/>
        <color rgb="FF000000"/>
        <rFont val="Calibri"/>
      </rPr>
      <t xml:space="preserve">
</t>
    </r>
    <r>
      <rPr>
        <sz val="11"/>
        <color rgb="FF000000"/>
        <rFont val="Calibri"/>
      </rPr>
      <t>6. Verify "FIPS 140 mode is enabled" is displayed.</t>
    </r>
    <r>
      <rPr>
        <sz val="11"/>
        <color rgb="FF000000"/>
        <rFont val="Calibri"/>
      </rPr>
      <t xml:space="preserve">
</t>
    </r>
    <r>
      <rPr>
        <sz val="11"/>
        <color rgb="FF000000"/>
        <rFont val="Calibri"/>
      </rPr>
      <t>If the Sentry Server does not report that FIPS mode is "enabled", this is a finding.</t>
    </r>
  </si>
  <si>
    <t>V-251012</t>
  </si>
  <si>
    <r>
      <rPr>
        <sz val="11"/>
        <rFont val="Calibri"/>
      </rPr>
      <t>If Sentry stores secret or private keys, it must use FIPS-approved key management technology and processes in the production and control of private/secret cryptographic keys.</t>
    </r>
  </si>
  <si>
    <r>
      <rPr>
        <sz val="11"/>
        <color rgb="FF000000"/>
        <rFont val="Calibri"/>
      </rPr>
      <t>Configure the Sentry Server to use a FIPS 140-2-validated cryptographic module.</t>
    </r>
    <r>
      <rPr>
        <sz val="11"/>
        <color rgb="FF000000"/>
        <rFont val="Calibri"/>
      </rPr>
      <t xml:space="preserve">
</t>
    </r>
    <r>
      <rPr>
        <sz val="11"/>
        <color rgb="FF000000"/>
        <rFont val="Calibri"/>
      </rPr>
      <t>On the Sentry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when Sentry was installed.</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when Sentry was installed.</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7. Enter the following command to proceed with the necessary reload: do reload</t>
    </r>
    <r>
      <rPr>
        <sz val="11"/>
        <color rgb="FF000000"/>
        <rFont val="Calibri"/>
      </rPr>
      <t xml:space="preserve">
</t>
    </r>
    <r>
      <rPr>
        <sz val="11"/>
        <color rgb="FF000000"/>
        <rFont val="Calibri"/>
      </rPr>
      <t>8. Enter "Yes" at save configuration modified prompt.</t>
    </r>
    <r>
      <rPr>
        <sz val="11"/>
        <color rgb="FF000000"/>
        <rFont val="Calibri"/>
      </rPr>
      <t xml:space="preserve">
</t>
    </r>
    <r>
      <rPr>
        <sz val="11"/>
        <color rgb="FF000000"/>
        <rFont val="Calibri"/>
      </rPr>
      <t>9. Enter "Yes" at proceed do reload.</t>
    </r>
  </si>
  <si>
    <r>
      <rPr>
        <sz val="11"/>
        <color rgb="FF000000"/>
        <rFont val="Calibri"/>
      </rPr>
      <t>Private key data is used to prove that the entity presenting a public key certificate is the certificate's rightful owner. Compromise of private key data allows an adversary to impersonate the key holder.</t>
    </r>
  </si>
  <si>
    <r>
      <rPr>
        <sz val="11"/>
        <color rgb="FF000000"/>
        <rFont val="Calibri"/>
      </rPr>
      <t xml:space="preserve">Verify the Sentry uses encryption services that implement NIST FIPS-validated cryptography to protect the confidentiality of remote access sessions. </t>
    </r>
    <r>
      <rPr>
        <sz val="11"/>
        <color rgb="FF000000"/>
        <rFont val="Calibri"/>
      </rPr>
      <t xml:space="preserve">
</t>
    </r>
    <r>
      <rPr>
        <sz val="11"/>
        <color rgb="FF000000"/>
        <rFont val="Calibri"/>
      </rPr>
      <t>On the Sentry CLI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when Sentry was installed.</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when Sentry was installed.</t>
    </r>
    <r>
      <rPr>
        <sz val="11"/>
        <color rgb="FF000000"/>
        <rFont val="Calibri"/>
      </rPr>
      <t xml:space="preserve">
</t>
    </r>
    <r>
      <rPr>
        <sz val="11"/>
        <color rgb="FF000000"/>
        <rFont val="Calibri"/>
      </rPr>
      <t>5. Enter "show FIPS".</t>
    </r>
    <r>
      <rPr>
        <sz val="11"/>
        <color rgb="FF000000"/>
        <rFont val="Calibri"/>
      </rPr>
      <t xml:space="preserve">
</t>
    </r>
    <r>
      <rPr>
        <sz val="11"/>
        <color rgb="FF000000"/>
        <rFont val="Calibri"/>
      </rPr>
      <t>6. Verify "FIPS 140 mode is enabled" is displayed.</t>
    </r>
    <r>
      <rPr>
        <sz val="11"/>
        <color rgb="FF000000"/>
        <rFont val="Calibri"/>
      </rPr>
      <t xml:space="preserve">
</t>
    </r>
    <r>
      <rPr>
        <sz val="11"/>
        <color rgb="FF000000"/>
        <rFont val="Calibri"/>
      </rPr>
      <t>If the Sentry Server does not report that FIPS mode is "enabled", this is a finding.</t>
    </r>
  </si>
  <si>
    <t>V-251013</t>
  </si>
  <si>
    <r>
      <rPr>
        <sz val="11"/>
        <rFont val="Calibri"/>
      </rPr>
      <t>The Sentry that provides intermediary services for TLS must be configured to comply with the required TLS settings in NIST SP 800-52.</t>
    </r>
  </si>
  <si>
    <r>
      <rPr>
        <sz val="11"/>
        <color rgb="FF000000"/>
        <rFont val="Calibri"/>
      </rPr>
      <t>Configure the Sentry to comply with applicable required TLS settings in NIST PUB SP 800-52.</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Services &gt;&gt; Sentry.</t>
    </r>
    <r>
      <rPr>
        <sz val="11"/>
        <color rgb="FF000000"/>
        <rFont val="Calibri"/>
      </rPr>
      <t xml:space="preserve">
</t>
    </r>
    <r>
      <rPr>
        <sz val="11"/>
        <color rgb="FF000000"/>
        <rFont val="Calibri"/>
      </rPr>
      <t xml:space="preserve">3. For each of the following configurations, follow the step 4 procedure: </t>
    </r>
    <r>
      <rPr>
        <sz val="11"/>
        <color rgb="FF000000"/>
        <rFont val="Calibri"/>
      </rPr>
      <t xml:space="preserve">
</t>
    </r>
    <r>
      <rPr>
        <sz val="11"/>
        <color rgb="FF000000"/>
        <rFont val="Calibri"/>
      </rPr>
      <t xml:space="preserve">     a. Incoming SSL configuration</t>
    </r>
    <r>
      <rPr>
        <sz val="11"/>
        <color rgb="FF000000"/>
        <rFont val="Calibri"/>
      </rPr>
      <t xml:space="preserve">
</t>
    </r>
    <r>
      <rPr>
        <sz val="11"/>
        <color rgb="FF000000"/>
        <rFont val="Calibri"/>
      </rPr>
      <t xml:space="preserve">     b. Outgoing SSL configuration</t>
    </r>
    <r>
      <rPr>
        <sz val="11"/>
        <color rgb="FF000000"/>
        <rFont val="Calibri"/>
      </rPr>
      <t xml:space="preserve">
</t>
    </r>
    <r>
      <rPr>
        <sz val="11"/>
        <color rgb="FF000000"/>
        <rFont val="Calibri"/>
      </rPr>
      <t xml:space="preserve">     c. UEM SSL configuration</t>
    </r>
    <r>
      <rPr>
        <sz val="11"/>
        <color rgb="FF000000"/>
        <rFont val="Calibri"/>
      </rPr>
      <t xml:space="preserve">
</t>
    </r>
    <r>
      <rPr>
        <sz val="11"/>
        <color rgb="FF000000"/>
        <rFont val="Calibri"/>
      </rPr>
      <t xml:space="preserve">     d. Access SSL configuration</t>
    </r>
    <r>
      <rPr>
        <sz val="11"/>
        <color rgb="FF000000"/>
        <rFont val="Calibri"/>
      </rPr>
      <t xml:space="preserve">
</t>
    </r>
    <r>
      <rPr>
        <sz val="11"/>
        <color rgb="FF000000"/>
        <rFont val="Calibri"/>
      </rPr>
      <t>4. Select only TLS 1.2 and remove others if selected.</t>
    </r>
    <r>
      <rPr>
        <sz val="11"/>
        <color rgb="FF000000"/>
        <rFont val="Calibri"/>
      </rPr>
      <t xml:space="preserve">
</t>
    </r>
    <r>
      <rPr>
        <sz val="11"/>
        <color rgb="FF000000"/>
        <rFont val="Calibri"/>
      </rPr>
      <t>5. Click "Apply".</t>
    </r>
  </si>
  <si>
    <r>
      <rPr>
        <sz val="11"/>
        <color rgb="FF000000"/>
        <rFont val="Calibri"/>
      </rPr>
      <t>SP 800-52 provides guidance on using the most secure version and configuration of the TLS/SSL protocol. Using older unauthorized versions or incorrectly configuring protocol negotiation makes the gateway vulnerable to known and unknown attacks which exploit vulnerabilities in this protocol.</t>
    </r>
  </si>
  <si>
    <r>
      <rPr>
        <sz val="11"/>
        <color rgb="FF000000"/>
        <rFont val="Calibri"/>
      </rPr>
      <t>Verify the Sentry is configured to implement the applicable required TLS settings in NIST PUB SP 800-52.</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Services &gt;&gt; Sentry.</t>
    </r>
    <r>
      <rPr>
        <sz val="11"/>
        <color rgb="FF000000"/>
        <rFont val="Calibri"/>
      </rPr>
      <t xml:space="preserve">
</t>
    </r>
    <r>
      <rPr>
        <sz val="11"/>
        <color rgb="FF000000"/>
        <rFont val="Calibri"/>
      </rPr>
      <t xml:space="preserve">3. For each of the following configurations, follow the step 4 procedure: </t>
    </r>
    <r>
      <rPr>
        <sz val="11"/>
        <color rgb="FF000000"/>
        <rFont val="Calibri"/>
      </rPr>
      <t xml:space="preserve">
</t>
    </r>
    <r>
      <rPr>
        <sz val="11"/>
        <color rgb="FF000000"/>
        <rFont val="Calibri"/>
      </rPr>
      <t xml:space="preserve">     a. Incoming SSL configuration</t>
    </r>
    <r>
      <rPr>
        <sz val="11"/>
        <color rgb="FF000000"/>
        <rFont val="Calibri"/>
      </rPr>
      <t xml:space="preserve">
</t>
    </r>
    <r>
      <rPr>
        <sz val="11"/>
        <color rgb="FF000000"/>
        <rFont val="Calibri"/>
      </rPr>
      <t xml:space="preserve">     b. Outgoing SSL configuration</t>
    </r>
    <r>
      <rPr>
        <sz val="11"/>
        <color rgb="FF000000"/>
        <rFont val="Calibri"/>
      </rPr>
      <t xml:space="preserve">
</t>
    </r>
    <r>
      <rPr>
        <sz val="11"/>
        <color rgb="FF000000"/>
        <rFont val="Calibri"/>
      </rPr>
      <t xml:space="preserve">     c. UEM SSL configuration</t>
    </r>
    <r>
      <rPr>
        <sz val="11"/>
        <color rgb="FF000000"/>
        <rFont val="Calibri"/>
      </rPr>
      <t xml:space="preserve">
</t>
    </r>
    <r>
      <rPr>
        <sz val="11"/>
        <color rgb="FF000000"/>
        <rFont val="Calibri"/>
      </rPr>
      <t xml:space="preserve">     d. Access SSL configuration</t>
    </r>
    <r>
      <rPr>
        <sz val="11"/>
        <color rgb="FF000000"/>
        <rFont val="Calibri"/>
      </rPr>
      <t xml:space="preserve">
</t>
    </r>
    <r>
      <rPr>
        <sz val="11"/>
        <color rgb="FF000000"/>
        <rFont val="Calibri"/>
      </rPr>
      <t>4. Verify only TLS 1.2 is selected.</t>
    </r>
    <r>
      <rPr>
        <sz val="11"/>
        <color rgb="FF000000"/>
        <rFont val="Calibri"/>
      </rPr>
      <t xml:space="preserve">
</t>
    </r>
    <r>
      <rPr>
        <sz val="11"/>
        <color rgb="FF000000"/>
        <rFont val="Calibri"/>
      </rPr>
      <t>If any other protocol is selected, this is a finding.</t>
    </r>
    <r>
      <rPr>
        <sz val="11"/>
        <color rgb="FF000000"/>
        <rFont val="Calibri"/>
      </rPr>
      <t xml:space="preserve">
</t>
    </r>
    <r>
      <rPr>
        <sz val="11"/>
        <color rgb="FF000000"/>
        <rFont val="Calibri"/>
      </rPr>
      <t xml:space="preserve">For more information, go to the "Sentry 9.8.0 guide for Core" and refer the main section "Standalone Sentry Settings", which includes subsections on how TLS 1.2 is set as the default protocol: </t>
    </r>
    <r>
      <rPr>
        <sz val="11"/>
        <color rgb="FF000000"/>
        <rFont val="Calibri"/>
      </rPr>
      <t xml:space="preserve">
</t>
    </r>
    <r>
      <rPr>
        <sz val="11"/>
        <color rgb="FF000000"/>
        <rFont val="Calibri"/>
      </rPr>
      <t>1. Incoming SSL configuration</t>
    </r>
    <r>
      <rPr>
        <sz val="11"/>
        <color rgb="FF000000"/>
        <rFont val="Calibri"/>
      </rPr>
      <t xml:space="preserve">
</t>
    </r>
    <r>
      <rPr>
        <sz val="11"/>
        <color rgb="FF000000"/>
        <rFont val="Calibri"/>
      </rPr>
      <t>2. Outgoing SSL configuration</t>
    </r>
    <r>
      <rPr>
        <sz val="11"/>
        <color rgb="FF000000"/>
        <rFont val="Calibri"/>
      </rPr>
      <t xml:space="preserve">
</t>
    </r>
    <r>
      <rPr>
        <sz val="11"/>
        <color rgb="FF000000"/>
        <rFont val="Calibri"/>
      </rPr>
      <t>3. UEM SSL configuration</t>
    </r>
    <r>
      <rPr>
        <sz val="11"/>
        <color rgb="FF000000"/>
        <rFont val="Calibri"/>
      </rPr>
      <t xml:space="preserve">
</t>
    </r>
    <r>
      <rPr>
        <sz val="11"/>
        <color rgb="FF000000"/>
        <rFont val="Calibri"/>
      </rPr>
      <t>4. Access SSL configuration</t>
    </r>
    <r>
      <rPr>
        <sz val="11"/>
        <color rgb="FF000000"/>
        <rFont val="Calibri"/>
      </rPr>
      <t xml:space="preserve">
</t>
    </r>
    <r>
      <rPr>
        <sz val="11"/>
        <color rgb="FF000000"/>
        <rFont val="Calibri"/>
      </rPr>
      <t>Sentry conforms to the NIST SP 800-52 TLS settings by setting TLS 1.2 by default.</t>
    </r>
  </si>
  <si>
    <t>V-251014</t>
  </si>
  <si>
    <r>
      <rPr>
        <sz val="11"/>
        <rFont val="Calibri"/>
      </rPr>
      <t>The Sentry providing intermediary services for remote access communications traffic must use NIST FIPS-validated cryptography to protect the integrity of remote access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</si>
  <si>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its intermediary services (e.g., OWA or TLS gateway).</t>
    </r>
  </si>
  <si>
    <t>V-251015</t>
  </si>
  <si>
    <r>
      <rPr>
        <sz val="11"/>
        <rFont val="Calibri"/>
      </rPr>
      <t>The Sentry must produce audit records containing information to establish what type of events occurred.</t>
    </r>
  </si>
  <si>
    <r>
      <rPr>
        <sz val="11"/>
        <color rgb="FF000000"/>
        <rFont val="Calibri"/>
      </rPr>
      <t>Configure the Sentry to produce audit records containing information to establish what type of events occurred.</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 xml:space="preserve">4. Click on the syslog server(s) and in the "Modify Syslog"/"Add Syslog" pop-up dialog, under the "Facility Type", click the checkbox for "Audit". </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</si>
  <si>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gateway logs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</si>
  <si>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Sentry produces audit records containing information to establish what type of events occurred.</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If the syslog server is not configured or "Audit" is not selected under "Modify Syslog", this is a finding.</t>
    </r>
    <r>
      <rPr>
        <sz val="11"/>
        <color rgb="FF000000"/>
        <rFont val="Calibri"/>
      </rPr>
      <t xml:space="preserve">
</t>
    </r>
    <r>
      <rPr>
        <sz val="11"/>
        <color rgb="FF000000"/>
        <rFont val="Calibri"/>
      </rPr>
      <t>For more information, go to the "Sentry 9.8.0 Guide for Core" and refer to the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date and timestamp, the source of the event, the location of the event, and the result of the action whether a success or failure.</t>
    </r>
  </si>
  <si>
    <t>V-251016</t>
  </si>
  <si>
    <r>
      <rPr>
        <sz val="11"/>
        <rFont val="Calibri"/>
      </rPr>
      <t>The Sentry must produce audit records containing information to establish when (date and time) the events occurred.</t>
    </r>
  </si>
  <si>
    <r>
      <rPr>
        <sz val="11"/>
        <color rgb="FF000000"/>
        <rFont val="Calibri"/>
      </rPr>
      <t>Configure the Sentry to produce audit records containing information to establish when (date and time) the events occurred.</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4. Click on the syslog server(s) and in the "Modify Syslog"/"Add Syslog" pop-up dialog, under the "Facility Type", click the checkbox for "Audit".</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</si>
  <si>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Without establishing when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of network traffic patterns, it is essential for security personnel to know when flow control events occurred within the infrastructure.</t>
    </r>
    <r>
      <rPr>
        <sz val="11"/>
        <color rgb="FF000000"/>
        <rFont val="Calibri"/>
      </rPr>
      <t xml:space="preserve">
</t>
    </r>
    <r>
      <rPr>
        <sz val="11"/>
        <color rgb="FF000000"/>
        <rFont val="Calibri"/>
      </rPr>
      <t>Associating event types with detected events in the network audit logs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</si>
  <si>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Sentry produces audit records containing information to establish when (date and time) the events occurred.</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 xml:space="preserve">If the syslog server is not configured or "Audit" is not selected under "Modify Syslog", this is a finding. </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the date and timestamp, the source of the event, the location of the event, and the result of the action whether a success/failure.</t>
    </r>
  </si>
  <si>
    <t>V-251017</t>
  </si>
  <si>
    <r>
      <rPr>
        <sz val="11"/>
        <rFont val="Calibri"/>
      </rPr>
      <t>The Sentry must produce audit records containing information to establish where the events occurred.</t>
    </r>
  </si>
  <si>
    <r>
      <rPr>
        <sz val="11"/>
        <color rgb="FF000000"/>
        <rFont val="Calibri"/>
      </rPr>
      <t>Configure the Sentry to produce audit records containing information to establish where the events occurred.</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4. Click on the syslog server(s) and in the "Modify Syslog"/"Add Syslog" pop-up dialog, under the "Facility Type", click the checkbox for "Audit" .</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</si>
  <si>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network element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</si>
  <si>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Sentry produces audit records containing information to establish where the events occurred.</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 xml:space="preserve">If the syslog server is not configured or "Audit" is not selected under "Modify Syslog", this is a finding. </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the date and timestamp, the source of the event, the location of the event, the result of the action whether a success or failure.</t>
    </r>
  </si>
  <si>
    <t>V-251018</t>
  </si>
  <si>
    <r>
      <rPr>
        <sz val="11"/>
        <rFont val="Calibri"/>
      </rPr>
      <t>The Sentry must produce audit records containing information to establish the source of the events.</t>
    </r>
  </si>
  <si>
    <r>
      <rPr>
        <sz val="11"/>
        <color rgb="FF000000"/>
        <rFont val="Calibri"/>
      </rPr>
      <t>Configure the Sentry to produce audit records containing information to establish the source of the events.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4. Click on the syslog server(s) and in the "Modify Syslog"/"Add Syslog" pop-up dialog, under the "Facility Type", click the checkbox for "Audit".</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</si>
  <si>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</si>
  <si>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Verify the Sentry produces audit records containing information to establish the source of the events.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 xml:space="preserve">If the syslog server is not configured or "Audit" is not selected under "Modify Syslog", this is a finding. </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date and timestamp, the source of the event, the location of the event, and the result of the action whether a success or failure.</t>
    </r>
  </si>
  <si>
    <t>V-251019</t>
  </si>
  <si>
    <r>
      <rPr>
        <sz val="11"/>
        <rFont val="Calibri"/>
      </rPr>
      <t>The Sentry must produce audit records containing information to establish the outcome of the events.</t>
    </r>
  </si>
  <si>
    <r>
      <rPr>
        <sz val="11"/>
        <color rgb="FF000000"/>
        <rFont val="Calibri"/>
      </rPr>
      <t>Configure the Sentry to produce audit records containing information to establish the outcome of the events.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 xml:space="preserve">4. Click on the syslog server(s) and in the "Modify Syslog"/"Add Syslog" pop-up dialog, under the "Facility Type", click the checkbox for "Audit". </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</si>
  <si>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Without information about the outcome of events, security personnel cannot make an accurate assessment as to whether an attack was successful or if changes were made to the security state of the network.</t>
    </r>
    <r>
      <rPr>
        <sz val="11"/>
        <color rgb="FF000000"/>
        <rFont val="Calibri"/>
      </rPr>
      <t xml:space="preserve">
</t>
    </r>
    <r>
      <rPr>
        <sz val="11"/>
        <color rgb="FF000000"/>
        <rFont val="Calibri"/>
      </rPr>
      <t>Event outcomes can include indicators of event success or failure and event-specific results (e.g., the security state of the network after the event occurred). As such, they also provide a means to measure the impact of an event and help authorized personnel to determine the appropriate response.</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</si>
  <si>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Sentry produces audit records containing information to establish the outcome of the events.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 xml:space="preserve">If the syslog server is not configured or if "Audit" is not selected under "Modify Syslog", this is a finding. </t>
    </r>
    <r>
      <rPr>
        <sz val="11"/>
        <color rgb="FF000000"/>
        <rFont val="Calibri"/>
      </rPr>
      <t xml:space="preserve">
</t>
    </r>
    <r>
      <rPr>
        <sz val="11"/>
        <color rgb="FF000000"/>
        <rFont val="Calibri"/>
      </rPr>
      <t>For more information, go to the "Sentry 9.8.0 Guide for Core" and refer the following main section "Standalone Sentry Settings" under which there is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the date and timestamp, the source of the event, the location of the event, and the result of the action whether a success/failure.</t>
    </r>
  </si>
  <si>
    <t>V-251020</t>
  </si>
  <si>
    <r>
      <rPr>
        <sz val="11"/>
        <rFont val="Calibri"/>
      </rPr>
      <t>The Sentry must generate audit records containing information to establish the identity of any individual or process associated with the event.</t>
    </r>
  </si>
  <si>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4. Click on the syslog server(s) and in the "Modify Syslog"/"Add Syslog" pop-up dialog, under the "Facility Type", click the checkbox for "Audit".</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</si>
  <si>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</si>
  <si>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Sentry produces audit records containing information to establish the outcome of the events.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 xml:space="preserve">If the syslog server is not configured or "Audit" is not selected under "Modify Syslog", this is a finding. </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date and timestamp, the source of the event, the location of the event, and the result of the action whether a success/failure.</t>
    </r>
  </si>
  <si>
    <t>V-251021</t>
  </si>
  <si>
    <r>
      <rPr>
        <sz val="11"/>
        <rFont val="Calibri"/>
      </rPr>
      <t>The Sentry must send an alert to, at a minimum, the ISSO and SCA when an audit processing failure occurs.</t>
    </r>
  </si>
  <si>
    <r>
      <rPr>
        <sz val="11"/>
        <color rgb="FF000000"/>
        <rFont val="Calibri"/>
      </rPr>
      <t>Configure the Sentry to send an alert to, at a minimum, the ISSO and SCA when an audit processing failure occurs.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Monitoring &gt;&gt; Alert Configuration.</t>
    </r>
    <r>
      <rPr>
        <sz val="11"/>
        <color rgb="FF000000"/>
        <rFont val="Calibri"/>
      </rPr>
      <t xml:space="preserve">
</t>
    </r>
    <r>
      <rPr>
        <sz val="11"/>
        <color rgb="FF000000"/>
        <rFont val="Calibri"/>
      </rPr>
      <t>3. Configure "Send Notifications" to enabled.</t>
    </r>
    <r>
      <rPr>
        <sz val="11"/>
        <color rgb="FF000000"/>
        <rFont val="Calibri"/>
      </rPr>
      <t xml:space="preserve">
</t>
    </r>
    <r>
      <rPr>
        <sz val="11"/>
        <color rgb="FF000000"/>
        <rFont val="Calibri"/>
      </rPr>
      <t>4. Configure an email list containing the ISSM and SCA in the Email List.</t>
    </r>
    <r>
      <rPr>
        <sz val="11"/>
        <color rgb="FF000000"/>
        <rFont val="Calibri"/>
      </rPr>
      <t xml:space="preserve">
</t>
    </r>
    <r>
      <rPr>
        <sz val="11"/>
        <color rgb="FF000000"/>
        <rFont val="Calibri"/>
      </rPr>
      <t>5. Configure "Alert Notification Management" section is set to meet organizational requirements.</t>
    </r>
    <r>
      <rPr>
        <sz val="11"/>
        <color rgb="FF000000"/>
        <rFont val="Calibri"/>
      </rPr>
      <t xml:space="preserve">
</t>
    </r>
    <r>
      <rPr>
        <sz val="11"/>
        <color rgb="FF000000"/>
        <rFont val="Calibri"/>
      </rPr>
      <t>Refer to the Sentry 9.8.0 Guide "Configuring Sentry alert notifications" section for more information.</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</si>
  <si>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 Possible audit processing failures also include the inability of Sentry to write to the central audit log.</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</si>
  <si>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Sentry sends an alert to, at a minimum, the ISSO and SCA when an audit processing failure occurs.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Monitoring &gt;&gt; Alert Configuration.</t>
    </r>
    <r>
      <rPr>
        <sz val="11"/>
        <color rgb="FF000000"/>
        <rFont val="Calibri"/>
      </rPr>
      <t xml:space="preserve">
</t>
    </r>
    <r>
      <rPr>
        <sz val="11"/>
        <color rgb="FF000000"/>
        <rFont val="Calibri"/>
      </rPr>
      <t>3. Verify "Send Notifications" is enabled.</t>
    </r>
    <r>
      <rPr>
        <sz val="11"/>
        <color rgb="FF000000"/>
        <rFont val="Calibri"/>
      </rPr>
      <t xml:space="preserve">
</t>
    </r>
    <r>
      <rPr>
        <sz val="11"/>
        <color rgb="FF000000"/>
        <rFont val="Calibri"/>
      </rPr>
      <t>4. Verify an email list containing the ISSM and SCA is input in the Email List.</t>
    </r>
    <r>
      <rPr>
        <sz val="11"/>
        <color rgb="FF000000"/>
        <rFont val="Calibri"/>
      </rPr>
      <t xml:space="preserve">
</t>
    </r>
    <r>
      <rPr>
        <sz val="11"/>
        <color rgb="FF000000"/>
        <rFont val="Calibri"/>
      </rPr>
      <t>5. Verify "Alert Notification Management" section is set to meet organizational requirements.</t>
    </r>
    <r>
      <rPr>
        <sz val="11"/>
        <color rgb="FF000000"/>
        <rFont val="Calibri"/>
      </rPr>
      <t xml:space="preserve">
</t>
    </r>
    <r>
      <rPr>
        <sz val="11"/>
        <color rgb="FF000000"/>
        <rFont val="Calibri"/>
      </rPr>
      <t>If the "Alert Notification Management" section is not set to meet organizational requirements, this is a finding.</t>
    </r>
  </si>
  <si>
    <t>V-251022</t>
  </si>
  <si>
    <r>
      <rPr>
        <sz val="11"/>
        <rFont val="Calibri"/>
      </rPr>
      <t>The Sentry must be configured to prohibit or restrict the use of functions, ports, protocols, and/or services, as defined in the PPSM CAL and vulnerability assessments.</t>
    </r>
  </si>
  <si>
    <r>
      <rPr>
        <sz val="11"/>
        <color rgb="FF000000"/>
        <rFont val="Calibri"/>
      </rPr>
      <t>Disable ports, protocols, and/or services not required for Sentry operation.</t>
    </r>
    <r>
      <rPr>
        <sz val="11"/>
        <color rgb="FF000000"/>
        <rFont val="Calibri"/>
      </rPr>
      <t xml:space="preserve">
</t>
    </r>
    <r>
      <rPr>
        <sz val="11"/>
        <color rgb="FF000000"/>
        <rFont val="Calibri"/>
      </rPr>
      <t>1. Log in to the Standalone Sentry System Manager.</t>
    </r>
    <r>
      <rPr>
        <sz val="11"/>
        <color rgb="FF000000"/>
        <rFont val="Calibri"/>
      </rPr>
      <t xml:space="preserve">
</t>
    </r>
    <r>
      <rPr>
        <sz val="11"/>
        <color rgb="FF000000"/>
        <rFont val="Calibri"/>
      </rPr>
      <t>2. Go to Security &gt;&gt; Access Control Lists &gt;&gt; ACLs.</t>
    </r>
    <r>
      <rPr>
        <sz val="11"/>
        <color rgb="FF000000"/>
        <rFont val="Calibri"/>
      </rPr>
      <t xml:space="preserve">
</t>
    </r>
    <r>
      <rPr>
        <sz val="11"/>
        <color rgb="FF000000"/>
        <rFont val="Calibri"/>
      </rPr>
      <t>3. Check all the ACLs to determine if the service restricted has an ACL already available. If it does not, click "Add".</t>
    </r>
    <r>
      <rPr>
        <sz val="11"/>
        <color rgb="FF000000"/>
        <rFont val="Calibri"/>
      </rPr>
      <t xml:space="preserve">
</t>
    </r>
    <r>
      <rPr>
        <sz val="11"/>
        <color rgb="FF000000"/>
        <rFont val="Calibri"/>
      </rPr>
      <t>4. In the "Name" field, enter a name to identify the ACL.</t>
    </r>
    <r>
      <rPr>
        <sz val="11"/>
        <color rgb="FF000000"/>
        <rFont val="Calibri"/>
      </rPr>
      <t xml:space="preserve">
</t>
    </r>
    <r>
      <rPr>
        <sz val="11"/>
        <color rgb="FF000000"/>
        <rFont val="Calibri"/>
      </rPr>
      <t>5. In the "Description" field, enter text to clarify the purpose of the ACL.</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Select the new ACL created and click it, which should open a "Modify ACL" dialog box.</t>
    </r>
    <r>
      <rPr>
        <sz val="11"/>
        <color rgb="FF000000"/>
        <rFont val="Calibri"/>
      </rPr>
      <t xml:space="preserve">
</t>
    </r>
    <r>
      <rPr>
        <sz val="11"/>
        <color rgb="FF000000"/>
        <rFont val="Calibri"/>
      </rPr>
      <t>8. Click "Add" to add an access control entry (ACE) to the ACL. Each ACE consists of a combination of the network hosts and services configured for use in ACLs.</t>
    </r>
    <r>
      <rPr>
        <sz val="11"/>
        <color rgb="FF000000"/>
        <rFont val="Calibri"/>
      </rPr>
      <t xml:space="preserve">
</t>
    </r>
    <r>
      <rPr>
        <sz val="11"/>
        <color rgb="FF000000"/>
        <rFont val="Calibri"/>
      </rPr>
      <t>9. Use the following guidelines to complete the form:</t>
    </r>
    <r>
      <rPr>
        <sz val="11"/>
        <color rgb="FF000000"/>
        <rFont val="Calibri"/>
      </rPr>
      <t xml:space="preserve">
</t>
    </r>
    <r>
      <rPr>
        <sz val="11"/>
        <color rgb="FF000000"/>
        <rFont val="Calibri"/>
      </rPr>
      <t xml:space="preserve">Source Network </t>
    </r>
    <r>
      <rPr>
        <sz val="11"/>
        <color rgb="FF000000"/>
        <rFont val="Calibri"/>
      </rPr>
      <t xml:space="preserve">
</t>
    </r>
    <r>
      <rPr>
        <sz val="11"/>
        <color rgb="FF000000"/>
        <rFont val="Calibri"/>
      </rPr>
      <t>Destination Network</t>
    </r>
    <r>
      <rPr>
        <sz val="11"/>
        <color rgb="FF000000"/>
        <rFont val="Calibri"/>
      </rPr>
      <t xml:space="preserve">
</t>
    </r>
    <r>
      <rPr>
        <sz val="11"/>
        <color rgb="FF000000"/>
        <rFont val="Calibri"/>
      </rPr>
      <t>Service</t>
    </r>
    <r>
      <rPr>
        <sz val="11"/>
        <color rgb="FF000000"/>
        <rFont val="Calibri"/>
      </rPr>
      <t xml:space="preserve">
</t>
    </r>
    <r>
      <rPr>
        <sz val="11"/>
        <color rgb="FF000000"/>
        <rFont val="Calibri"/>
      </rPr>
      <t>Action - Select Permit or Deny from the drop-down list.</t>
    </r>
    <r>
      <rPr>
        <sz val="11"/>
        <color rgb="FF000000"/>
        <rFont val="Calibri"/>
      </rPr>
      <t xml:space="preserve">
</t>
    </r>
    <r>
      <rPr>
        <sz val="11"/>
        <color rgb="FF000000"/>
        <rFont val="Calibri"/>
      </rPr>
      <t>Connections Per Minute</t>
    </r>
    <r>
      <rPr>
        <sz val="11"/>
        <color rgb="FF000000"/>
        <rFont val="Calibri"/>
      </rPr>
      <t xml:space="preserve">
</t>
    </r>
    <r>
      <rPr>
        <sz val="11"/>
        <color rgb="FF000000"/>
        <rFont val="Calibri"/>
      </rPr>
      <t>10. Click "Apply".</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</si>
  <si>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ALG is a key network element for preventing these non-compliant ports, protocols, and services from causing harm to DoD information systems.</t>
    </r>
    <r>
      <rPr>
        <sz val="11"/>
        <color rgb="FF000000"/>
        <rFont val="Calibri"/>
      </rPr>
      <t xml:space="preserve">
</t>
    </r>
    <r>
      <rPr>
        <sz val="11"/>
        <color rgb="FF000000"/>
        <rFont val="Calibri"/>
      </rPr>
      <t>The network ALG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r>
      <rPr>
        <sz val="11"/>
        <color rgb="FF000000"/>
        <rFont val="Calibri"/>
      </rPr>
      <t xml:space="preserve">
</t>
    </r>
    <r>
      <rPr>
        <sz val="11"/>
        <color rgb="FF000000"/>
        <rFont val="Calibri"/>
      </rPr>
      <t>Satisfies: SRG-NET-000132-ALG-000087, SRG-NET-000512-ALG-000062</t>
    </r>
  </si>
  <si>
    <r>
      <rPr>
        <sz val="11"/>
        <color rgb="FF000000"/>
        <rFont val="Calibri"/>
      </rPr>
      <t>View the configuration and vendor documentation of the Sentry application to find the minimum ports, protocols, and services required for Sentry operation.</t>
    </r>
    <r>
      <rPr>
        <sz val="11"/>
        <color rgb="FF000000"/>
        <rFont val="Calibri"/>
      </rPr>
      <t xml:space="preserve">
</t>
    </r>
    <r>
      <rPr>
        <sz val="11"/>
        <color rgb="FF000000"/>
        <rFont val="Calibri"/>
      </rPr>
      <t>1. Log in to Sentry System Manager.</t>
    </r>
    <r>
      <rPr>
        <sz val="11"/>
        <color rgb="FF000000"/>
        <rFont val="Calibri"/>
      </rPr>
      <t xml:space="preserve">
</t>
    </r>
    <r>
      <rPr>
        <sz val="11"/>
        <color rgb="FF000000"/>
        <rFont val="Calibri"/>
      </rPr>
      <t>2. Go to Security &gt;&gt; Access Control Lists &gt;&gt; ACLs.</t>
    </r>
    <r>
      <rPr>
        <sz val="11"/>
        <color rgb="FF000000"/>
        <rFont val="Calibri"/>
      </rPr>
      <t xml:space="preserve">
</t>
    </r>
    <r>
      <rPr>
        <sz val="11"/>
        <color rgb="FF000000"/>
        <rFont val="Calibri"/>
      </rPr>
      <t>3. Check all the ACLs to determine if the service restricted has an ACL already available.</t>
    </r>
    <r>
      <rPr>
        <sz val="11"/>
        <color rgb="FF000000"/>
        <rFont val="Calibri"/>
      </rPr>
      <t xml:space="preserve">
</t>
    </r>
    <r>
      <rPr>
        <sz val="11"/>
        <color rgb="FF000000"/>
        <rFont val="Calibri"/>
      </rPr>
      <t>If it does not, this is a finding.</t>
    </r>
  </si>
  <si>
    <t>V-251023</t>
  </si>
  <si>
    <r>
      <rPr>
        <sz val="11"/>
        <rFont val="Calibri"/>
      </rPr>
      <t>The Sentry providing mobile device access control intermediary services must be configured with a pre-established trust relationship and mechanisms with appropriate authorities (e.g., Active Directory or AAA server) which validate mobile device account access authorizations and privileges.</t>
    </r>
  </si>
  <si>
    <r>
      <rPr>
        <sz val="11"/>
        <color rgb="FF000000"/>
        <rFont val="Calibri"/>
      </rPr>
      <t xml:space="preserve">Ensure the MobileIron Core configured with the Sentry is enabled with Active Directory or LDAP server. </t>
    </r>
    <r>
      <rPr>
        <sz val="11"/>
        <color rgb="FF000000"/>
        <rFont val="Calibri"/>
      </rPr>
      <t xml:space="preserve">
</t>
    </r>
    <r>
      <rPr>
        <sz val="11"/>
        <color rgb="FF000000"/>
        <rFont val="Calibri"/>
      </rPr>
      <t>1. Log in to the MobileIron Core MIFS portal.</t>
    </r>
    <r>
      <rPr>
        <sz val="11"/>
        <color rgb="FF000000"/>
        <rFont val="Calibri"/>
      </rPr>
      <t xml:space="preserve">
</t>
    </r>
    <r>
      <rPr>
        <sz val="11"/>
        <color rgb="FF000000"/>
        <rFont val="Calibri"/>
      </rPr>
      <t>2. Go to Services &gt;&gt; LDAP.</t>
    </r>
    <r>
      <rPr>
        <sz val="11"/>
        <color rgb="FF000000"/>
        <rFont val="Calibri"/>
      </rPr>
      <t xml:space="preserve">
</t>
    </r>
    <r>
      <rPr>
        <sz val="11"/>
        <color rgb="FF000000"/>
        <rFont val="Calibri"/>
      </rPr>
      <t>3. Click "Add New".</t>
    </r>
    <r>
      <rPr>
        <sz val="11"/>
        <color rgb="FF000000"/>
        <rFont val="Calibri"/>
      </rPr>
      <t xml:space="preserve">
</t>
    </r>
    <r>
      <rPr>
        <sz val="11"/>
        <color rgb="FF000000"/>
        <rFont val="Calibri"/>
      </rPr>
      <t>4. Follow LDAP Configuration Wizard Prompts to enable an LDAP server (refer to the "Configuring LDAP Servers" section of the "Getting Started with MobileIron Core Guide" for more information).</t>
    </r>
    <r>
      <rPr>
        <sz val="11"/>
        <color rgb="FF000000"/>
        <rFont val="Calibri"/>
      </rPr>
      <t xml:space="preserve">
</t>
    </r>
    <r>
      <rPr>
        <sz val="11"/>
        <color rgb="FF000000"/>
        <rFont val="Calibri"/>
      </rPr>
      <t>5. Click "Save".</t>
    </r>
  </si>
  <si>
    <r>
      <rPr>
        <sz val="11"/>
        <color rgb="FF000000"/>
        <rFont val="Calibri"/>
      </rPr>
      <t>User account and privilege validation must be centralized in order to prevent unauthorized access using changed or revoked privileges.</t>
    </r>
    <r>
      <rPr>
        <sz val="11"/>
        <color rgb="FF000000"/>
        <rFont val="Calibri"/>
      </rPr>
      <t xml:space="preserve">
</t>
    </r>
    <r>
      <rPr>
        <sz val="11"/>
        <color rgb="FF000000"/>
        <rFont val="Calibri"/>
      </rPr>
      <t>ALGs can implement functions such as traffic filtering, authentication, access, and authorization functions based on computer and user privileges. However, the directory service (e.g., Active Directory or LDAP) must not be installed on the ALG, particularly if the gateway resides on the untrusted zone of the Enclave.</t>
    </r>
  </si>
  <si>
    <r>
      <rPr>
        <sz val="11"/>
        <color rgb="FF000000"/>
        <rFont val="Calibri"/>
      </rPr>
      <t xml:space="preserve">Verify the MobileIron Core configured with the Sentry is enabled with Active Directory or LDAP server. </t>
    </r>
    <r>
      <rPr>
        <sz val="11"/>
        <color rgb="FF000000"/>
        <rFont val="Calibri"/>
      </rPr>
      <t xml:space="preserve">
</t>
    </r>
    <r>
      <rPr>
        <sz val="11"/>
        <color rgb="FF000000"/>
        <rFont val="Calibri"/>
      </rPr>
      <t>1. Log in to the MobileIron Core MIFS portal.</t>
    </r>
    <r>
      <rPr>
        <sz val="11"/>
        <color rgb="FF000000"/>
        <rFont val="Calibri"/>
      </rPr>
      <t xml:space="preserve">
</t>
    </r>
    <r>
      <rPr>
        <sz val="11"/>
        <color rgb="FF000000"/>
        <rFont val="Calibri"/>
      </rPr>
      <t>2. Go to Services &gt;&gt; LDAP.</t>
    </r>
    <r>
      <rPr>
        <sz val="11"/>
        <color rgb="FF000000"/>
        <rFont val="Calibri"/>
      </rPr>
      <t xml:space="preserve">
</t>
    </r>
    <r>
      <rPr>
        <sz val="11"/>
        <color rgb="FF000000"/>
        <rFont val="Calibri"/>
      </rPr>
      <t>3. Verify an LDAP server is configured and enabled.</t>
    </r>
    <r>
      <rPr>
        <sz val="11"/>
        <color rgb="FF000000"/>
        <rFont val="Calibri"/>
      </rPr>
      <t xml:space="preserve">
</t>
    </r>
    <r>
      <rPr>
        <sz val="11"/>
        <color rgb="FF000000"/>
        <rFont val="Calibri"/>
      </rPr>
      <t>If an LDAP server is not configured and enabled, this is a finding.</t>
    </r>
  </si>
  <si>
    <t>V-251024</t>
  </si>
  <si>
    <r>
      <rPr>
        <sz val="11"/>
        <rFont val="Calibri"/>
      </rPr>
      <t>The Sentry providing mobile device authentication intermediary services must restrict mobile device authentication traffic to specific authentication server(s).</t>
    </r>
  </si>
  <si>
    <r>
      <rPr>
        <sz val="11"/>
        <color rgb="FF000000"/>
        <rFont val="Calibri"/>
      </rPr>
      <t>If user authentication intermediary services are provided, configure the Sentry to use a specific authentication server(s).</t>
    </r>
    <r>
      <rPr>
        <sz val="11"/>
        <color rgb="FF000000"/>
        <rFont val="Calibri"/>
      </rPr>
      <t xml:space="preserve">
</t>
    </r>
    <r>
      <rPr>
        <sz val="11"/>
        <color rgb="FF000000"/>
        <rFont val="Calibri"/>
      </rPr>
      <t>For ActiveSync services:</t>
    </r>
    <r>
      <rPr>
        <sz val="11"/>
        <color rgb="FF000000"/>
        <rFont val="Calibri"/>
      </rPr>
      <t xml:space="preserve">
</t>
    </r>
    <r>
      <rPr>
        <sz val="11"/>
        <color rgb="FF000000"/>
        <rFont val="Calibri"/>
      </rPr>
      <t>1. In the MobileIron Core Admin Portal, go to Services &gt;&gt; Sentry.</t>
    </r>
    <r>
      <rPr>
        <sz val="11"/>
        <color rgb="FF000000"/>
        <rFont val="Calibri"/>
      </rPr>
      <t xml:space="preserve">
</t>
    </r>
    <r>
      <rPr>
        <sz val="11"/>
        <color rgb="FF000000"/>
        <rFont val="Calibri"/>
      </rPr>
      <t>2. Select Add New &gt;&gt; Standalone Sentry or click the "Edit" icon for an existing Standalone Sentry entry.</t>
    </r>
    <r>
      <rPr>
        <sz val="11"/>
        <color rgb="FF000000"/>
        <rFont val="Calibri"/>
      </rPr>
      <t xml:space="preserve">
</t>
    </r>
    <r>
      <rPr>
        <sz val="11"/>
        <color rgb="FF000000"/>
        <rFont val="Calibri"/>
      </rPr>
      <t>3. Complete the fields in the form for ActiveSync Configuration.</t>
    </r>
    <r>
      <rPr>
        <sz val="11"/>
        <color rgb="FF000000"/>
        <rFont val="Calibri"/>
      </rPr>
      <t xml:space="preserve">
</t>
    </r>
    <r>
      <rPr>
        <sz val="11"/>
        <color rgb="FF000000"/>
        <rFont val="Calibri"/>
      </rPr>
      <t>4. Configure approved ActiveSync servers.</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 xml:space="preserve">For AppTunnel services: </t>
    </r>
    <r>
      <rPr>
        <sz val="11"/>
        <color rgb="FF000000"/>
        <rFont val="Calibri"/>
      </rPr>
      <t xml:space="preserve">
</t>
    </r>
    <r>
      <rPr>
        <sz val="11"/>
        <color rgb="FF000000"/>
        <rFont val="Calibri"/>
      </rPr>
      <t>1. In the MobileIron Core Admin Portal, go to Services &gt;&gt; Sentry.</t>
    </r>
    <r>
      <rPr>
        <sz val="11"/>
        <color rgb="FF000000"/>
        <rFont val="Calibri"/>
      </rPr>
      <t xml:space="preserve">
</t>
    </r>
    <r>
      <rPr>
        <sz val="11"/>
        <color rgb="FF000000"/>
        <rFont val="Calibri"/>
      </rPr>
      <t>2. Select Add New &gt;&gt; Standalone Sentry or click the "Edit" icon for an existing Standalone Sentry entry.</t>
    </r>
    <r>
      <rPr>
        <sz val="11"/>
        <color rgb="FF000000"/>
        <rFont val="Calibri"/>
      </rPr>
      <t xml:space="preserve">
</t>
    </r>
    <r>
      <rPr>
        <sz val="11"/>
        <color rgb="FF000000"/>
        <rFont val="Calibri"/>
      </rPr>
      <t>3. Complete the fields in the form for AppTunnel Configuration.</t>
    </r>
    <r>
      <rPr>
        <sz val="11"/>
        <color rgb="FF000000"/>
        <rFont val="Calibri"/>
      </rPr>
      <t xml:space="preserve">
</t>
    </r>
    <r>
      <rPr>
        <sz val="11"/>
        <color rgb="FF000000"/>
        <rFont val="Calibri"/>
      </rPr>
      <t>4. Configure approved AppTunnel services.</t>
    </r>
    <r>
      <rPr>
        <sz val="11"/>
        <color rgb="FF000000"/>
        <rFont val="Calibri"/>
      </rPr>
      <t xml:space="preserve">
</t>
    </r>
    <r>
      <rPr>
        <sz val="11"/>
        <color rgb="FF000000"/>
        <rFont val="Calibri"/>
      </rPr>
      <t>5. Click "Save".</t>
    </r>
  </si>
  <si>
    <r>
      <rPr>
        <sz val="11"/>
        <color rgb="FF000000"/>
        <rFont val="Calibri"/>
      </rPr>
      <t>User authentication can be used as part of the policy filtering rule sets. Some URLs or network resources can be restricted to authenticated users only. Users are prompted by the application or browser for credentials. Authentication service may be provided by the ALG as an intermediary for the application; however, the authentication credential must be stored in the site's directory services server.</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proxy capability). This does not apply to authentication for the purpose of configuring the device itself (i.e., device management).</t>
    </r>
  </si>
  <si>
    <r>
      <rPr>
        <sz val="11"/>
        <color rgb="FF000000"/>
        <rFont val="Calibri"/>
      </rPr>
      <t xml:space="preserve">If the Sentry does not provide user authentication intermediary services, this is not applicable. </t>
    </r>
    <r>
      <rPr>
        <sz val="11"/>
        <color rgb="FF000000"/>
        <rFont val="Calibri"/>
      </rPr>
      <t xml:space="preserve">
</t>
    </r>
    <r>
      <rPr>
        <sz val="11"/>
        <color rgb="FF000000"/>
        <rFont val="Calibri"/>
      </rPr>
      <t>Verify the Sentry is configured with a preestablished trust relationship and mechanisms with appropriate authorities that validate each user access authorization and privileges.</t>
    </r>
    <r>
      <rPr>
        <sz val="11"/>
        <color rgb="FF000000"/>
        <rFont val="Calibri"/>
      </rPr>
      <t xml:space="preserve">
</t>
    </r>
    <r>
      <rPr>
        <sz val="11"/>
        <color rgb="FF000000"/>
        <rFont val="Calibri"/>
      </rPr>
      <t>If Sentry provides user authentication intermediary services for ActiveSync, verify them as follows:</t>
    </r>
    <r>
      <rPr>
        <sz val="11"/>
        <color rgb="FF000000"/>
        <rFont val="Calibri"/>
      </rPr>
      <t xml:space="preserve">
</t>
    </r>
    <r>
      <rPr>
        <sz val="11"/>
        <color rgb="FF000000"/>
        <rFont val="Calibri"/>
      </rPr>
      <t>1. In the MobileIron Core Admin Portal, go to Services &gt;&gt; Sentry.</t>
    </r>
    <r>
      <rPr>
        <sz val="11"/>
        <color rgb="FF000000"/>
        <rFont val="Calibri"/>
      </rPr>
      <t xml:space="preserve">
</t>
    </r>
    <r>
      <rPr>
        <sz val="11"/>
        <color rgb="FF000000"/>
        <rFont val="Calibri"/>
      </rPr>
      <t xml:space="preserve">2. Click the "Edit" icon next to Sentry, which opens the "Edit Standalone Sentry" dialog. </t>
    </r>
    <r>
      <rPr>
        <sz val="11"/>
        <color rgb="FF000000"/>
        <rFont val="Calibri"/>
      </rPr>
      <t xml:space="preserve">
</t>
    </r>
    <r>
      <rPr>
        <sz val="11"/>
        <color rgb="FF000000"/>
        <rFont val="Calibri"/>
      </rPr>
      <t>3. Determine if the fields in the form are configured for ActiveSync.</t>
    </r>
    <r>
      <rPr>
        <sz val="11"/>
        <color rgb="FF000000"/>
        <rFont val="Calibri"/>
      </rPr>
      <t xml:space="preserve">
</t>
    </r>
    <r>
      <rPr>
        <sz val="11"/>
        <color rgb="FF000000"/>
        <rFont val="Calibri"/>
      </rPr>
      <t>4. Look under "ActiveSync Server(s)".</t>
    </r>
    <r>
      <rPr>
        <sz val="11"/>
        <color rgb="FF000000"/>
        <rFont val="Calibri"/>
      </rPr>
      <t xml:space="preserve">
</t>
    </r>
    <r>
      <rPr>
        <sz val="11"/>
        <color rgb="FF000000"/>
        <rFont val="Calibri"/>
      </rPr>
      <t>5. Verify only the ActiveSync Servers' end users are on this list.</t>
    </r>
    <r>
      <rPr>
        <sz val="11"/>
        <color rgb="FF000000"/>
        <rFont val="Calibri"/>
      </rPr>
      <t xml:space="preserve">
</t>
    </r>
    <r>
      <rPr>
        <sz val="11"/>
        <color rgb="FF000000"/>
        <rFont val="Calibri"/>
      </rPr>
      <t>If ActiveSync Servers' end users are not the only entities on this list, this is a finding.</t>
    </r>
    <r>
      <rPr>
        <sz val="11"/>
        <color rgb="FF000000"/>
        <rFont val="Calibri"/>
      </rPr>
      <t xml:space="preserve">
</t>
    </r>
    <r>
      <rPr>
        <sz val="11"/>
        <color rgb="FF000000"/>
        <rFont val="Calibri"/>
      </rPr>
      <t>If Sentry provides user authentication intermediary services for AppTunnel, verify only the Servers that users should be authenticating to are specified in the Services list.</t>
    </r>
    <r>
      <rPr>
        <sz val="11"/>
        <color rgb="FF000000"/>
        <rFont val="Calibri"/>
      </rPr>
      <t xml:space="preserve">
</t>
    </r>
    <r>
      <rPr>
        <sz val="11"/>
        <color rgb="FF000000"/>
        <rFont val="Calibri"/>
      </rPr>
      <t>1. In the MobileIron Core Admin Portal, go to Services &gt;&gt; Sentry.</t>
    </r>
    <r>
      <rPr>
        <sz val="11"/>
        <color rgb="FF000000"/>
        <rFont val="Calibri"/>
      </rPr>
      <t xml:space="preserve">
</t>
    </r>
    <r>
      <rPr>
        <sz val="11"/>
        <color rgb="FF000000"/>
        <rFont val="Calibri"/>
      </rPr>
      <t>2. Select the "Edit" icon for an existing Standalone Sentry entry.</t>
    </r>
    <r>
      <rPr>
        <sz val="11"/>
        <color rgb="FF000000"/>
        <rFont val="Calibri"/>
      </rPr>
      <t xml:space="preserve">
</t>
    </r>
    <r>
      <rPr>
        <sz val="11"/>
        <color rgb="FF000000"/>
        <rFont val="Calibri"/>
      </rPr>
      <t>3. Review the Approved AppTunnel Services and verify only the Servers that users should be authenticating to are specified in the services list.</t>
    </r>
    <r>
      <rPr>
        <sz val="11"/>
        <color rgb="FF000000"/>
        <rFont val="Calibri"/>
      </rPr>
      <t xml:space="preserve">
</t>
    </r>
    <r>
      <rPr>
        <sz val="11"/>
        <color rgb="FF000000"/>
        <rFont val="Calibri"/>
      </rPr>
      <t>If end users are able to access AppTunnel services they should not be accessing, this is a finding.</t>
    </r>
  </si>
  <si>
    <t>V-251025</t>
  </si>
  <si>
    <r>
      <rPr>
        <sz val="11"/>
        <rFont val="Calibri"/>
      </rPr>
      <t>The Sentry providing mobile device authentication intermediary services must use multifactor authentication for network access to non-privileged accounts.</t>
    </r>
  </si>
  <si>
    <r>
      <rPr>
        <sz val="11"/>
        <color rgb="FF000000"/>
        <rFont val="Calibri"/>
      </rPr>
      <t>If user authentication intermediary services are provided, configure the Sentry to use multifactor authentication for network access to non-privileged accounts.</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select an option appropriate for this implementation.</t>
    </r>
    <r>
      <rPr>
        <sz val="11"/>
        <color rgb="FF000000"/>
        <rFont val="Calibri"/>
      </rPr>
      <t xml:space="preserve">
</t>
    </r>
    <r>
      <rPr>
        <sz val="11"/>
        <color rgb="FF000000"/>
        <rFont val="Calibri"/>
      </rPr>
      <t>4. Depending on the option selected, follow the instructions in one of the following sections to complete the configuration:</t>
    </r>
    <r>
      <rPr>
        <sz val="11"/>
        <color rgb="FF000000"/>
        <rFont val="Calibri"/>
      </rPr>
      <t xml:space="preserve">
</t>
    </r>
    <r>
      <rPr>
        <sz val="11"/>
        <color rgb="FF000000"/>
        <rFont val="Calibri"/>
      </rPr>
      <t>- Group Certificate</t>
    </r>
    <r>
      <rPr>
        <sz val="11"/>
        <color rgb="FF000000"/>
        <rFont val="Calibri"/>
      </rPr>
      <t xml:space="preserve">
</t>
    </r>
    <r>
      <rPr>
        <sz val="11"/>
        <color rgb="FF000000"/>
        <rFont val="Calibri"/>
      </rPr>
      <t>Refer to "Configuring authentication using a group certificate" for next steps.</t>
    </r>
    <r>
      <rPr>
        <sz val="11"/>
        <color rgb="FF000000"/>
        <rFont val="Calibri"/>
      </rPr>
      <t xml:space="preserve">
</t>
    </r>
    <r>
      <rPr>
        <sz val="11"/>
        <color rgb="FF000000"/>
        <rFont val="Calibri"/>
      </rPr>
      <t>- Identity Certificate</t>
    </r>
    <r>
      <rPr>
        <sz val="11"/>
        <color rgb="FF000000"/>
        <rFont val="Calibri"/>
      </rPr>
      <t xml:space="preserve">
</t>
    </r>
    <r>
      <rPr>
        <sz val="11"/>
        <color rgb="FF000000"/>
        <rFont val="Calibri"/>
      </rPr>
      <t>Refer to "Configuring authentication using an identity certificate and Pass Through" for next steps.</t>
    </r>
    <r>
      <rPr>
        <sz val="11"/>
        <color rgb="FF000000"/>
        <rFont val="Calibri"/>
      </rPr>
      <t xml:space="preserve">
</t>
    </r>
    <r>
      <rPr>
        <sz val="11"/>
        <color rgb="FF000000"/>
        <rFont val="Calibri"/>
      </rPr>
      <t>OR</t>
    </r>
    <r>
      <rPr>
        <sz val="11"/>
        <color rgb="FF000000"/>
        <rFont val="Calibri"/>
      </rPr>
      <t xml:space="preserve">
</t>
    </r>
    <r>
      <rPr>
        <sz val="11"/>
        <color rgb="FF000000"/>
        <rFont val="Calibri"/>
      </rPr>
      <t>Refer to "Configuring authentication using an identity certificate and Kerberos constrained delegation" for next steps.</t>
    </r>
    <r>
      <rPr>
        <sz val="11"/>
        <color rgb="FF000000"/>
        <rFont val="Calibri"/>
      </rPr>
      <t xml:space="preserve">
</t>
    </r>
    <r>
      <rPr>
        <sz val="11"/>
        <color rgb="FF000000"/>
        <rFont val="Calibri"/>
      </rPr>
      <t>For more information, in the "Sentry 9.8.0 Guide for Core" refer to the section "Device and Server Authentication", which includes the subsection "Configuring device and server authentication".</t>
    </r>
  </si>
  <si>
    <r>
      <rPr>
        <sz val="11"/>
        <color rgb="FF000000"/>
        <rFont val="Calibri"/>
      </rPr>
      <t>To ensure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 xml:space="preserve">Multifactor authentication uses two or more factors to achieve authentication. Factors include: </t>
    </r>
    <r>
      <rPr>
        <sz val="11"/>
        <color rgb="FF000000"/>
        <rFont val="Calibri"/>
      </rPr>
      <t xml:space="preserve">
</t>
    </r>
    <r>
      <rPr>
        <sz val="11"/>
        <color rgb="FF000000"/>
        <rFont val="Calibri"/>
      </rPr>
      <t>1. Something you know (e.g., password/PIN)</t>
    </r>
    <r>
      <rPr>
        <sz val="11"/>
        <color rgb="FF000000"/>
        <rFont val="Calibri"/>
      </rPr>
      <t xml:space="preserve">
</t>
    </r>
    <r>
      <rPr>
        <sz val="11"/>
        <color rgb="FF000000"/>
        <rFont val="Calibri"/>
      </rPr>
      <t xml:space="preserve">2. Something you have (e.g., cryptographic, identification device, token) </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Non-privileged accounts are not authorized access to the network element regardless of access method.</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Authenticating with a PKI credential and entering the associated PIN is an example of multifactor authentication.</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</si>
  <si>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Verify the MobileIron Core has a device-level password policy enforcing password or biometric and is applied to managed devices. This should be done by default.</t>
    </r>
    <r>
      <rPr>
        <sz val="11"/>
        <color rgb="FF000000"/>
        <rFont val="Calibri"/>
      </rPr>
      <t xml:space="preserve">
</t>
    </r>
    <r>
      <rPr>
        <sz val="11"/>
        <color rgb="FF000000"/>
        <rFont val="Calibri"/>
      </rPr>
      <t>Verify the Sentry is configured for certificate based authentication.</t>
    </r>
    <r>
      <rPr>
        <sz val="11"/>
        <color rgb="FF000000"/>
        <rFont val="Calibri"/>
      </rPr>
      <t xml:space="preserve">
</t>
    </r>
    <r>
      <rPr>
        <sz val="11"/>
        <color rgb="FF000000"/>
        <rFont val="Calibri"/>
      </rPr>
      <t>Verify the Sentry is set up to provide user authentication intermediary services.</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select an option appropriate for this implementation.</t>
    </r>
    <r>
      <rPr>
        <sz val="11"/>
        <color rgb="FF000000"/>
        <rFont val="Calibri"/>
      </rPr>
      <t xml:space="preserve">
</t>
    </r>
    <r>
      <rPr>
        <sz val="11"/>
        <color rgb="FF000000"/>
        <rFont val="Calibri"/>
      </rPr>
      <t>4. Depending on the option selected, follow the instructions in one of the following sections to complete the</t>
    </r>
    <r>
      <rPr>
        <sz val="11"/>
        <color rgb="FF000000"/>
        <rFont val="Calibri"/>
      </rPr>
      <t xml:space="preserve">
</t>
    </r>
    <r>
      <rPr>
        <sz val="11"/>
        <color rgb="FF000000"/>
        <rFont val="Calibri"/>
      </rPr>
      <t>configuration:</t>
    </r>
    <r>
      <rPr>
        <sz val="11"/>
        <color rgb="FF000000"/>
        <rFont val="Calibri"/>
      </rPr>
      <t xml:space="preserve">
</t>
    </r>
    <r>
      <rPr>
        <sz val="11"/>
        <color rgb="FF000000"/>
        <rFont val="Calibri"/>
      </rPr>
      <t>- Group Certificate</t>
    </r>
    <r>
      <rPr>
        <sz val="11"/>
        <color rgb="FF000000"/>
        <rFont val="Calibri"/>
      </rPr>
      <t xml:space="preserve">
</t>
    </r>
    <r>
      <rPr>
        <sz val="11"/>
        <color rgb="FF000000"/>
        <rFont val="Calibri"/>
      </rPr>
      <t>- Identity Certificate</t>
    </r>
    <r>
      <rPr>
        <sz val="11"/>
        <color rgb="FF000000"/>
        <rFont val="Calibri"/>
      </rPr>
      <t xml:space="preserve">
</t>
    </r>
    <r>
      <rPr>
        <sz val="11"/>
        <color rgb="FF000000"/>
        <rFont val="Calibri"/>
      </rPr>
      <t>- Identity Certificate with Kerberos constrained delegation</t>
    </r>
    <r>
      <rPr>
        <sz val="11"/>
        <color rgb="FF000000"/>
        <rFont val="Calibri"/>
      </rPr>
      <t xml:space="preserve">
</t>
    </r>
    <r>
      <rPr>
        <sz val="11"/>
        <color rgb="FF000000"/>
        <rFont val="Calibri"/>
      </rPr>
      <t>If Sentry is not configured for certificate-based authentication, this is a finding.</t>
    </r>
  </si>
  <si>
    <t>V-251026</t>
  </si>
  <si>
    <r>
      <rPr>
        <sz val="11"/>
        <rFont val="Calibri"/>
      </rPr>
      <t>The Sentry providing mobile device authentication intermediary services must implement replay-resistant authentication mechanisms for network access to nonprivileged accounts.</t>
    </r>
  </si>
  <si>
    <r>
      <rPr>
        <sz val="11"/>
        <color rgb="FF000000"/>
        <rFont val="Calibri"/>
      </rPr>
      <t>The Sentry is configured with TLS by default. To configure the Sentry with TLS 1.2:</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Services &gt;&gt; Sentry.</t>
    </r>
    <r>
      <rPr>
        <sz val="11"/>
        <color rgb="FF000000"/>
        <rFont val="Calibri"/>
      </rPr>
      <t xml:space="preserve">
</t>
    </r>
    <r>
      <rPr>
        <sz val="11"/>
        <color rgb="FF000000"/>
        <rFont val="Calibri"/>
      </rPr>
      <t>3. Select each of the configurations listed below and follow steps 4 and 5:</t>
    </r>
    <r>
      <rPr>
        <sz val="11"/>
        <color rgb="FF000000"/>
        <rFont val="Calibri"/>
      </rPr>
      <t xml:space="preserve">
</t>
    </r>
    <r>
      <rPr>
        <sz val="11"/>
        <color rgb="FF000000"/>
        <rFont val="Calibri"/>
      </rPr>
      <t xml:space="preserve">     a. Incoming SSL configuration</t>
    </r>
    <r>
      <rPr>
        <sz val="11"/>
        <color rgb="FF000000"/>
        <rFont val="Calibri"/>
      </rPr>
      <t xml:space="preserve">
</t>
    </r>
    <r>
      <rPr>
        <sz val="11"/>
        <color rgb="FF000000"/>
        <rFont val="Calibri"/>
      </rPr>
      <t xml:space="preserve">     b. Outgoing SSL configuration</t>
    </r>
    <r>
      <rPr>
        <sz val="11"/>
        <color rgb="FF000000"/>
        <rFont val="Calibri"/>
      </rPr>
      <t xml:space="preserve">
</t>
    </r>
    <r>
      <rPr>
        <sz val="11"/>
        <color rgb="FF000000"/>
        <rFont val="Calibri"/>
      </rPr>
      <t xml:space="preserve">     c. UEM SSL Configuration</t>
    </r>
    <r>
      <rPr>
        <sz val="11"/>
        <color rgb="FF000000"/>
        <rFont val="Calibri"/>
      </rPr>
      <t xml:space="preserve">
</t>
    </r>
    <r>
      <rPr>
        <sz val="11"/>
        <color rgb="FF000000"/>
        <rFont val="Calibri"/>
      </rPr>
      <t xml:space="preserve">     d. Access SSL Configuration</t>
    </r>
    <r>
      <rPr>
        <sz val="11"/>
        <color rgb="FF000000"/>
        <rFont val="Calibri"/>
      </rPr>
      <t xml:space="preserve">
</t>
    </r>
    <r>
      <rPr>
        <sz val="11"/>
        <color rgb="FF000000"/>
        <rFont val="Calibri"/>
      </rPr>
      <t xml:space="preserve">4. In protocols, make TLS 1.2 enabled. </t>
    </r>
    <r>
      <rPr>
        <sz val="11"/>
        <color rgb="FF000000"/>
        <rFont val="Calibri"/>
      </rPr>
      <t xml:space="preserve">
</t>
    </r>
    <r>
      <rPr>
        <sz val="11"/>
        <color rgb="FF000000"/>
        <rFont val="Calibri"/>
      </rPr>
      <t>5. Apply the configuration and click "Save" in the top right corner.</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</si>
  <si>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account with the authorizations of a non-privileged user. Privileged roles are organization-defined roles assigned to individuals that allow those individuals to perform certain security-relevant functions that ordinary users are not authorized to perform. Security relevant roles include key management, account management, network and system administration, database administration, and web administration.</t>
    </r>
    <r>
      <rPr>
        <sz val="11"/>
        <color rgb="FF000000"/>
        <rFont val="Calibri"/>
      </rPr>
      <t xml:space="preserve">
</t>
    </r>
    <r>
      <rPr>
        <sz val="11"/>
        <color rgb="FF000000"/>
        <rFont val="Calibri"/>
      </rPr>
      <t>Techniques used to address this include protocols using nonces (e.g., numbers generated for a specific one time use) or challenges (e.g., TLS). Additional techniques include time-synchronous or challenge-response one-time authenticators.</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</si>
  <si>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The Sentry is configured with TLS by default. The Sentry enables TLS 1.2 by default. To check the status: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Services &gt;&gt; Sentry.</t>
    </r>
    <r>
      <rPr>
        <sz val="11"/>
        <color rgb="FF000000"/>
        <rFont val="Calibri"/>
      </rPr>
      <t xml:space="preserve">
</t>
    </r>
    <r>
      <rPr>
        <sz val="11"/>
        <color rgb="FF000000"/>
        <rFont val="Calibri"/>
      </rPr>
      <t>3. For each of the following configurations, follow step 4:</t>
    </r>
    <r>
      <rPr>
        <sz val="11"/>
        <color rgb="FF000000"/>
        <rFont val="Calibri"/>
      </rPr>
      <t xml:space="preserve">
</t>
    </r>
    <r>
      <rPr>
        <sz val="11"/>
        <color rgb="FF000000"/>
        <rFont val="Calibri"/>
      </rPr>
      <t xml:space="preserve">     a. Incoming SSL configuration</t>
    </r>
    <r>
      <rPr>
        <sz val="11"/>
        <color rgb="FF000000"/>
        <rFont val="Calibri"/>
      </rPr>
      <t xml:space="preserve">
</t>
    </r>
    <r>
      <rPr>
        <sz val="11"/>
        <color rgb="FF000000"/>
        <rFont val="Calibri"/>
      </rPr>
      <t xml:space="preserve">     b. Outgoing SSL configuration</t>
    </r>
    <r>
      <rPr>
        <sz val="11"/>
        <color rgb="FF000000"/>
        <rFont val="Calibri"/>
      </rPr>
      <t xml:space="preserve">
</t>
    </r>
    <r>
      <rPr>
        <sz val="11"/>
        <color rgb="FF000000"/>
        <rFont val="Calibri"/>
      </rPr>
      <t xml:space="preserve">     c. UEM SSL configuration</t>
    </r>
    <r>
      <rPr>
        <sz val="11"/>
        <color rgb="FF000000"/>
        <rFont val="Calibri"/>
      </rPr>
      <t xml:space="preserve">
</t>
    </r>
    <r>
      <rPr>
        <sz val="11"/>
        <color rgb="FF000000"/>
        <rFont val="Calibri"/>
      </rPr>
      <t xml:space="preserve">     d. Access SSL configuration</t>
    </r>
    <r>
      <rPr>
        <sz val="11"/>
        <color rgb="FF000000"/>
        <rFont val="Calibri"/>
      </rPr>
      <t xml:space="preserve">
</t>
    </r>
    <r>
      <rPr>
        <sz val="11"/>
        <color rgb="FF000000"/>
        <rFont val="Calibri"/>
      </rPr>
      <t>4. In Protocols, verify TLS 1.2 is enabled.</t>
    </r>
    <r>
      <rPr>
        <sz val="11"/>
        <color rgb="FF000000"/>
        <rFont val="Calibri"/>
      </rPr>
      <t xml:space="preserve">
</t>
    </r>
    <r>
      <rPr>
        <sz val="11"/>
        <color rgb="FF000000"/>
        <rFont val="Calibri"/>
      </rPr>
      <t>If TLS 1.2 is not enabled for each configuration, this is a finding.</t>
    </r>
    <r>
      <rPr>
        <sz val="11"/>
        <color rgb="FF000000"/>
        <rFont val="Calibri"/>
      </rPr>
      <t xml:space="preserve">
</t>
    </r>
    <r>
      <rPr>
        <sz val="11"/>
        <color rgb="FF000000"/>
        <rFont val="Calibri"/>
      </rPr>
      <t>For more information, go to the "Sentry 9.8.0 Guide for Core" and refer to the main section "Standalone Sentry Settings", which includes subsections on how TLS 1.2 is set as the default protocol:</t>
    </r>
    <r>
      <rPr>
        <sz val="11"/>
        <color rgb="FF000000"/>
        <rFont val="Calibri"/>
      </rPr>
      <t xml:space="preserve">
</t>
    </r>
    <r>
      <rPr>
        <sz val="11"/>
        <color rgb="FF000000"/>
        <rFont val="Calibri"/>
      </rPr>
      <t>1. Incoming SSL configuration</t>
    </r>
    <r>
      <rPr>
        <sz val="11"/>
        <color rgb="FF000000"/>
        <rFont val="Calibri"/>
      </rPr>
      <t xml:space="preserve">
</t>
    </r>
    <r>
      <rPr>
        <sz val="11"/>
        <color rgb="FF000000"/>
        <rFont val="Calibri"/>
      </rPr>
      <t>2. Outgoing SSL configuration</t>
    </r>
    <r>
      <rPr>
        <sz val="11"/>
        <color rgb="FF000000"/>
        <rFont val="Calibri"/>
      </rPr>
      <t xml:space="preserve">
</t>
    </r>
    <r>
      <rPr>
        <sz val="11"/>
        <color rgb="FF000000"/>
        <rFont val="Calibri"/>
      </rPr>
      <t>3. UEM SSL configuration</t>
    </r>
    <r>
      <rPr>
        <sz val="11"/>
        <color rgb="FF000000"/>
        <rFont val="Calibri"/>
      </rPr>
      <t xml:space="preserve">
</t>
    </r>
    <r>
      <rPr>
        <sz val="11"/>
        <color rgb="FF000000"/>
        <rFont val="Calibri"/>
      </rPr>
      <t>4. Access SSL configuration</t>
    </r>
    <r>
      <rPr>
        <sz val="11"/>
        <color rgb="FF000000"/>
        <rFont val="Calibri"/>
      </rPr>
      <t xml:space="preserve">
</t>
    </r>
    <r>
      <rPr>
        <sz val="11"/>
        <color rgb="FF000000"/>
        <rFont val="Calibri"/>
      </rPr>
      <t>Sentry conforms to the NIST SP 800-52 TLS settings by setting TLS 1.2 by default.</t>
    </r>
  </si>
  <si>
    <t>V-251027</t>
  </si>
  <si>
    <r>
      <rPr>
        <sz val="11"/>
        <rFont val="Calibri"/>
      </rPr>
      <t>The Sentry that provides intermediary services for TLS must validate certificates used for TLS functions by performing RFC 5280-compliant certification path validation.</t>
    </r>
  </si>
  <si>
    <r>
      <rPr>
        <sz val="11"/>
        <color rgb="FF000000"/>
        <rFont val="Calibri"/>
      </rPr>
      <t>The Sentry is configured with TLS by default. To configure the Sentry with TLS 1.2:</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Services &gt;&gt; Sentry.</t>
    </r>
    <r>
      <rPr>
        <sz val="11"/>
        <color rgb="FF000000"/>
        <rFont val="Calibri"/>
      </rPr>
      <t xml:space="preserve">
</t>
    </r>
    <r>
      <rPr>
        <sz val="11"/>
        <color rgb="FF000000"/>
        <rFont val="Calibri"/>
      </rPr>
      <t>3. Select each of the configurations listed below and follow steps 4 and 5:</t>
    </r>
    <r>
      <rPr>
        <sz val="11"/>
        <color rgb="FF000000"/>
        <rFont val="Calibri"/>
      </rPr>
      <t xml:space="preserve">
</t>
    </r>
    <r>
      <rPr>
        <sz val="11"/>
        <color rgb="FF000000"/>
        <rFont val="Calibri"/>
      </rPr>
      <t xml:space="preserve">    a. Incoming SSL configuration</t>
    </r>
    <r>
      <rPr>
        <sz val="11"/>
        <color rgb="FF000000"/>
        <rFont val="Calibri"/>
      </rPr>
      <t xml:space="preserve">
</t>
    </r>
    <r>
      <rPr>
        <sz val="11"/>
        <color rgb="FF000000"/>
        <rFont val="Calibri"/>
      </rPr>
      <t xml:space="preserve">    b. Outgoing SSL configuration</t>
    </r>
    <r>
      <rPr>
        <sz val="11"/>
        <color rgb="FF000000"/>
        <rFont val="Calibri"/>
      </rPr>
      <t xml:space="preserve">
</t>
    </r>
    <r>
      <rPr>
        <sz val="11"/>
        <color rgb="FF000000"/>
        <rFont val="Calibri"/>
      </rPr>
      <t xml:space="preserve">    c. UEM SSL Configuration</t>
    </r>
    <r>
      <rPr>
        <sz val="11"/>
        <color rgb="FF000000"/>
        <rFont val="Calibri"/>
      </rPr>
      <t xml:space="preserve">
</t>
    </r>
    <r>
      <rPr>
        <sz val="11"/>
        <color rgb="FF000000"/>
        <rFont val="Calibri"/>
      </rPr>
      <t xml:space="preserve">    d. Access SSL Configuration</t>
    </r>
    <r>
      <rPr>
        <sz val="11"/>
        <color rgb="FF000000"/>
        <rFont val="Calibri"/>
      </rPr>
      <t xml:space="preserve">
</t>
    </r>
    <r>
      <rPr>
        <sz val="11"/>
        <color rgb="FF000000"/>
        <rFont val="Calibri"/>
      </rPr>
      <t xml:space="preserve">4. In protocols, make TLS 1.2 enabled. </t>
    </r>
    <r>
      <rPr>
        <sz val="11"/>
        <color rgb="FF000000"/>
        <rFont val="Calibri"/>
      </rPr>
      <t xml:space="preserve">
</t>
    </r>
    <r>
      <rPr>
        <sz val="11"/>
        <color rgb="FF000000"/>
        <rFont val="Calibri"/>
      </rPr>
      <t>5. Apply the configuration and click "Save" in the top right corner.</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</si>
  <si>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</si>
  <si>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The Sentry is configured with TLS by default. The Sentry enables TLS 1.2 by default. To check the status:</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Services &gt;&gt; Sentry.</t>
    </r>
    <r>
      <rPr>
        <sz val="11"/>
        <color rgb="FF000000"/>
        <rFont val="Calibri"/>
      </rPr>
      <t xml:space="preserve">
</t>
    </r>
    <r>
      <rPr>
        <sz val="11"/>
        <color rgb="FF000000"/>
        <rFont val="Calibri"/>
      </rPr>
      <t>3. For each of the following configurations, follow step 4:</t>
    </r>
    <r>
      <rPr>
        <sz val="11"/>
        <color rgb="FF000000"/>
        <rFont val="Calibri"/>
      </rPr>
      <t xml:space="preserve">
</t>
    </r>
    <r>
      <rPr>
        <sz val="11"/>
        <color rgb="FF000000"/>
        <rFont val="Calibri"/>
      </rPr>
      <t xml:space="preserve">     a. Incoming SSL configuration</t>
    </r>
    <r>
      <rPr>
        <sz val="11"/>
        <color rgb="FF000000"/>
        <rFont val="Calibri"/>
      </rPr>
      <t xml:space="preserve">
</t>
    </r>
    <r>
      <rPr>
        <sz val="11"/>
        <color rgb="FF000000"/>
        <rFont val="Calibri"/>
      </rPr>
      <t xml:space="preserve">     b. Outgoing SSL configuration</t>
    </r>
    <r>
      <rPr>
        <sz val="11"/>
        <color rgb="FF000000"/>
        <rFont val="Calibri"/>
      </rPr>
      <t xml:space="preserve">
</t>
    </r>
    <r>
      <rPr>
        <sz val="11"/>
        <color rgb="FF000000"/>
        <rFont val="Calibri"/>
      </rPr>
      <t xml:space="preserve">     c. UEM SSL configuration</t>
    </r>
    <r>
      <rPr>
        <sz val="11"/>
        <color rgb="FF000000"/>
        <rFont val="Calibri"/>
      </rPr>
      <t xml:space="preserve">
</t>
    </r>
    <r>
      <rPr>
        <sz val="11"/>
        <color rgb="FF000000"/>
        <rFont val="Calibri"/>
      </rPr>
      <t xml:space="preserve">     d. Access SSL configuration</t>
    </r>
    <r>
      <rPr>
        <sz val="11"/>
        <color rgb="FF000000"/>
        <rFont val="Calibri"/>
      </rPr>
      <t xml:space="preserve">
</t>
    </r>
    <r>
      <rPr>
        <sz val="11"/>
        <color rgb="FF000000"/>
        <rFont val="Calibri"/>
      </rPr>
      <t>4. In Protocols, verify TLS 1.2 is enabled.</t>
    </r>
    <r>
      <rPr>
        <sz val="11"/>
        <color rgb="FF000000"/>
        <rFont val="Calibri"/>
      </rPr>
      <t xml:space="preserve">
</t>
    </r>
    <r>
      <rPr>
        <sz val="11"/>
        <color rgb="FF000000"/>
        <rFont val="Calibri"/>
      </rPr>
      <t xml:space="preserve">If TLS 1.2 is not enabled for each configuration, this is a finding. </t>
    </r>
    <r>
      <rPr>
        <sz val="11"/>
        <color rgb="FF000000"/>
        <rFont val="Calibri"/>
      </rPr>
      <t xml:space="preserve">
</t>
    </r>
    <r>
      <rPr>
        <sz val="11"/>
        <color rgb="FF000000"/>
        <rFont val="Calibri"/>
      </rPr>
      <t>For more information, go to the "Sentry 9.8.0 Guide for Core" and refer to the main section "Standalone Sentry Settings", which includes subsections on how TLS 1.2 is set as the default protocol:</t>
    </r>
    <r>
      <rPr>
        <sz val="11"/>
        <color rgb="FF000000"/>
        <rFont val="Calibri"/>
      </rPr>
      <t xml:space="preserve">
</t>
    </r>
    <r>
      <rPr>
        <sz val="11"/>
        <color rgb="FF000000"/>
        <rFont val="Calibri"/>
      </rPr>
      <t>1. Incoming SSL configuration</t>
    </r>
    <r>
      <rPr>
        <sz val="11"/>
        <color rgb="FF000000"/>
        <rFont val="Calibri"/>
      </rPr>
      <t xml:space="preserve">
</t>
    </r>
    <r>
      <rPr>
        <sz val="11"/>
        <color rgb="FF000000"/>
        <rFont val="Calibri"/>
      </rPr>
      <t>2. Outgoing SSL configuration</t>
    </r>
    <r>
      <rPr>
        <sz val="11"/>
        <color rgb="FF000000"/>
        <rFont val="Calibri"/>
      </rPr>
      <t xml:space="preserve">
</t>
    </r>
    <r>
      <rPr>
        <sz val="11"/>
        <color rgb="FF000000"/>
        <rFont val="Calibri"/>
      </rPr>
      <t>3. UEM SSL configuration</t>
    </r>
    <r>
      <rPr>
        <sz val="11"/>
        <color rgb="FF000000"/>
        <rFont val="Calibri"/>
      </rPr>
      <t xml:space="preserve">
</t>
    </r>
    <r>
      <rPr>
        <sz val="11"/>
        <color rgb="FF000000"/>
        <rFont val="Calibri"/>
      </rPr>
      <t>4. Access SSL configuration</t>
    </r>
    <r>
      <rPr>
        <sz val="11"/>
        <color rgb="FF000000"/>
        <rFont val="Calibri"/>
      </rPr>
      <t xml:space="preserve">
</t>
    </r>
    <r>
      <rPr>
        <sz val="11"/>
        <color rgb="FF000000"/>
        <rFont val="Calibri"/>
      </rPr>
      <t>Sentry conforms to the NIST SP 800-52 TLS settings by setting TLS 1.2 by default.</t>
    </r>
  </si>
  <si>
    <t>V-251028</t>
  </si>
  <si>
    <r>
      <rPr>
        <sz val="11"/>
        <rFont val="Calibri"/>
      </rPr>
      <t>The Sentry providing PKI-based mobile device authentication intermediary services must map authenticated identities to the mobile device account.</t>
    </r>
  </si>
  <si>
    <r>
      <rPr>
        <sz val="11"/>
        <color rgb="FF000000"/>
        <rFont val="Calibri"/>
      </rPr>
      <t>If PKI-based user authentication intermediary services are provided, configure the Sentry to map the authenticated identities to the user account.</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the Standalone Sentry entry.</t>
    </r>
    <r>
      <rPr>
        <sz val="11"/>
        <color rgb="FF000000"/>
        <rFont val="Calibri"/>
      </rPr>
      <t xml:space="preserve">
</t>
    </r>
    <r>
      <rPr>
        <sz val="11"/>
        <color rgb="FF000000"/>
        <rFont val="Calibri"/>
      </rPr>
      <t>3. In the "Device Authentication Configuration" section, configure certificate mappings in the "certificate mapping" field (i.e., User UPN = Subject Alternative Name: NT Principal Name).</t>
    </r>
    <r>
      <rPr>
        <sz val="11"/>
        <color rgb="FF000000"/>
        <rFont val="Calibri"/>
      </rPr>
      <t xml:space="preserve">
</t>
    </r>
    <r>
      <rPr>
        <sz val="11"/>
        <color rgb="FF000000"/>
        <rFont val="Calibri"/>
      </rPr>
      <t>4. Click "Save".</t>
    </r>
  </si>
  <si>
    <r>
      <rPr>
        <sz val="11"/>
        <color rgb="FF000000"/>
        <rFont val="Calibri"/>
      </rPr>
      <t>Authorization for access to any network element requires an approved and assigned individual account identifier. To ensure only the assigned individual is using the account, the account must be bound to a user certificate when PKI-based authentication is implemented.</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</si>
  <si>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Verify the Sentry is configured with certificate-based authentication with the appropriate certificate field user mappings.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verify certificate mappings are configured in the "certificate mapping" field.</t>
    </r>
    <r>
      <rPr>
        <sz val="11"/>
        <color rgb="FF000000"/>
        <rFont val="Calibri"/>
      </rPr>
      <t xml:space="preserve">
</t>
    </r>
    <r>
      <rPr>
        <sz val="11"/>
        <color rgb="FF000000"/>
        <rFont val="Calibri"/>
      </rPr>
      <t>If Sentry is not configured to map authenticated identities to the user accounts, this is a finding.</t>
    </r>
  </si>
  <si>
    <t>V-251029</t>
  </si>
  <si>
    <r>
      <rPr>
        <sz val="11"/>
        <rFont val="Calibri"/>
      </rPr>
      <t>The Sentry must terminate all network connections associated with a communications session at the end of the session, or as follows: for in-band management sessions (privileged sessions), the session must be terminated after 10 minutes of inactivity; and for mobile device sessions (non-privileged session), the session must be terminated after 15 minutes of inactivity.</t>
    </r>
  </si>
  <si>
    <r>
      <rPr>
        <sz val="11"/>
        <color rgb="FF000000"/>
        <rFont val="Calibri"/>
      </rPr>
      <t>Configure Sentry to terminate all network connections associated with a communication session at 15 minutes of inactivity.</t>
    </r>
    <r>
      <rPr>
        <sz val="11"/>
        <color rgb="FF000000"/>
        <rFont val="Calibri"/>
      </rPr>
      <t xml:space="preserve">
</t>
    </r>
    <r>
      <rPr>
        <sz val="11"/>
        <color rgb="FF000000"/>
        <rFont val="Calibri"/>
      </rPr>
      <t>1. Log in to the Core Admin Portal.</t>
    </r>
    <r>
      <rPr>
        <sz val="11"/>
        <color rgb="FF000000"/>
        <rFont val="Calibri"/>
      </rPr>
      <t xml:space="preserve">
</t>
    </r>
    <r>
      <rPr>
        <sz val="11"/>
        <color rgb="FF000000"/>
        <rFont val="Calibri"/>
      </rPr>
      <t>2. Go to Policies and Configurations &gt;&gt; Configurations.</t>
    </r>
    <r>
      <rPr>
        <sz val="11"/>
        <color rgb="FF000000"/>
        <rFont val="Calibri"/>
      </rPr>
      <t xml:space="preserve">
</t>
    </r>
    <r>
      <rPr>
        <sz val="11"/>
        <color rgb="FF000000"/>
        <rFont val="Calibri"/>
      </rPr>
      <t>3. Click on existing VPN Configuration for MobileIron Tunnel; ensure "Connection Type" is set to "MobileIron Tunnel".</t>
    </r>
    <r>
      <rPr>
        <sz val="11"/>
        <color rgb="FF000000"/>
        <rFont val="Calibri"/>
      </rPr>
      <t xml:space="preserve">
</t>
    </r>
    <r>
      <rPr>
        <sz val="11"/>
        <color rgb="FF000000"/>
        <rFont val="Calibri"/>
      </rPr>
      <t>4. Go to "Custom Data" section at the bottom and find the following Key Value pair: "TcpIdleTmoMs"</t>
    </r>
    <r>
      <rPr>
        <sz val="11"/>
        <color rgb="FF000000"/>
        <rFont val="Calibri"/>
      </rPr>
      <t xml:space="preserve">
</t>
    </r>
    <r>
      <rPr>
        <sz val="11"/>
        <color rgb="FF000000"/>
        <rFont val="Calibri"/>
      </rPr>
      <t>If the key value pair is present, set the value to 900000 millisec (15 min).</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</si>
  <si>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 level network connection.</t>
    </r>
    <r>
      <rPr>
        <sz val="11"/>
        <color rgb="FF000000"/>
        <rFont val="Calibri"/>
      </rPr>
      <t xml:space="preserve">
</t>
    </r>
    <r>
      <rPr>
        <sz val="11"/>
        <color rgb="FF000000"/>
        <rFont val="Calibri"/>
      </rPr>
      <t>ALGs may provide session control functionality as part of content filtering, load balancing, or proxy services.</t>
    </r>
  </si>
  <si>
    <r>
      <rPr>
        <sz val="11"/>
        <color rgb="FF000000"/>
        <rFont val="Calibri"/>
      </rPr>
      <t>1. Log in to the Core Admin Portal.</t>
    </r>
    <r>
      <rPr>
        <sz val="11"/>
        <color rgb="FF000000"/>
        <rFont val="Calibri"/>
      </rPr>
      <t xml:space="preserve">
</t>
    </r>
    <r>
      <rPr>
        <sz val="11"/>
        <color rgb="FF000000"/>
        <rFont val="Calibri"/>
      </rPr>
      <t>2. Go to Policies and Configurations &gt;&gt; Configurations.</t>
    </r>
    <r>
      <rPr>
        <sz val="11"/>
        <color rgb="FF000000"/>
        <rFont val="Calibri"/>
      </rPr>
      <t xml:space="preserve">
</t>
    </r>
    <r>
      <rPr>
        <sz val="11"/>
        <color rgb="FF000000"/>
        <rFont val="Calibri"/>
      </rPr>
      <t>3. Click on existing VPN Configuration for MobileIron Tunnel; verify "Connection Type" is set to "MobileIron Tunnel".</t>
    </r>
    <r>
      <rPr>
        <sz val="11"/>
        <color rgb="FF000000"/>
        <rFont val="Calibri"/>
      </rPr>
      <t xml:space="preserve">
</t>
    </r>
    <r>
      <rPr>
        <sz val="11"/>
        <color rgb="FF000000"/>
        <rFont val="Calibri"/>
      </rPr>
      <t>4. Go to "Custom Data" section at the bottom and find the following Key Value pair: "TcpIdleTmoMs"</t>
    </r>
    <r>
      <rPr>
        <sz val="11"/>
        <color rgb="FF000000"/>
        <rFont val="Calibri"/>
      </rPr>
      <t xml:space="preserve">
</t>
    </r>
    <r>
      <rPr>
        <sz val="11"/>
        <color rgb="FF000000"/>
        <rFont val="Calibri"/>
      </rPr>
      <t>The default idle timeout for the session is 1 hour. Therefore, if the key value pair is missing, this is a finding.</t>
    </r>
    <r>
      <rPr>
        <sz val="11"/>
        <color rgb="FF000000"/>
        <rFont val="Calibri"/>
      </rPr>
      <t xml:space="preserve">
</t>
    </r>
    <r>
      <rPr>
        <sz val="11"/>
        <color rgb="FF000000"/>
        <rFont val="Calibri"/>
      </rPr>
      <t>If the key value pair is present, verify the value is no greater than 900000 millisec (15 min).</t>
    </r>
    <r>
      <rPr>
        <sz val="11"/>
        <color rgb="FF000000"/>
        <rFont val="Calibri"/>
      </rPr>
      <t xml:space="preserve">
</t>
    </r>
    <r>
      <rPr>
        <sz val="11"/>
        <color rgb="FF000000"/>
        <rFont val="Calibri"/>
      </rPr>
      <t>If key value pair is not present or is set to a value greater than 900000, this is a finding.</t>
    </r>
  </si>
  <si>
    <t>V-251030</t>
  </si>
  <si>
    <r>
      <rPr>
        <sz val="11"/>
        <rFont val="Calibri"/>
      </rPr>
      <t>The Sentry must offload audit records onto a centralized log server.</t>
    </r>
  </si>
  <si>
    <r>
      <rPr>
        <sz val="11"/>
        <color rgb="FF000000"/>
        <rFont val="Calibri"/>
      </rPr>
      <t>Configure the ALG to offload audit records onto a centralized log server.</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Click on the syslog server(s) and in the "Modify Syslog" pop-up dialog, under the "Facility Type", click the checkbox for "Audit".</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date and timestamp, the source of the event, the location of the event, and the result of the action whether a success/failure.</t>
    </r>
  </si>
  <si>
    <r>
      <rPr>
        <sz val="11"/>
        <color rgb="FF000000"/>
        <rFont val="Calibri"/>
      </rPr>
      <t>Without the capability to select a user session to capture or view, investigations into suspicious or harmful events would be hampered by the volume of information captured.</t>
    </r>
    <r>
      <rPr>
        <sz val="11"/>
        <color rgb="FF000000"/>
        <rFont val="Calibri"/>
      </rPr>
      <t xml:space="preserve">
</t>
    </r>
    <r>
      <rPr>
        <sz val="11"/>
        <color rgb="FF000000"/>
        <rFont val="Calibri"/>
      </rPr>
      <t>The intent of this requirement is to ensure the capability to select specific sessions to capture is available in order to support general auditing/incident investigation, or to validate suspected misuse by a specific user. Examples of session events that may be captured include, port mirroring, tracking websites visited, and recording information and/or file transfers.</t>
    </r>
  </si>
  <si>
    <r>
      <rPr>
        <sz val="11"/>
        <color rgb="FF000000"/>
        <rFont val="Calibri"/>
      </rPr>
      <t>Verify Sentry offloads audit records onto a centralized log server.</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 If it is not configured, this is a finding.</t>
    </r>
    <r>
      <rPr>
        <sz val="11"/>
        <color rgb="FF000000"/>
        <rFont val="Calibri"/>
      </rPr>
      <t xml:space="preserve">
</t>
    </r>
    <r>
      <rPr>
        <sz val="11"/>
        <color rgb="FF000000"/>
        <rFont val="Calibri"/>
      </rPr>
      <t>4. Click on the syslog server(s) and in the "Modify Syslog" pop-up dialog, under the "Facility Type", verify the checkbox for "Audit" is selected.</t>
    </r>
    <r>
      <rPr>
        <sz val="11"/>
        <color rgb="FF000000"/>
        <rFont val="Calibri"/>
      </rPr>
      <t xml:space="preserve">
</t>
    </r>
    <r>
      <rPr>
        <sz val="11"/>
        <color rgb="FF000000"/>
        <rFont val="Calibri"/>
      </rPr>
      <t>If Sentry is not configured to offload audit records, this is a finding.</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date and timestamp, the source of the event, the location of the event, and the result of the action whether success/failure.</t>
    </r>
  </si>
  <si>
    <t>V-251031</t>
  </si>
  <si>
    <r>
      <rPr>
        <sz val="11"/>
        <rFont val="Calibri"/>
      </rPr>
      <t>The Sentry providing mobile device authentication intermediary services must implement multifactor authentication for remote access to nonprivileged accounts such that one of the factors is provided by a device separate from the system gaining access.</t>
    </r>
  </si>
  <si>
    <r>
      <rPr>
        <sz val="11"/>
        <color rgb="FF000000"/>
        <rFont val="Calibri"/>
      </rPr>
      <t>If user authentication intermediary services are provided, configure the Sentry to implement multifactor authentication for remote access to nonprivileged accounts such that one of the factors is provided by a device separate from the system gaining access.</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select an option appropriate for this implementation.</t>
    </r>
    <r>
      <rPr>
        <sz val="11"/>
        <color rgb="FF000000"/>
        <rFont val="Calibri"/>
      </rPr>
      <t xml:space="preserve">
</t>
    </r>
    <r>
      <rPr>
        <sz val="11"/>
        <color rgb="FF000000"/>
        <rFont val="Calibri"/>
      </rPr>
      <t>4. Depending on the option selected, follow the instructions in one of the following section to complete the configuration:</t>
    </r>
    <r>
      <rPr>
        <sz val="11"/>
        <color rgb="FF000000"/>
        <rFont val="Calibri"/>
      </rPr>
      <t xml:space="preserve">
</t>
    </r>
    <r>
      <rPr>
        <sz val="11"/>
        <color rgb="FF000000"/>
        <rFont val="Calibri"/>
      </rPr>
      <t>- Group Certificate</t>
    </r>
    <r>
      <rPr>
        <sz val="11"/>
        <color rgb="FF000000"/>
        <rFont val="Calibri"/>
      </rPr>
      <t xml:space="preserve">
</t>
    </r>
    <r>
      <rPr>
        <sz val="11"/>
        <color rgb="FF000000"/>
        <rFont val="Calibri"/>
      </rPr>
      <t>Refer to "Configuring authentication using a group certificate" for next steps.</t>
    </r>
    <r>
      <rPr>
        <sz val="11"/>
        <color rgb="FF000000"/>
        <rFont val="Calibri"/>
      </rPr>
      <t xml:space="preserve">
</t>
    </r>
    <r>
      <rPr>
        <sz val="11"/>
        <color rgb="FF000000"/>
        <rFont val="Calibri"/>
      </rPr>
      <t>- Identity Certificate</t>
    </r>
    <r>
      <rPr>
        <sz val="11"/>
        <color rgb="FF000000"/>
        <rFont val="Calibri"/>
      </rPr>
      <t xml:space="preserve">
</t>
    </r>
    <r>
      <rPr>
        <sz val="11"/>
        <color rgb="FF000000"/>
        <rFont val="Calibri"/>
      </rPr>
      <t>Refer to "Configuring authentication using an identity certificate and Pass Through" for next steps.</t>
    </r>
    <r>
      <rPr>
        <sz val="11"/>
        <color rgb="FF000000"/>
        <rFont val="Calibri"/>
      </rPr>
      <t xml:space="preserve">
</t>
    </r>
    <r>
      <rPr>
        <sz val="11"/>
        <color rgb="FF000000"/>
        <rFont val="Calibri"/>
      </rPr>
      <t>OR</t>
    </r>
    <r>
      <rPr>
        <sz val="11"/>
        <color rgb="FF000000"/>
        <rFont val="Calibri"/>
      </rPr>
      <t xml:space="preserve">
</t>
    </r>
    <r>
      <rPr>
        <sz val="11"/>
        <color rgb="FF000000"/>
        <rFont val="Calibri"/>
      </rPr>
      <t>Refer to "Configuring authentication using an identity certificate and Kerberos constrained delegation" for next steps.</t>
    </r>
    <r>
      <rPr>
        <sz val="11"/>
        <color rgb="FF000000"/>
        <rFont val="Calibri"/>
      </rPr>
      <t xml:space="preserve">
</t>
    </r>
    <r>
      <rPr>
        <sz val="11"/>
        <color rgb="FF000000"/>
        <rFont val="Calibri"/>
      </rPr>
      <t>For more information, in the "Sentry 9.8.0 Guide for Core", refer to the main section "Device and Server Authentication", which contains the subsection "Configuring device and server authentication".</t>
    </r>
  </si>
  <si>
    <r>
      <rPr>
        <sz val="11"/>
        <color rgb="FF000000"/>
        <rFont val="Calibri"/>
      </rPr>
      <t>For remote access to nonprivileged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An example of compliance with this requirement is the use of a one-time password token and PIN coupled with a password; or the use of a CAC/PIV card and PIN coupled with a password.</t>
    </r>
  </si>
  <si>
    <r>
      <rPr>
        <sz val="11"/>
        <color rgb="FF000000"/>
        <rFont val="Calibri"/>
      </rPr>
      <t>If the Sentry does not provide user authentication intermediary services, this is not applicable.</t>
    </r>
    <r>
      <rPr>
        <sz val="11"/>
        <color rgb="FF000000"/>
        <rFont val="Calibri"/>
      </rPr>
      <t xml:space="preserve">
</t>
    </r>
    <r>
      <rPr>
        <sz val="11"/>
        <color rgb="FF000000"/>
        <rFont val="Calibri"/>
      </rPr>
      <t>Verify the Sentry implements multifactor authentication for remote access to nonprivileged accounts.</t>
    </r>
    <r>
      <rPr>
        <sz val="11"/>
        <color rgb="FF000000"/>
        <rFont val="Calibri"/>
      </rPr>
      <t xml:space="preserve">
</t>
    </r>
    <r>
      <rPr>
        <sz val="11"/>
        <color rgb="FF000000"/>
        <rFont val="Calibri"/>
      </rPr>
      <t>Verify the MobileIron Core has a device-level password policy enforcing password or biometric and is applied to managed devices. This should be done by default.</t>
    </r>
    <r>
      <rPr>
        <sz val="11"/>
        <color rgb="FF000000"/>
        <rFont val="Calibri"/>
      </rPr>
      <t xml:space="preserve">
</t>
    </r>
    <r>
      <rPr>
        <sz val="11"/>
        <color rgb="FF000000"/>
        <rFont val="Calibri"/>
      </rPr>
      <t>Verify the Sentry is configured for certificate-based authentication.</t>
    </r>
    <r>
      <rPr>
        <sz val="11"/>
        <color rgb="FF000000"/>
        <rFont val="Calibri"/>
      </rPr>
      <t xml:space="preserve">
</t>
    </r>
    <r>
      <rPr>
        <sz val="11"/>
        <color rgb="FF000000"/>
        <rFont val="Calibri"/>
      </rPr>
      <t>If the Sentry is set up as an intermediary service for backend resources:</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select an option appropriate for this implementation.</t>
    </r>
    <r>
      <rPr>
        <sz val="11"/>
        <color rgb="FF000000"/>
        <rFont val="Calibri"/>
      </rPr>
      <t xml:space="preserve">
</t>
    </r>
    <r>
      <rPr>
        <sz val="11"/>
        <color rgb="FF000000"/>
        <rFont val="Calibri"/>
      </rPr>
      <t>4. Depending on the option selected, follow the instructions in one of the following sections to verify the configuration is correct:</t>
    </r>
    <r>
      <rPr>
        <sz val="11"/>
        <color rgb="FF000000"/>
        <rFont val="Calibri"/>
      </rPr>
      <t xml:space="preserve">
</t>
    </r>
    <r>
      <rPr>
        <sz val="11"/>
        <color rgb="FF000000"/>
        <rFont val="Calibri"/>
      </rPr>
      <t>- Group Certificate</t>
    </r>
    <r>
      <rPr>
        <sz val="11"/>
        <color rgb="FF000000"/>
        <rFont val="Calibri"/>
      </rPr>
      <t xml:space="preserve">
</t>
    </r>
    <r>
      <rPr>
        <sz val="11"/>
        <color rgb="FF000000"/>
        <rFont val="Calibri"/>
      </rPr>
      <t>- Identity Certificate</t>
    </r>
    <r>
      <rPr>
        <sz val="11"/>
        <color rgb="FF000000"/>
        <rFont val="Calibri"/>
      </rPr>
      <t xml:space="preserve">
</t>
    </r>
    <r>
      <rPr>
        <sz val="11"/>
        <color rgb="FF000000"/>
        <rFont val="Calibri"/>
      </rPr>
      <t>- Identity Certificate with Kerberos constrained delegation</t>
    </r>
    <r>
      <rPr>
        <sz val="11"/>
        <color rgb="FF000000"/>
        <rFont val="Calibri"/>
      </rPr>
      <t xml:space="preserve">
</t>
    </r>
    <r>
      <rPr>
        <sz val="11"/>
        <color rgb="FF000000"/>
        <rFont val="Calibri"/>
      </rPr>
      <t>If the "Device Authentication Configuration" is not set up correctly, this is a finding.</t>
    </r>
  </si>
  <si>
    <t>V-251032</t>
  </si>
  <si>
    <r>
      <rPr>
        <sz val="11"/>
        <rFont val="Calibri"/>
      </rPr>
      <t>The Sentry providing mobile device authentication intermediary services using PKI-based mobile device authentication must only accept end entity certificates issued by DoD PKI or DoD-approved PKI Certification Authorities (CAs) for the establishment of protected sessions.</t>
    </r>
  </si>
  <si>
    <r>
      <rPr>
        <sz val="11"/>
        <color rgb="FF000000"/>
        <rFont val="Calibri"/>
      </rPr>
      <t>If PKI-based user authentication intermediary services are provided, configure Sentry to only accept end entity certificates issued by DoD PKI or DoD-approved PKI CAs for the establishment of protected sessions.</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select an option appropriate for your implementation.</t>
    </r>
    <r>
      <rPr>
        <sz val="11"/>
        <color rgb="FF000000"/>
        <rFont val="Calibri"/>
      </rPr>
      <t xml:space="preserve">
</t>
    </r>
    <r>
      <rPr>
        <sz val="11"/>
        <color rgb="FF000000"/>
        <rFont val="Calibri"/>
      </rPr>
      <t xml:space="preserve">4. Depending on the option selected, follow the instructions in one of the following sections to complete the configuration: </t>
    </r>
    <r>
      <rPr>
        <sz val="11"/>
        <color rgb="FF000000"/>
        <rFont val="Calibri"/>
      </rPr>
      <t xml:space="preserve">
</t>
    </r>
    <r>
      <rPr>
        <sz val="11"/>
        <color rgb="FF000000"/>
        <rFont val="Calibri"/>
      </rPr>
      <t xml:space="preserve">- Group Certificate </t>
    </r>
    <r>
      <rPr>
        <sz val="11"/>
        <color rgb="FF000000"/>
        <rFont val="Calibri"/>
      </rPr>
      <t xml:space="preserve">
</t>
    </r>
    <r>
      <rPr>
        <sz val="11"/>
        <color rgb="FF000000"/>
        <rFont val="Calibri"/>
      </rPr>
      <t>Refer to "Configuring authentication using a group certificate" for next steps.</t>
    </r>
    <r>
      <rPr>
        <sz val="11"/>
        <color rgb="FF000000"/>
        <rFont val="Calibri"/>
      </rPr>
      <t xml:space="preserve">
</t>
    </r>
    <r>
      <rPr>
        <sz val="11"/>
        <color rgb="FF000000"/>
        <rFont val="Calibri"/>
      </rPr>
      <t>- Identity Certificate</t>
    </r>
    <r>
      <rPr>
        <sz val="11"/>
        <color rgb="FF000000"/>
        <rFont val="Calibri"/>
      </rPr>
      <t xml:space="preserve">
</t>
    </r>
    <r>
      <rPr>
        <sz val="11"/>
        <color rgb="FF000000"/>
        <rFont val="Calibri"/>
      </rPr>
      <t>Refer to "Configuring authentication using an identity certificate and Pass Through" for next steps.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Refer to "Configuring authentication using an identity certificate and Kerberos constrained delegation" for next steps. </t>
    </r>
    <r>
      <rPr>
        <sz val="11"/>
        <color rgb="FF000000"/>
        <rFont val="Calibri"/>
      </rPr>
      <t xml:space="preserve">
</t>
    </r>
    <r>
      <rPr>
        <sz val="11"/>
        <color rgb="FF000000"/>
        <rFont val="Calibri"/>
      </rPr>
      <t>For more information, in the "Sentry 9.8.0 Guide for Core", refer to the main section "Device and Server Authentication", which contains the subsection "Configuring device and server authentication".</t>
    </r>
    <r>
      <rPr>
        <sz val="11"/>
        <color rgb="FF000000"/>
        <rFont val="Calibri"/>
      </rPr>
      <t xml:space="preserve">
</t>
    </r>
    <r>
      <rPr>
        <sz val="11"/>
        <color rgb="FF000000"/>
        <rFont val="Calibri"/>
      </rPr>
      <t>5. From the "Upload Certificate" option, load the DoD and/or DoD-approved CA certificates.</t>
    </r>
  </si>
  <si>
    <r>
      <rPr>
        <sz val="11"/>
        <color rgb="FF000000"/>
        <rFont val="Calibri"/>
      </rPr>
      <t>Non-DoD-approved PKIs have not been evaluated to ensure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https://cyber.mil/pki-pke/interoperability. DoD-approved PKI CAs may include Category I, II, and III certificates. Category I DoD-approved External PKIs are PIV issuers. Category II DoD-approved External PKIs are Non-Federal Agency PKIs cross-certified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 xml:space="preserve">Deploying the ALG with TLS enabled will require the installation of DoD and/or DoD-approved CA certificates in the trusted root certificate store of each proxy to be used for TLS traffic. </t>
    </r>
    <r>
      <rPr>
        <sz val="11"/>
        <color rgb="FF000000"/>
        <rFont val="Calibri"/>
      </rPr>
      <t xml:space="preserve">
</t>
    </r>
    <r>
      <rPr>
        <sz val="11"/>
        <color rgb="FF000000"/>
        <rFont val="Calibri"/>
      </rPr>
      <t>This requirement focuses on communications protection for the application session rather than for the network packet.</t>
    </r>
  </si>
  <si>
    <r>
      <rPr>
        <sz val="11"/>
        <color rgb="FF000000"/>
        <rFont val="Calibri"/>
      </rPr>
      <t>Verify Sentry only accepts end entity certificates issued by DoD PKI or DoD-approved PKI CAs for the establishment of protected sessions.</t>
    </r>
    <r>
      <rPr>
        <sz val="11"/>
        <color rgb="FF000000"/>
        <rFont val="Calibri"/>
      </rPr>
      <t xml:space="preserve">
</t>
    </r>
    <r>
      <rPr>
        <sz val="11"/>
        <color rgb="FF000000"/>
        <rFont val="Calibri"/>
      </rPr>
      <t>Verify the MobileIron Core has a device-level password policy enforcing password or biometric and is applied to managed devices. This should be done by default.</t>
    </r>
    <r>
      <rPr>
        <sz val="11"/>
        <color rgb="FF000000"/>
        <rFont val="Calibri"/>
      </rPr>
      <t xml:space="preserve">
</t>
    </r>
    <r>
      <rPr>
        <sz val="11"/>
        <color rgb="FF000000"/>
        <rFont val="Calibri"/>
      </rPr>
      <t>Verify the Sentry is configured for certificate-based authentication:</t>
    </r>
    <r>
      <rPr>
        <sz val="11"/>
        <color rgb="FF000000"/>
        <rFont val="Calibri"/>
      </rPr>
      <t xml:space="preserve">
</t>
    </r>
    <r>
      <rPr>
        <sz val="11"/>
        <color rgb="FF000000"/>
        <rFont val="Calibri"/>
      </rPr>
      <t>Verify the Sentry is set up to provide user authentication intermediary services:</t>
    </r>
    <r>
      <rPr>
        <sz val="11"/>
        <color rgb="FF000000"/>
        <rFont val="Calibri"/>
      </rPr>
      <t xml:space="preserve">
</t>
    </r>
    <r>
      <rPr>
        <sz val="11"/>
        <color rgb="FF000000"/>
        <rFont val="Calibri"/>
      </rPr>
      <t>1. In the MobileIron Core Portal, select Services &gt;&gt; Sentry.</t>
    </r>
    <r>
      <rPr>
        <sz val="11"/>
        <color rgb="FF000000"/>
        <rFont val="Calibri"/>
      </rPr>
      <t xml:space="preserve">
</t>
    </r>
    <r>
      <rPr>
        <sz val="11"/>
        <color rgb="FF000000"/>
        <rFont val="Calibri"/>
      </rPr>
      <t>2. Click the "Edit" icon for the Standalone Sentry entry.</t>
    </r>
    <r>
      <rPr>
        <sz val="11"/>
        <color rgb="FF000000"/>
        <rFont val="Calibri"/>
      </rPr>
      <t xml:space="preserve">
</t>
    </r>
    <r>
      <rPr>
        <sz val="11"/>
        <color rgb="FF000000"/>
        <rFont val="Calibri"/>
      </rPr>
      <t>3. In the "Device Authentication Configuration" section, select an option appropriate for this implementation.</t>
    </r>
    <r>
      <rPr>
        <sz val="11"/>
        <color rgb="FF000000"/>
        <rFont val="Calibri"/>
      </rPr>
      <t xml:space="preserve">
</t>
    </r>
    <r>
      <rPr>
        <sz val="11"/>
        <color rgb="FF000000"/>
        <rFont val="Calibri"/>
      </rPr>
      <t>4. Depending on the option selected, follow the instructions in one of the following sections to complete the configuration:</t>
    </r>
    <r>
      <rPr>
        <sz val="11"/>
        <color rgb="FF000000"/>
        <rFont val="Calibri"/>
      </rPr>
      <t xml:space="preserve">
</t>
    </r>
    <r>
      <rPr>
        <sz val="11"/>
        <color rgb="FF000000"/>
        <rFont val="Calibri"/>
      </rPr>
      <t>- Group Certificate</t>
    </r>
    <r>
      <rPr>
        <sz val="11"/>
        <color rgb="FF000000"/>
        <rFont val="Calibri"/>
      </rPr>
      <t xml:space="preserve">
</t>
    </r>
    <r>
      <rPr>
        <sz val="11"/>
        <color rgb="FF000000"/>
        <rFont val="Calibri"/>
      </rPr>
      <t>- Identity Certificate</t>
    </r>
    <r>
      <rPr>
        <sz val="11"/>
        <color rgb="FF000000"/>
        <rFont val="Calibri"/>
      </rPr>
      <t xml:space="preserve">
</t>
    </r>
    <r>
      <rPr>
        <sz val="11"/>
        <color rgb="FF000000"/>
        <rFont val="Calibri"/>
      </rPr>
      <t xml:space="preserve">- Identity Certificate with Kerberos constrained delegation </t>
    </r>
    <r>
      <rPr>
        <sz val="11"/>
        <color rgb="FF000000"/>
        <rFont val="Calibri"/>
      </rPr>
      <t xml:space="preserve">
</t>
    </r>
    <r>
      <rPr>
        <sz val="11"/>
        <color rgb="FF000000"/>
        <rFont val="Calibri"/>
      </rPr>
      <t>5. Select "View Certificate" and verify DoD and/or DoD-approved CA certificates are presented.</t>
    </r>
    <r>
      <rPr>
        <sz val="11"/>
        <color rgb="FF000000"/>
        <rFont val="Calibri"/>
      </rPr>
      <t xml:space="preserve">
</t>
    </r>
    <r>
      <rPr>
        <sz val="11"/>
        <color rgb="FF000000"/>
        <rFont val="Calibri"/>
      </rPr>
      <t>If non-DoD-approved certificates are used, this is a finding.</t>
    </r>
  </si>
  <si>
    <t>V-251033</t>
  </si>
  <si>
    <r>
      <rPr>
        <sz val="11"/>
        <rFont val="Calibri"/>
      </rPr>
      <t>The Sentry must implement load balancing to limit the effects of known and unknown types of Denial-of-Service (DoS) attacks.</t>
    </r>
  </si>
  <si>
    <r>
      <rPr>
        <sz val="11"/>
        <color rgb="FF000000"/>
        <rFont val="Calibri"/>
      </rPr>
      <t>Configure the Sentry to be implemented behind a load balancer to limit the effects of known and unknown types of DoS attacks.</t>
    </r>
  </si>
  <si>
    <r>
      <rPr>
        <sz val="11"/>
        <color rgb="FF000000"/>
        <rFont val="Calibri"/>
      </rPr>
      <t>If the network does not provide safeguards against DoS attacks, network resources will be unavailable to users. Load balancing provides service redundancy; which service redundancy reduces the susceptibility of the ALG to many DoS attacks.</t>
    </r>
    <r>
      <rPr>
        <sz val="11"/>
        <color rgb="FF000000"/>
        <rFont val="Calibri"/>
      </rPr>
      <t xml:space="preserve">
</t>
    </r>
    <r>
      <rPr>
        <sz val="11"/>
        <color rgb="FF000000"/>
        <rFont val="Calibri"/>
      </rPr>
      <t>The ALG must be configured to prevent or mitigate the impact on network availability and traffic flow of DoS attacks that have occurred or are ongoing.</t>
    </r>
    <r>
      <rPr>
        <sz val="11"/>
        <color rgb="FF000000"/>
        <rFont val="Calibri"/>
      </rPr>
      <t xml:space="preserve">
</t>
    </r>
    <r>
      <rPr>
        <sz val="11"/>
        <color rgb="FF000000"/>
        <rFont val="Calibri"/>
      </rPr>
      <t>This requirement applies to the network traffic functionality of the device as it pertains to handling network traffic. Some types of attacks may be specialized to certain network technologies, functions, or services. For each technology, known and potential DoS attacks must be identified and solutions for each type implemented.</t>
    </r>
  </si>
  <si>
    <r>
      <rPr>
        <sz val="11"/>
        <color rgb="FF000000"/>
        <rFont val="Calibri"/>
      </rPr>
      <t>Verify the Sentry is implemented behind a load balancer to limit the effects of known and unknown types of DoS attacks.</t>
    </r>
    <r>
      <rPr>
        <sz val="11"/>
        <color rgb="FF000000"/>
        <rFont val="Calibri"/>
      </rPr>
      <t xml:space="preserve">
</t>
    </r>
    <r>
      <rPr>
        <sz val="11"/>
        <color rgb="FF000000"/>
        <rFont val="Calibri"/>
      </rPr>
      <t>If the device is not implemented behind a load balancer to limit the effects of known and unknown types of DoS attacks, this is a finding.</t>
    </r>
  </si>
  <si>
    <t>V-251034</t>
  </si>
  <si>
    <r>
      <rPr>
        <sz val="11"/>
        <rFont val="Calibri"/>
      </rPr>
      <t>The Sentry must only allow incoming communications from organization-defined authorized sources routed to organization-defined authorized destinations.</t>
    </r>
  </si>
  <si>
    <r>
      <rPr>
        <sz val="11"/>
        <color rgb="FF000000"/>
        <rFont val="Calibri"/>
      </rPr>
      <t>Configure only approved network routes on the Sentry.</t>
    </r>
    <r>
      <rPr>
        <sz val="11"/>
        <color rgb="FF000000"/>
        <rFont val="Calibri"/>
      </rPr>
      <t xml:space="preserve">
</t>
    </r>
    <r>
      <rPr>
        <sz val="11"/>
        <color rgb="FF000000"/>
        <rFont val="Calibri"/>
      </rPr>
      <t>1. Log in to Sentry System Manager.</t>
    </r>
    <r>
      <rPr>
        <sz val="11"/>
        <color rgb="FF000000"/>
        <rFont val="Calibri"/>
      </rPr>
      <t xml:space="preserve">
</t>
    </r>
    <r>
      <rPr>
        <sz val="11"/>
        <color rgb="FF000000"/>
        <rFont val="Calibri"/>
      </rPr>
      <t>2. Go to Settings &gt;&gt; Routes.</t>
    </r>
    <r>
      <rPr>
        <sz val="11"/>
        <color rgb="FF000000"/>
        <rFont val="Calibri"/>
      </rPr>
      <t xml:space="preserve">
</t>
    </r>
    <r>
      <rPr>
        <sz val="11"/>
        <color rgb="FF000000"/>
        <rFont val="Calibri"/>
      </rPr>
      <t>3. Select any unauthorized network routes in the list and click "Delete".</t>
    </r>
    <r>
      <rPr>
        <sz val="11"/>
        <color rgb="FF000000"/>
        <rFont val="Calibri"/>
      </rPr>
      <t xml:space="preserve">
</t>
    </r>
    <r>
      <rPr>
        <sz val="11"/>
        <color rgb="FF000000"/>
        <rFont val="Calibri"/>
      </rPr>
      <t>4. Click "Add" to add approved routes.</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</si>
  <si>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 level firewalls and Web content filters), ensure the flow of traffic is only allowed from authorized sources to authorized destinations. Networks with different levels of trust (e.g., the internet or CDS) must be kept separate.</t>
    </r>
  </si>
  <si>
    <r>
      <rPr>
        <sz val="11"/>
        <color rgb="FF000000"/>
        <rFont val="Calibri"/>
      </rPr>
      <t>Verify only approved network routes are added to the Sentry.</t>
    </r>
    <r>
      <rPr>
        <sz val="11"/>
        <color rgb="FF000000"/>
        <rFont val="Calibri"/>
      </rPr>
      <t xml:space="preserve">
</t>
    </r>
    <r>
      <rPr>
        <sz val="11"/>
        <color rgb="FF000000"/>
        <rFont val="Calibri"/>
      </rPr>
      <t>1. Log in to Sentry System Manager.</t>
    </r>
    <r>
      <rPr>
        <sz val="11"/>
        <color rgb="FF000000"/>
        <rFont val="Calibri"/>
      </rPr>
      <t xml:space="preserve">
</t>
    </r>
    <r>
      <rPr>
        <sz val="11"/>
        <color rgb="FF000000"/>
        <rFont val="Calibri"/>
      </rPr>
      <t>2. Go to Settings &gt;&gt; Network &gt;&gt; Routes.</t>
    </r>
    <r>
      <rPr>
        <sz val="11"/>
        <color rgb="FF000000"/>
        <rFont val="Calibri"/>
      </rPr>
      <t xml:space="preserve">
</t>
    </r>
    <r>
      <rPr>
        <sz val="11"/>
        <color rgb="FF000000"/>
        <rFont val="Calibri"/>
      </rPr>
      <t>3. Verify only approved network routes are configured.</t>
    </r>
    <r>
      <rPr>
        <sz val="11"/>
        <color rgb="FF000000"/>
        <rFont val="Calibri"/>
      </rPr>
      <t xml:space="preserve">
</t>
    </r>
    <r>
      <rPr>
        <sz val="11"/>
        <color rgb="FF000000"/>
        <rFont val="Calibri"/>
      </rPr>
      <t>If non-approved network routes are configured, this is a finding.</t>
    </r>
  </si>
  <si>
    <t>V-251035</t>
  </si>
  <si>
    <r>
      <rPr>
        <sz val="11"/>
        <rFont val="Calibri"/>
      </rPr>
      <t>The Sentry must reveal error messages only to the ISSO, ISSM, and SCA.</t>
    </r>
  </si>
  <si>
    <r>
      <rPr>
        <sz val="11"/>
        <color rgb="FF000000"/>
        <rFont val="Calibri"/>
      </rPr>
      <t>Configure the Sentry to reveal error messages only to the ISSO, ISSM, and SCA.</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Monitoring &gt;&gt; Alert Configuration.</t>
    </r>
    <r>
      <rPr>
        <sz val="11"/>
        <color rgb="FF000000"/>
        <rFont val="Calibri"/>
      </rPr>
      <t xml:space="preserve">
</t>
    </r>
    <r>
      <rPr>
        <sz val="11"/>
        <color rgb="FF000000"/>
        <rFont val="Calibri"/>
      </rPr>
      <t>3. Enable "Send Notifications".</t>
    </r>
    <r>
      <rPr>
        <sz val="11"/>
        <color rgb="FF000000"/>
        <rFont val="Calibri"/>
      </rPr>
      <t xml:space="preserve">
</t>
    </r>
    <r>
      <rPr>
        <sz val="11"/>
        <color rgb="FF000000"/>
        <rFont val="Calibri"/>
      </rPr>
      <t>4. Configure an email list containing the ISSO, ISSM, and SCA in the Email List.</t>
    </r>
    <r>
      <rPr>
        <sz val="11"/>
        <color rgb="FF000000"/>
        <rFont val="Calibri"/>
      </rPr>
      <t xml:space="preserve">
</t>
    </r>
    <r>
      <rPr>
        <sz val="11"/>
        <color rgb="FF000000"/>
        <rFont val="Calibri"/>
      </rPr>
      <t>5. Configure the "Alert Notification Management" section to meet organizational requirements.</t>
    </r>
  </si>
  <si>
    <r>
      <rPr>
        <sz val="11"/>
        <color rgb="FF000000"/>
        <rFont val="Calibri"/>
      </rPr>
      <t xml:space="preserve">Only authorized personnel should be aware of errors and the details of the errors. Error messages are an indicator of an organization's operational state or can give configuration details about the network element. </t>
    </r>
    <r>
      <rPr>
        <sz val="11"/>
        <color rgb="FF000000"/>
        <rFont val="Calibri"/>
      </rPr>
      <t xml:space="preserve">
</t>
    </r>
    <r>
      <rPr>
        <sz val="11"/>
        <color rgb="FF000000"/>
        <rFont val="Calibri"/>
      </rPr>
      <t>Limiting access to system logs and administrative consoles to authorized personnel will help to mitigate this risk. However, user feedback and error messages should also be restricted by type and content in accordance with security best practices (e.g., ICMP messages).</t>
    </r>
  </si>
  <si>
    <r>
      <rPr>
        <sz val="11"/>
        <color rgb="FF000000"/>
        <rFont val="Calibri"/>
      </rPr>
      <t xml:space="preserve">Verify the Sentry reveals error messages only to the ISSO, ISSM, and SCA. </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Monitoring &gt;&gt; Alert Configuration.</t>
    </r>
    <r>
      <rPr>
        <sz val="11"/>
        <color rgb="FF000000"/>
        <rFont val="Calibri"/>
      </rPr>
      <t xml:space="preserve">
</t>
    </r>
    <r>
      <rPr>
        <sz val="11"/>
        <color rgb="FF000000"/>
        <rFont val="Calibri"/>
      </rPr>
      <t>3. Verify "Send Notifications" is enabled.</t>
    </r>
    <r>
      <rPr>
        <sz val="11"/>
        <color rgb="FF000000"/>
        <rFont val="Calibri"/>
      </rPr>
      <t xml:space="preserve">
</t>
    </r>
    <r>
      <rPr>
        <sz val="11"/>
        <color rgb="FF000000"/>
        <rFont val="Calibri"/>
      </rPr>
      <t>4. Verify an email list containing the ISSO, ISSM, and SCA is input in the Email List.</t>
    </r>
    <r>
      <rPr>
        <sz val="11"/>
        <color rgb="FF000000"/>
        <rFont val="Calibri"/>
      </rPr>
      <t xml:space="preserve">
</t>
    </r>
    <r>
      <rPr>
        <sz val="11"/>
        <color rgb="FF000000"/>
        <rFont val="Calibri"/>
      </rPr>
      <t>5. Verify the "Alert Notification Management" section is set to meet organizational requirements.</t>
    </r>
    <r>
      <rPr>
        <sz val="11"/>
        <color rgb="FF000000"/>
        <rFont val="Calibri"/>
      </rPr>
      <t xml:space="preserve">
</t>
    </r>
    <r>
      <rPr>
        <sz val="11"/>
        <color rgb="FF000000"/>
        <rFont val="Calibri"/>
      </rPr>
      <t>If Sentry is not configured to reveal error messages only to the ISSO, ISSM, and SCA, this is a finding.</t>
    </r>
  </si>
  <si>
    <t>V-251036</t>
  </si>
  <si>
    <r>
      <rPr>
        <sz val="11"/>
        <rFont val="Calibri"/>
      </rPr>
      <t>The Sentry providing encryption intermediary services must implement NIST FIPS-validated cryptography to generate cryptographic hashes.</t>
    </r>
  </si>
  <si>
    <r>
      <rPr>
        <sz val="11"/>
        <color rgb="FF000000"/>
        <rFont val="Calibri"/>
      </rPr>
      <t>Configure the Sentry Server to use a FIPS 140-2 validated cryptographic module.</t>
    </r>
    <r>
      <rPr>
        <sz val="11"/>
        <color rgb="FF000000"/>
        <rFont val="Calibri"/>
      </rPr>
      <t xml:space="preserve">
</t>
    </r>
    <r>
      <rPr>
        <sz val="11"/>
        <color rgb="FF000000"/>
        <rFont val="Calibri"/>
      </rPr>
      <t>On the Sentry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when Sentry was installed.</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when Sentry was installed.</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 xml:space="preserve">7. Enter the following command to proceed with the necessary reload: do reload </t>
    </r>
    <r>
      <rPr>
        <sz val="11"/>
        <color rgb="FF000000"/>
        <rFont val="Calibri"/>
      </rPr>
      <t xml:space="preserve">
</t>
    </r>
    <r>
      <rPr>
        <sz val="11"/>
        <color rgb="FF000000"/>
        <rFont val="Calibri"/>
      </rPr>
      <t>8. Enter "Yes" at saved configuration modified prompt.</t>
    </r>
    <r>
      <rPr>
        <sz val="11"/>
        <color rgb="FF000000"/>
        <rFont val="Calibri"/>
      </rPr>
      <t xml:space="preserve">
</t>
    </r>
    <r>
      <rPr>
        <sz val="11"/>
        <color rgb="FF000000"/>
        <rFont val="Calibri"/>
      </rPr>
      <t>9. Enter "Yes" at proceed do reload.</t>
    </r>
  </si>
  <si>
    <r>
      <rPr>
        <sz val="11"/>
        <color rgb="FF000000"/>
        <rFont val="Calibri"/>
      </rPr>
      <t>Use of weak or untested encryption algorithms undermines the purposes of utilizing encryption to protect data. The network element must implement cryptographic modules adhering to the higher standards approved by the federal government since this provides assurance they have been tested and validated.</t>
    </r>
  </si>
  <si>
    <t>V-251037</t>
  </si>
  <si>
    <r>
      <rPr>
        <sz val="11"/>
        <rFont val="Calibri"/>
      </rPr>
      <t>The Sentry providing encryption intermediary services must implement NIST FIPS-validated cryptography for digital signatures.</t>
    </r>
  </si>
  <si>
    <r>
      <rPr>
        <sz val="11"/>
        <color rgb="FF000000"/>
        <rFont val="Calibri"/>
      </rPr>
      <t>Configure the Sentry Server to use a FIPS 140-2-validated cryptographic module.</t>
    </r>
    <r>
      <rPr>
        <sz val="11"/>
        <color rgb="FF000000"/>
        <rFont val="Calibri"/>
      </rPr>
      <t xml:space="preserve">
</t>
    </r>
    <r>
      <rPr>
        <sz val="11"/>
        <color rgb="FF000000"/>
        <rFont val="Calibri"/>
      </rPr>
      <t>On the Sentry console, do the following:</t>
    </r>
    <r>
      <rPr>
        <sz val="11"/>
        <color rgb="FF000000"/>
        <rFont val="Calibri"/>
      </rPr>
      <t xml:space="preserve">
</t>
    </r>
    <r>
      <rPr>
        <sz val="11"/>
        <color rgb="FF000000"/>
        <rFont val="Calibri"/>
      </rPr>
      <t>1. SSH to Sentry Server from any SSH client.</t>
    </r>
    <r>
      <rPr>
        <sz val="11"/>
        <color rgb="FF000000"/>
        <rFont val="Calibri"/>
      </rPr>
      <t xml:space="preserve">
</t>
    </r>
    <r>
      <rPr>
        <sz val="11"/>
        <color rgb="FF000000"/>
        <rFont val="Calibri"/>
      </rPr>
      <t>2. Enter the administrator credentials set when Sentry was installed.</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set when Sentry was installed.</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7. Enter the following command to proceed with the necessary reload: do reload</t>
    </r>
    <r>
      <rPr>
        <sz val="11"/>
        <color rgb="FF000000"/>
        <rFont val="Calibri"/>
      </rPr>
      <t xml:space="preserve">
</t>
    </r>
    <r>
      <rPr>
        <sz val="11"/>
        <color rgb="FF000000"/>
        <rFont val="Calibri"/>
      </rPr>
      <t>8. Enter "Yes" at saved configuration modified prompt.</t>
    </r>
    <r>
      <rPr>
        <sz val="11"/>
        <color rgb="FF000000"/>
        <rFont val="Calibri"/>
      </rPr>
      <t xml:space="preserve">
</t>
    </r>
    <r>
      <rPr>
        <sz val="11"/>
        <color rgb="FF000000"/>
        <rFont val="Calibri"/>
      </rPr>
      <t>9. Enter "Yes" at proceed do reload.</t>
    </r>
  </si>
  <si>
    <t>V-251038</t>
  </si>
  <si>
    <r>
      <rPr>
        <sz val="11"/>
        <rFont val="Calibri"/>
      </rPr>
      <t>The Sentry providing encryption intermediary services must use NIST FIPS-validated cryptography to implement encryption services.</t>
    </r>
  </si>
  <si>
    <t>V-251039</t>
  </si>
  <si>
    <r>
      <rPr>
        <sz val="11"/>
        <rFont val="Calibri"/>
      </rPr>
      <t>The Sentry must offload audit records onto a centralized log server in real time.</t>
    </r>
  </si>
  <si>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Configure a new Syslog Server if not already added.</t>
    </r>
    <r>
      <rPr>
        <sz val="11"/>
        <color rgb="FF000000"/>
        <rFont val="Calibri"/>
      </rPr>
      <t xml:space="preserve">
</t>
    </r>
    <r>
      <rPr>
        <sz val="11"/>
        <color rgb="FF000000"/>
        <rFont val="Calibri"/>
      </rPr>
      <t xml:space="preserve">4. Click on the syslog server(s) and in the "Modify Syslog"/"Add Syslog" pop-up dialog, under the "Facility Type", click the checkbox for "Audit". </t>
    </r>
    <r>
      <rPr>
        <sz val="11"/>
        <color rgb="FF000000"/>
        <rFont val="Calibri"/>
      </rPr>
      <t xml:space="preserve">
</t>
    </r>
    <r>
      <rPr>
        <sz val="11"/>
        <color rgb="FF000000"/>
        <rFont val="Calibri"/>
      </rPr>
      <t>5. Set the Admin State to "Enable".</t>
    </r>
    <r>
      <rPr>
        <sz val="11"/>
        <color rgb="FF000000"/>
        <rFont val="Calibri"/>
      </rPr>
      <t xml:space="preserve">
</t>
    </r>
    <r>
      <rPr>
        <sz val="11"/>
        <color rgb="FF000000"/>
        <rFont val="Calibri"/>
      </rPr>
      <t>6. Click "Apply".</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</si>
  <si>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ALG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</si>
  <si>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Sentry produces audit records onto a centralized log server in real time.</t>
    </r>
    <r>
      <rPr>
        <sz val="11"/>
        <color rgb="FF000000"/>
        <rFont val="Calibri"/>
      </rPr>
      <t xml:space="preserve">
</t>
    </r>
    <r>
      <rPr>
        <sz val="11"/>
        <color rgb="FF000000"/>
        <rFont val="Calibri"/>
      </rPr>
      <t>1. Log in to Sentry.</t>
    </r>
    <r>
      <rPr>
        <sz val="11"/>
        <color rgb="FF000000"/>
        <rFont val="Calibri"/>
      </rPr>
      <t xml:space="preserve">
</t>
    </r>
    <r>
      <rPr>
        <sz val="11"/>
        <color rgb="FF000000"/>
        <rFont val="Calibri"/>
      </rPr>
      <t>2. Go to Settings &gt;&gt; Syslog.</t>
    </r>
    <r>
      <rPr>
        <sz val="11"/>
        <color rgb="FF000000"/>
        <rFont val="Calibri"/>
      </rPr>
      <t xml:space="preserve">
</t>
    </r>
    <r>
      <rPr>
        <sz val="11"/>
        <color rgb="FF000000"/>
        <rFont val="Calibri"/>
      </rPr>
      <t>3. Verify a syslog server is configured. If it is not configured, this is a finding.</t>
    </r>
    <r>
      <rPr>
        <sz val="11"/>
        <color rgb="FF000000"/>
        <rFont val="Calibri"/>
      </rPr>
      <t xml:space="preserve">
</t>
    </r>
    <r>
      <rPr>
        <sz val="11"/>
        <color rgb="FF000000"/>
        <rFont val="Calibri"/>
      </rPr>
      <t>4. Click on the syslog server(s) and in the "Modify Syslog" pop-up dialog, under the "Facility Type", verify the checkbox for "Audit" is selected. If it is not selected, this is a finding.</t>
    </r>
    <r>
      <rPr>
        <sz val="11"/>
        <color rgb="FF000000"/>
        <rFont val="Calibri"/>
      </rPr>
      <t xml:space="preserve">
</t>
    </r>
    <r>
      <rPr>
        <sz val="11"/>
        <color rgb="FF000000"/>
        <rFont val="Calibri"/>
      </rPr>
      <t>For more information, go to the "Sentry 9.8.0 Guide for Core" and refer to the main section "Standalone Sentry Settings", which includes a subsection detailing the log representation format in "Audit log representation and format".</t>
    </r>
    <r>
      <rPr>
        <sz val="11"/>
        <color rgb="FF000000"/>
        <rFont val="Calibri"/>
      </rPr>
      <t xml:space="preserve">
</t>
    </r>
    <r>
      <rPr>
        <sz val="11"/>
        <color rgb="FF000000"/>
        <rFont val="Calibri"/>
      </rPr>
      <t>The audit logs contain additional information on the type of events that occurred. Also included is date and timestamp, the source of the event, the location of the event, and the result of the action whether a success/failure.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</si>
  <si>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</si>
  <si>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</si>
  <si>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</si>
  <si>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</si>
  <si>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</si>
  <si>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</si>
  <si>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</si>
  <si>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</si>
  <si>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</si>
  <si>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</si>
  <si>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</si>
  <si>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</si>
  <si>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</si>
  <si>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</si>
  <si>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</si>
  <si>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</si>
  <si>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</si>
  <si>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</si>
  <si>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</si>
  <si>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</si>
  <si>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</si>
  <si>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</si>
  <si>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</si>
  <si>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</si>
  <si>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</si>
  <si>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</si>
  <si>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</si>
  <si>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</si>
  <si>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</si>
  <si>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Ivanti Sentry 9.x Security Technical Implementation Guide Y24M10</t>
  </si>
  <si>
    <t>Developed By:</t>
  </si>
  <si>
    <t>Ivanti and Defense Information Systems Agency (DISA) for the US DoD</t>
  </si>
  <si>
    <t>Release Information:</t>
  </si>
  <si>
    <r>
      <rPr>
        <b/>
        <sz val="11"/>
        <color rgb="FF000000"/>
        <rFont val="Calibri"/>
      </rPr>
      <t>Version:</t>
    </r>
    <r>
      <rPr>
        <sz val="11"/>
        <color rgb="FF000000"/>
        <rFont val="Calibri"/>
      </rPr>
      <t xml:space="preserve"> Y24M10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58</t>
    </r>
  </si>
  <si>
    <t>Download Url:</t>
  </si>
  <si>
    <t>https://www.cyber.mil/stigs</t>
  </si>
  <si>
    <t>Guide Overview:</t>
  </si>
  <si>
    <r>
      <rPr>
        <sz val="11"/>
        <color rgb="FF000000"/>
        <rFont val="Calibri"/>
      </rPr>
      <t>The Ivanti Sentry 9.x Security Technical Implementation Guide (STIG) is published as a tool to improve the security of Department of Defense (DOD) information systems. This STIG is based on security controls found in both the Application Layer Gateway (ALG) Security Requirements Guide (SRG) and the Network Device Management (NDM) SRG. This document is meant for use in conjunction with the Ivanti Endpoint Manager Mobile (EPMM) Server STIG.</t>
    </r>
    <r>
      <rPr>
        <sz val="11"/>
        <color rgb="FF000000"/>
        <rFont val="Calibri"/>
      </rPr>
      <t xml:space="preserve">
</t>
    </r>
    <r>
      <rPr>
        <sz val="11"/>
        <color rgb="FF000000"/>
        <rFont val="Calibri"/>
      </rPr>
      <t>This STIG assumes additional network services and components are available to support the Sentry deployment. See section 2 for more information.</t>
    </r>
  </si>
  <si>
    <t>Components:</t>
  </si>
  <si>
    <r>
      <rPr>
        <i/>
        <sz val="11"/>
        <color rgb="FF000000"/>
        <rFont val="Calibri"/>
      </rPr>
      <t>Title:</t>
    </r>
    <r>
      <rPr>
        <sz val="11"/>
        <color rgb="FF000000"/>
        <rFont val="Calibri"/>
      </rPr>
      <t xml:space="preserve"> Ivanti Sentry 9.x NDM Security Technical Implementation Guide</t>
    </r>
    <r>
      <rPr>
        <sz val="11"/>
        <color rgb="FF000000"/>
        <rFont val="Calibri"/>
      </rPr>
      <t xml:space="preserve">
</t>
    </r>
    <r>
      <rPr>
        <i/>
        <sz val="11"/>
        <color rgb="FF000000"/>
        <rFont val="Calibri"/>
      </rPr>
      <t>Version:</t>
    </r>
    <r>
      <rPr>
        <sz val="11"/>
        <color rgb="FF000000"/>
        <rFont val="Calibri"/>
      </rPr>
      <t xml:space="preserve"> V3R1     </t>
    </r>
    <r>
      <rPr>
        <i/>
        <sz val="11"/>
        <color rgb="FF000000"/>
        <rFont val="Calibri"/>
      </rPr>
      <t>Date:</t>
    </r>
    <r>
      <rPr>
        <sz val="11"/>
        <color rgb="FF000000"/>
        <rFont val="Calibri"/>
      </rPr>
      <t xml:space="preserve"> 24 October 2024     </t>
    </r>
    <r>
      <rPr>
        <i/>
        <sz val="11"/>
        <color rgb="FF000000"/>
        <rFont val="Calibri"/>
      </rPr>
      <t>Recommendation Count:</t>
    </r>
    <r>
      <rPr>
        <sz val="11"/>
        <color rgb="FF000000"/>
        <rFont val="Calibri"/>
      </rPr>
      <t xml:space="preserve"> 26</t>
    </r>
  </si>
  <si>
    <r>
      <rPr>
        <i/>
        <sz val="11"/>
        <color rgb="FF000000"/>
        <rFont val="Calibri"/>
      </rPr>
      <t>Title:</t>
    </r>
    <r>
      <rPr>
        <sz val="11"/>
        <color rgb="FF000000"/>
        <rFont val="Calibri"/>
      </rPr>
      <t xml:space="preserve"> Ivanti Sentry 9.x ALG Security Technical Implementation Guide</t>
    </r>
    <r>
      <rPr>
        <sz val="11"/>
        <color rgb="FF000000"/>
        <rFont val="Calibri"/>
      </rPr>
      <t xml:space="preserve">
</t>
    </r>
    <r>
      <rPr>
        <i/>
        <sz val="11"/>
        <color rgb="FF000000"/>
        <rFont val="Calibri"/>
      </rPr>
      <t>Version:</t>
    </r>
    <r>
      <rPr>
        <sz val="11"/>
        <color rgb="FF000000"/>
        <rFont val="Calibri"/>
      </rPr>
      <t xml:space="preserve"> V3R1     </t>
    </r>
    <r>
      <rPr>
        <i/>
        <sz val="11"/>
        <color rgb="FF000000"/>
        <rFont val="Calibri"/>
      </rPr>
      <t>Date:</t>
    </r>
    <r>
      <rPr>
        <sz val="11"/>
        <color rgb="FF000000"/>
        <rFont val="Calibri"/>
      </rPr>
      <t xml:space="preserve"> 24 October 2024     </t>
    </r>
    <r>
      <rPr>
        <i/>
        <sz val="11"/>
        <color rgb="FF000000"/>
        <rFont val="Calibri"/>
      </rPr>
      <t>Recommendation Count:</t>
    </r>
    <r>
      <rPr>
        <sz val="11"/>
        <color rgb="FF000000"/>
        <rFont val="Calibri"/>
      </rPr>
      <t xml:space="preserve"> 32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</si>
  <si>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</si>
  <si>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</si>
  <si>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</si>
  <si>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</si>
  <si>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</si>
  <si>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</si>
  <si>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</si>
  <si>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</si>
  <si>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</si>
  <si>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</si>
  <si>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</si>
  <si>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</si>
  <si>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</si>
  <si>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</si>
  <si>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</si>
  <si>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</si>
  <si>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</si>
  <si>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</si>
  <si>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</si>
  <si>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</si>
  <si>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</si>
  <si>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</si>
  <si>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</si>
  <si>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</si>
  <si>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</si>
  <si>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</si>
  <si>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</si>
  <si>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</si>
  <si>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</si>
  <si>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</si>
  <si>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</si>
  <si>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</si>
  <si>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</si>
  <si>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</si>
  <si>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</si>
  <si>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</si>
  <si>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</si>
  <si>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</si>
  <si>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</si>
  <si>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</si>
  <si>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</si>
  <si>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</si>
  <si>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</si>
  <si>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</si>
  <si>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</si>
  <si>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</si>
  <si>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</si>
  <si>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Ivanti Sentry 9.x Security Technical Implementation Guide Y24M10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</si>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</sst>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FAE-4182-9EDD-A6D6BEB7DAA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FAE-4182-9EDD-A6D6BEB7DAA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58</c:v>
                </c:pt>
              </c:numCache>
            </c:numRef>
          </c:val>
          <c:extLst>
            <c:ext xmlns:c16="http://schemas.microsoft.com/office/drawing/2014/chart" uri="{C3380CC4-5D6E-409C-BE32-E72D297353CC}">
              <c16:uniqueId val="{00000002-8FAE-4182-9EDD-A6D6BEB7DAA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ALG</c:v>
                </c:pt>
                <c:pt idx="1">
                  <c:v>NDM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626-4D24-A673-51FF68BBC63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ALG</c:v>
                </c:pt>
                <c:pt idx="1">
                  <c:v>NDM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626-4D24-A673-51FF68BBC63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ALG</c:v>
                </c:pt>
                <c:pt idx="1">
                  <c:v>NDM</c:v>
                </c:pt>
              </c:strCache>
            </c:strRef>
          </c:cat>
          <c:val>
            <c:numRef>
              <c:f>Dashboard!$E$29:$E$30</c:f>
              <c:numCache>
                <c:formatCode>General</c:formatCode>
                <c:ptCount val="2"/>
                <c:pt idx="0">
                  <c:v>32</c:v>
                </c:pt>
                <c:pt idx="1">
                  <c:v>26</c:v>
                </c:pt>
              </c:numCache>
            </c:numRef>
          </c:val>
          <c:extLst>
            <c:ext xmlns:c16="http://schemas.microsoft.com/office/drawing/2014/chart" uri="{C3380CC4-5D6E-409C-BE32-E72D297353CC}">
              <c16:uniqueId val="{00000002-6626-4D24-A673-51FF68BBC63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A0E-475D-ABBA-E23B545C6C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A0E-475D-ABBA-E23B545C6C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58</c:v>
                </c:pt>
              </c:numCache>
            </c:numRef>
          </c:val>
          <c:extLst>
            <c:ext xmlns:c16="http://schemas.microsoft.com/office/drawing/2014/chart" uri="{C3380CC4-5D6E-409C-BE32-E72D297353CC}">
              <c16:uniqueId val="{00000002-AA0E-475D-ABBA-E23B545C6C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2198-4712-8AA0-86BC1C0812F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2198-4712-8AA0-86BC1C0812F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7</c:v>
                </c:pt>
                <c:pt idx="1">
                  <c:v>34</c:v>
                </c:pt>
                <c:pt idx="2">
                  <c:v>17</c:v>
                </c:pt>
              </c:numCache>
            </c:numRef>
          </c:val>
          <c:extLst>
            <c:ext xmlns:c16="http://schemas.microsoft.com/office/drawing/2014/chart" uri="{C3380CC4-5D6E-409C-BE32-E72D297353CC}">
              <c16:uniqueId val="{00000002-2198-4712-8AA0-86BC1C0812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35-4992-B1C8-9E62B269AF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35-4992-B1C8-9E62B269AF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58</c:v>
                </c:pt>
              </c:numCache>
            </c:numRef>
          </c:val>
          <c:extLst>
            <c:ext xmlns:c16="http://schemas.microsoft.com/office/drawing/2014/chart" uri="{C3380CC4-5D6E-409C-BE32-E72D297353CC}">
              <c16:uniqueId val="{00000002-9535-4992-B1C8-9E62B269AF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455-422A-AFFD-61DCC3DEAE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455-422A-AFFD-61DCC3DEAE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58</c:v>
                </c:pt>
              </c:numCache>
            </c:numRef>
          </c:val>
          <c:extLst>
            <c:ext xmlns:c16="http://schemas.microsoft.com/office/drawing/2014/chart" uri="{C3380CC4-5D6E-409C-BE32-E72D297353CC}">
              <c16:uniqueId val="{00000002-8455-422A-AFFD-61DCC3DEAE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E59-485C-B255-2F746F60409A}"/>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E59-485C-B255-2F746F60409A}"/>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E59-485C-B255-2F746F60409A}"/>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E59-485C-B255-2F746F60409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A0D-445D-9DA2-ADEFC9825F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n4fx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xyoa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r3ody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t0nt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kpf2n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dpvzv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n4pwh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5ygvp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59">
  <autoFilter ref="A1:N59"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301</v>
      </c>
    </row>
    <row r="3" spans="2:3" ht="15" customHeight="1" x14ac:dyDescent="0.35"/>
    <row r="4" spans="2:3" ht="58" x14ac:dyDescent="0.35">
      <c r="B4" s="20" t="s">
        <v>302</v>
      </c>
      <c r="C4" s="21" t="s">
        <v>303</v>
      </c>
    </row>
    <row r="5" spans="2:3" x14ac:dyDescent="0.35">
      <c r="C5" s="21" t="s">
        <v>304</v>
      </c>
    </row>
    <row r="6" spans="2:3" x14ac:dyDescent="0.35">
      <c r="C6" s="18" t="s">
        <v>305</v>
      </c>
    </row>
    <row r="7" spans="2:3" ht="10" customHeight="1" x14ac:dyDescent="0.35"/>
    <row r="8" spans="2:3" ht="232" x14ac:dyDescent="0.35">
      <c r="B8" s="22" t="s">
        <v>306</v>
      </c>
      <c r="C8" s="21" t="s">
        <v>307</v>
      </c>
    </row>
    <row r="9" spans="2:3" ht="10" customHeight="1" x14ac:dyDescent="0.35"/>
    <row r="10" spans="2:3" ht="35" customHeight="1" x14ac:dyDescent="0.35">
      <c r="B10" s="22" t="s">
        <v>308</v>
      </c>
      <c r="C10" s="21" t="s">
        <v>309</v>
      </c>
    </row>
    <row r="11" spans="2:3" ht="75" customHeight="1" x14ac:dyDescent="0.35">
      <c r="B11" s="18" t="s">
        <v>21</v>
      </c>
      <c r="C11" s="21" t="s">
        <v>310</v>
      </c>
    </row>
    <row r="12" spans="2:3" ht="47" customHeight="1" x14ac:dyDescent="0.35">
      <c r="B12" s="18" t="s">
        <v>21</v>
      </c>
      <c r="C12" s="21" t="s">
        <v>311</v>
      </c>
    </row>
    <row r="13" spans="2:3" ht="35" customHeight="1" x14ac:dyDescent="0.35">
      <c r="B13" s="18" t="s">
        <v>21</v>
      </c>
      <c r="C13" s="21" t="s">
        <v>312</v>
      </c>
    </row>
    <row r="14" spans="2:3" ht="32" customHeight="1" x14ac:dyDescent="0.35">
      <c r="B14" s="18" t="s">
        <v>21</v>
      </c>
      <c r="C14" s="21" t="s">
        <v>313</v>
      </c>
    </row>
    <row r="15" spans="2:3" ht="30" customHeight="1" x14ac:dyDescent="0.35">
      <c r="B15" s="18" t="s">
        <v>21</v>
      </c>
      <c r="C15" s="21" t="s">
        <v>314</v>
      </c>
    </row>
    <row r="16" spans="2:3" ht="10" customHeight="1" x14ac:dyDescent="0.35"/>
    <row r="17" spans="1:3" ht="145" customHeight="1" x14ac:dyDescent="0.35">
      <c r="B17" s="22" t="s">
        <v>315</v>
      </c>
      <c r="C17" s="21" t="s">
        <v>316</v>
      </c>
    </row>
    <row r="18" spans="1:3" ht="10" customHeight="1" x14ac:dyDescent="0.35"/>
    <row r="19" spans="1:3" ht="3" customHeight="1" x14ac:dyDescent="0.35">
      <c r="B19" s="23"/>
      <c r="C19" s="23"/>
    </row>
    <row r="20" spans="1:3" ht="12" customHeight="1" x14ac:dyDescent="0.35"/>
    <row r="21" spans="1:3" ht="35" customHeight="1" x14ac:dyDescent="0.35">
      <c r="A21" s="25"/>
      <c r="B21" s="26" t="s">
        <v>317</v>
      </c>
      <c r="C21" s="27" t="s">
        <v>318</v>
      </c>
    </row>
    <row r="22" spans="1:3" ht="18" customHeight="1" x14ac:dyDescent="0.35">
      <c r="A22" s="25"/>
      <c r="B22" s="25" t="s">
        <v>21</v>
      </c>
      <c r="C22" s="27" t="s">
        <v>319</v>
      </c>
    </row>
    <row r="23" spans="1:3" ht="18" customHeight="1" x14ac:dyDescent="0.35">
      <c r="A23" s="25"/>
      <c r="B23" s="25" t="s">
        <v>21</v>
      </c>
      <c r="C23" s="27" t="s">
        <v>320</v>
      </c>
    </row>
    <row r="24" spans="1:3" ht="18" customHeight="1" x14ac:dyDescent="0.35">
      <c r="A24" s="25"/>
      <c r="B24" s="25" t="s">
        <v>21</v>
      </c>
      <c r="C24" s="27" t="s">
        <v>321</v>
      </c>
    </row>
    <row r="25" spans="1:3" ht="18" customHeight="1" x14ac:dyDescent="0.35">
      <c r="A25" s="25"/>
      <c r="B25" s="25" t="s">
        <v>21</v>
      </c>
      <c r="C25" s="27" t="s">
        <v>322</v>
      </c>
    </row>
    <row r="26" spans="1:3" ht="18" customHeight="1" x14ac:dyDescent="0.35">
      <c r="A26" s="25"/>
      <c r="B26" s="25" t="s">
        <v>21</v>
      </c>
      <c r="C26" s="27" t="s">
        <v>323</v>
      </c>
    </row>
    <row r="27" spans="1:3" ht="18" customHeight="1" x14ac:dyDescent="0.35">
      <c r="A27" s="25"/>
      <c r="B27" s="25" t="s">
        <v>21</v>
      </c>
      <c r="C27" s="27" t="s">
        <v>324</v>
      </c>
    </row>
    <row r="28" spans="1:3" ht="18" customHeight="1" x14ac:dyDescent="0.35">
      <c r="A28" s="25"/>
      <c r="B28" s="25" t="s">
        <v>21</v>
      </c>
      <c r="C28" s="27" t="s">
        <v>325</v>
      </c>
    </row>
    <row r="29" spans="1:3" ht="18" customHeight="1" x14ac:dyDescent="0.35">
      <c r="A29" s="25"/>
      <c r="B29" s="25" t="s">
        <v>21</v>
      </c>
      <c r="C29" s="27" t="s">
        <v>326</v>
      </c>
    </row>
    <row r="30" spans="1:3" ht="44" customHeight="1" x14ac:dyDescent="0.35">
      <c r="A30" s="25"/>
      <c r="B30" s="25" t="s">
        <v>21</v>
      </c>
      <c r="C30" s="28" t="s">
        <v>327</v>
      </c>
    </row>
    <row r="31" spans="1:3" ht="10" customHeight="1" x14ac:dyDescent="0.35"/>
    <row r="32" spans="1:3" ht="3" customHeight="1" x14ac:dyDescent="0.35">
      <c r="B32" s="23"/>
      <c r="C32" s="23"/>
    </row>
    <row r="33" spans="2:3" ht="12" customHeight="1" x14ac:dyDescent="0.35"/>
    <row r="34" spans="2:3" ht="24" customHeight="1" x14ac:dyDescent="0.35">
      <c r="B34" s="29" t="s">
        <v>328</v>
      </c>
      <c r="C34" s="30" t="s">
        <v>329</v>
      </c>
    </row>
    <row r="35" spans="2:3" ht="18.5" x14ac:dyDescent="0.35">
      <c r="B35" s="29" t="s">
        <v>330</v>
      </c>
      <c r="C35" s="31" t="s">
        <v>331</v>
      </c>
    </row>
    <row r="36" spans="2:3" ht="27" customHeight="1" x14ac:dyDescent="0.35">
      <c r="B36" s="32" t="s">
        <v>332</v>
      </c>
      <c r="C36" s="24" t="s">
        <v>333</v>
      </c>
    </row>
    <row r="37" spans="2:3" x14ac:dyDescent="0.35">
      <c r="B37" s="29" t="s">
        <v>334</v>
      </c>
      <c r="C37" s="33" t="s">
        <v>335</v>
      </c>
    </row>
    <row r="38" spans="2:3" ht="10" customHeight="1" x14ac:dyDescent="0.35"/>
    <row r="39" spans="2:3" ht="116" x14ac:dyDescent="0.35">
      <c r="B39" s="29" t="s">
        <v>336</v>
      </c>
      <c r="C39" s="34" t="s">
        <v>337</v>
      </c>
    </row>
    <row r="40" spans="2:3" ht="10" customHeight="1" x14ac:dyDescent="0.35"/>
    <row r="41" spans="2:3" ht="20" customHeight="1" x14ac:dyDescent="0.35">
      <c r="B41" s="29" t="s">
        <v>338</v>
      </c>
      <c r="C41" s="35" t="s">
        <v>17</v>
      </c>
    </row>
    <row r="42" spans="2:3" ht="29" x14ac:dyDescent="0.35">
      <c r="C42" s="21" t="s">
        <v>339</v>
      </c>
    </row>
    <row r="43" spans="2:3" ht="10" customHeight="1" x14ac:dyDescent="0.35"/>
    <row r="44" spans="2:3" ht="20" customHeight="1" x14ac:dyDescent="0.35">
      <c r="C44" s="35" t="s">
        <v>149</v>
      </c>
    </row>
    <row r="45" spans="2:3" ht="29" x14ac:dyDescent="0.35">
      <c r="C45" s="21" t="s">
        <v>340</v>
      </c>
    </row>
    <row r="46" spans="2:3" ht="10" customHeight="1" x14ac:dyDescent="0.35"/>
    <row r="47" spans="2:3" ht="43.5" x14ac:dyDescent="0.35">
      <c r="B47" s="29" t="s">
        <v>341</v>
      </c>
      <c r="C47" s="21" t="s">
        <v>342</v>
      </c>
    </row>
    <row r="48" spans="2:3" ht="10" customHeight="1" x14ac:dyDescent="0.35"/>
    <row r="49" spans="2:3" ht="15.5" x14ac:dyDescent="0.35">
      <c r="C49" s="36" t="s">
        <v>52</v>
      </c>
    </row>
    <row r="50" spans="2:3" ht="29" x14ac:dyDescent="0.35">
      <c r="C50" s="21" t="s">
        <v>343</v>
      </c>
    </row>
    <row r="51" spans="2:3" ht="10" customHeight="1" x14ac:dyDescent="0.35"/>
    <row r="52" spans="2:3" ht="15.5" x14ac:dyDescent="0.35">
      <c r="C52" s="37" t="s">
        <v>16</v>
      </c>
    </row>
    <row r="53" spans="2:3" ht="29" x14ac:dyDescent="0.35">
      <c r="C53" s="21" t="s">
        <v>344</v>
      </c>
    </row>
    <row r="54" spans="2:3" ht="10" customHeight="1" x14ac:dyDescent="0.35"/>
    <row r="55" spans="2:3" ht="15.5" x14ac:dyDescent="0.35">
      <c r="C55" s="38" t="s">
        <v>36</v>
      </c>
    </row>
    <row r="56" spans="2:3" ht="29" x14ac:dyDescent="0.35">
      <c r="C56" s="21" t="s">
        <v>345</v>
      </c>
    </row>
    <row r="57" spans="2:3" ht="10" customHeight="1" x14ac:dyDescent="0.35"/>
    <row r="58" spans="2:3" ht="3" customHeight="1" x14ac:dyDescent="0.35">
      <c r="B58" s="23"/>
      <c r="C58" s="23"/>
    </row>
    <row r="59" spans="2:3" ht="12" customHeight="1" x14ac:dyDescent="0.35"/>
    <row r="60" spans="2:3" ht="130.5" x14ac:dyDescent="0.35">
      <c r="B60" s="20" t="s">
        <v>346</v>
      </c>
      <c r="C60" s="21" t="s">
        <v>347</v>
      </c>
    </row>
    <row r="61" spans="2:3" ht="6" customHeight="1" x14ac:dyDescent="0.35"/>
    <row r="62" spans="2:3" ht="217.5" x14ac:dyDescent="0.35">
      <c r="C62" s="21" t="s">
        <v>348</v>
      </c>
    </row>
    <row r="63" spans="2:3" ht="6" customHeight="1" x14ac:dyDescent="0.35"/>
    <row r="64" spans="2:3" ht="43.5" x14ac:dyDescent="0.35">
      <c r="C64" s="21" t="s">
        <v>349</v>
      </c>
    </row>
    <row r="65" spans="2:3" ht="10" customHeight="1" x14ac:dyDescent="0.35"/>
    <row r="66" spans="2:3" ht="3" customHeight="1" x14ac:dyDescent="0.35">
      <c r="B66" s="23"/>
      <c r="C66" s="23"/>
    </row>
    <row r="67" spans="2:3" ht="12" customHeight="1" x14ac:dyDescent="0.35"/>
    <row r="68" spans="2:3" ht="145" x14ac:dyDescent="0.35">
      <c r="B68" s="20" t="s">
        <v>350</v>
      </c>
      <c r="C68" s="21" t="s">
        <v>351</v>
      </c>
    </row>
    <row r="69" spans="2:3" ht="6" customHeight="1" x14ac:dyDescent="0.35"/>
    <row r="70" spans="2:3" ht="203" x14ac:dyDescent="0.35">
      <c r="C70" s="21" t="s">
        <v>352</v>
      </c>
    </row>
    <row r="71" spans="2:3" ht="6" customHeight="1" x14ac:dyDescent="0.35"/>
    <row r="72" spans="2:3" ht="43.5" x14ac:dyDescent="0.35">
      <c r="C72" s="21" t="s">
        <v>353</v>
      </c>
    </row>
    <row r="73" spans="2:3" ht="10" customHeight="1" x14ac:dyDescent="0.35"/>
    <row r="74" spans="2:3" ht="3" customHeight="1" x14ac:dyDescent="0.35">
      <c r="B74" s="23"/>
      <c r="C74" s="23"/>
    </row>
    <row r="75" spans="2:3" ht="12" customHeight="1" x14ac:dyDescent="0.35"/>
    <row r="76" spans="2:3" ht="101.5" x14ac:dyDescent="0.35">
      <c r="B76" s="20" t="s">
        <v>354</v>
      </c>
      <c r="C76" s="21" t="s">
        <v>355</v>
      </c>
    </row>
    <row r="77" spans="2:3" ht="6" customHeight="1" x14ac:dyDescent="0.35"/>
    <row r="78" spans="2:3" ht="145" x14ac:dyDescent="0.35">
      <c r="C78" s="21" t="s">
        <v>356</v>
      </c>
    </row>
    <row r="79" spans="2:3" ht="6" customHeight="1" x14ac:dyDescent="0.35"/>
    <row r="80" spans="2:3" ht="43.5" x14ac:dyDescent="0.35">
      <c r="C80" s="21" t="s">
        <v>357</v>
      </c>
    </row>
    <row r="81" spans="2:3" ht="10" customHeight="1" x14ac:dyDescent="0.35"/>
    <row r="82" spans="2:3" ht="3" customHeight="1" x14ac:dyDescent="0.35">
      <c r="B82" s="23"/>
      <c r="C82" s="23"/>
    </row>
    <row r="83" spans="2:3" ht="12" customHeight="1" x14ac:dyDescent="0.35"/>
    <row r="84" spans="2:3" ht="26" customHeight="1" x14ac:dyDescent="0.35">
      <c r="B84" s="39" t="s">
        <v>358</v>
      </c>
    </row>
    <row r="85" spans="2:3" ht="8" customHeight="1" x14ac:dyDescent="0.35"/>
    <row r="86" spans="2:3" ht="20" customHeight="1" x14ac:dyDescent="0.35">
      <c r="B86" s="29" t="s">
        <v>359</v>
      </c>
      <c r="C86" s="40" t="s">
        <v>360</v>
      </c>
    </row>
    <row r="87" spans="2:3" ht="116" x14ac:dyDescent="0.35">
      <c r="C87" s="21" t="s">
        <v>361</v>
      </c>
    </row>
    <row r="88" spans="2:3" ht="10" customHeight="1" x14ac:dyDescent="0.35"/>
    <row r="89" spans="2:3" ht="20" customHeight="1" x14ac:dyDescent="0.35">
      <c r="B89" s="29" t="s">
        <v>362</v>
      </c>
      <c r="C89" s="40" t="s">
        <v>363</v>
      </c>
    </row>
    <row r="90" spans="2:3" ht="116" x14ac:dyDescent="0.35">
      <c r="C90" s="21" t="s">
        <v>364</v>
      </c>
    </row>
    <row r="91" spans="2:3" ht="10" customHeight="1" x14ac:dyDescent="0.35"/>
    <row r="92" spans="2:3" ht="20" customHeight="1" x14ac:dyDescent="0.35">
      <c r="B92" s="29" t="s">
        <v>365</v>
      </c>
      <c r="C92" s="40" t="s">
        <v>366</v>
      </c>
    </row>
    <row r="93" spans="2:3" ht="130.5" x14ac:dyDescent="0.35">
      <c r="C93" s="21" t="s">
        <v>367</v>
      </c>
    </row>
    <row r="94" spans="2:3" ht="10" customHeight="1" x14ac:dyDescent="0.35"/>
    <row r="95" spans="2:3" ht="20" customHeight="1" x14ac:dyDescent="0.35">
      <c r="B95" s="29" t="s">
        <v>368</v>
      </c>
      <c r="C95" s="40" t="s">
        <v>369</v>
      </c>
    </row>
    <row r="96" spans="2:3" ht="130.5" x14ac:dyDescent="0.35">
      <c r="C96" s="21" t="s">
        <v>370</v>
      </c>
    </row>
    <row r="97" spans="2:3" ht="10" customHeight="1" x14ac:dyDescent="0.35"/>
    <row r="98" spans="2:3" ht="20" customHeight="1" x14ac:dyDescent="0.35">
      <c r="B98" s="29" t="s">
        <v>371</v>
      </c>
      <c r="C98" s="40" t="s">
        <v>372</v>
      </c>
    </row>
    <row r="99" spans="2:3" ht="116" x14ac:dyDescent="0.35">
      <c r="C99" s="21" t="s">
        <v>373</v>
      </c>
    </row>
    <row r="100" spans="2:3" ht="10" customHeight="1" x14ac:dyDescent="0.35"/>
    <row r="101" spans="2:3" ht="20" customHeight="1" x14ac:dyDescent="0.35">
      <c r="B101" s="29" t="s">
        <v>374</v>
      </c>
      <c r="C101" s="40" t="s">
        <v>375</v>
      </c>
    </row>
    <row r="102" spans="2:3" ht="116" x14ac:dyDescent="0.35">
      <c r="C102" s="21" t="s">
        <v>376</v>
      </c>
    </row>
    <row r="103" spans="2:3" ht="10" customHeight="1" x14ac:dyDescent="0.35"/>
    <row r="104" spans="2:3" ht="20" customHeight="1" x14ac:dyDescent="0.35">
      <c r="B104" s="29" t="s">
        <v>377</v>
      </c>
      <c r="C104" s="40" t="s">
        <v>378</v>
      </c>
    </row>
    <row r="105" spans="2:3" ht="130.5" x14ac:dyDescent="0.35">
      <c r="C105" s="21" t="s">
        <v>379</v>
      </c>
    </row>
    <row r="106" spans="2:3" ht="10" customHeight="1" x14ac:dyDescent="0.35"/>
    <row r="107" spans="2:3" ht="20" customHeight="1" x14ac:dyDescent="0.35">
      <c r="B107" s="29" t="s">
        <v>380</v>
      </c>
      <c r="C107" s="40" t="s">
        <v>381</v>
      </c>
    </row>
    <row r="108" spans="2:3" ht="203" x14ac:dyDescent="0.35">
      <c r="C108" s="21" t="s">
        <v>382</v>
      </c>
    </row>
    <row r="109" spans="2:3" ht="10" customHeight="1" x14ac:dyDescent="0.35"/>
    <row r="112" spans="2:3" ht="32" customHeight="1" x14ac:dyDescent="0.35">
      <c r="B112" s="291" t="s">
        <v>300</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3066</v>
      </c>
      <c r="B1" s="233" t="s">
        <v>0</v>
      </c>
      <c r="C1" s="233" t="s">
        <v>543</v>
      </c>
      <c r="D1" s="233" t="s">
        <v>544</v>
      </c>
      <c r="E1" s="233" t="s">
        <v>549</v>
      </c>
      <c r="F1" s="233" t="s">
        <v>550</v>
      </c>
      <c r="G1" s="233" t="s">
        <v>551</v>
      </c>
      <c r="H1" s="233" t="s">
        <v>552</v>
      </c>
      <c r="I1" s="233" t="s">
        <v>553</v>
      </c>
      <c r="J1" s="233" t="s">
        <v>554</v>
      </c>
      <c r="K1" s="233" t="s">
        <v>555</v>
      </c>
      <c r="L1" s="233" t="s">
        <v>556</v>
      </c>
      <c r="M1" s="233" t="s">
        <v>557</v>
      </c>
      <c r="N1" s="233" t="s">
        <v>558</v>
      </c>
      <c r="O1" s="233" t="s">
        <v>559</v>
      </c>
      <c r="P1" s="233" t="s">
        <v>560</v>
      </c>
      <c r="Q1" s="233" t="s">
        <v>561</v>
      </c>
      <c r="R1" s="233" t="s">
        <v>562</v>
      </c>
      <c r="S1" s="233" t="s">
        <v>563</v>
      </c>
      <c r="T1" s="233" t="s">
        <v>564</v>
      </c>
      <c r="U1" s="233" t="s">
        <v>565</v>
      </c>
      <c r="V1" s="233" t="s">
        <v>566</v>
      </c>
      <c r="W1" s="233" t="s">
        <v>567</v>
      </c>
      <c r="X1" s="233" t="s">
        <v>568</v>
      </c>
      <c r="Y1" s="233" t="s">
        <v>569</v>
      </c>
      <c r="Z1" s="233" t="s">
        <v>570</v>
      </c>
      <c r="AA1" s="233" t="s">
        <v>571</v>
      </c>
      <c r="AB1" s="233" t="s">
        <v>572</v>
      </c>
      <c r="AC1" s="233" t="s">
        <v>573</v>
      </c>
      <c r="AD1" s="233" t="s">
        <v>574</v>
      </c>
      <c r="AE1" s="233" t="s">
        <v>575</v>
      </c>
      <c r="AF1" s="233" t="s">
        <v>576</v>
      </c>
      <c r="AG1" s="233" t="s">
        <v>577</v>
      </c>
      <c r="AH1" s="233" t="s">
        <v>578</v>
      </c>
      <c r="AI1" s="233" t="s">
        <v>579</v>
      </c>
      <c r="AJ1" s="233" t="s">
        <v>580</v>
      </c>
      <c r="AK1" s="233" t="s">
        <v>581</v>
      </c>
      <c r="AL1" s="233" t="s">
        <v>582</v>
      </c>
      <c r="AM1" s="233" t="s">
        <v>583</v>
      </c>
      <c r="AN1" s="233" t="s">
        <v>584</v>
      </c>
      <c r="AO1" s="233" t="s">
        <v>585</v>
      </c>
      <c r="AP1" s="233" t="s">
        <v>586</v>
      </c>
      <c r="AQ1" s="233" t="s">
        <v>587</v>
      </c>
      <c r="AR1" s="233" t="s">
        <v>588</v>
      </c>
      <c r="AS1" s="234" t="s">
        <v>589</v>
      </c>
    </row>
    <row r="2" spans="1:45" ht="60" customHeight="1" outlineLevel="1" x14ac:dyDescent="0.35">
      <c r="A2" s="226" t="s">
        <v>3067</v>
      </c>
      <c r="B2" s="213" t="s">
        <v>3068</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3067</v>
      </c>
      <c r="B3" s="214" t="s">
        <v>3069</v>
      </c>
      <c r="C3" s="215" t="s">
        <v>3070</v>
      </c>
      <c r="D3" s="217" t="s">
        <v>3071</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3067</v>
      </c>
      <c r="B4" s="214" t="s">
        <v>3072</v>
      </c>
      <c r="C4" s="215" t="s">
        <v>3073</v>
      </c>
      <c r="D4" s="217" t="s">
        <v>3074</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3067</v>
      </c>
      <c r="B5" s="214" t="s">
        <v>3075</v>
      </c>
      <c r="C5" s="215" t="s">
        <v>3076</v>
      </c>
      <c r="D5" s="217" t="s">
        <v>3077</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3067</v>
      </c>
      <c r="B6" s="214" t="s">
        <v>3078</v>
      </c>
      <c r="C6" s="215" t="s">
        <v>3079</v>
      </c>
      <c r="D6" s="217" t="s">
        <v>3080</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3067</v>
      </c>
      <c r="B7" s="214" t="s">
        <v>3081</v>
      </c>
      <c r="C7" s="215" t="s">
        <v>3082</v>
      </c>
      <c r="D7" s="217" t="s">
        <v>3083</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3067</v>
      </c>
      <c r="B8" s="214" t="s">
        <v>3084</v>
      </c>
      <c r="C8" s="215" t="s">
        <v>3085</v>
      </c>
      <c r="D8" s="217" t="s">
        <v>3086</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3067</v>
      </c>
      <c r="B9" s="214" t="s">
        <v>3087</v>
      </c>
      <c r="C9" s="215" t="s">
        <v>3088</v>
      </c>
      <c r="D9" s="217" t="s">
        <v>3089</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3067</v>
      </c>
      <c r="B10" s="214" t="s">
        <v>3090</v>
      </c>
      <c r="C10" s="215" t="s">
        <v>3091</v>
      </c>
      <c r="D10" s="217" t="s">
        <v>3092</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3067</v>
      </c>
      <c r="B11" s="214" t="s">
        <v>3093</v>
      </c>
      <c r="C11" s="215" t="s">
        <v>3094</v>
      </c>
      <c r="D11" s="217" t="s">
        <v>3095</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3067</v>
      </c>
      <c r="B12" s="214" t="s">
        <v>3096</v>
      </c>
      <c r="C12" s="215" t="s">
        <v>3097</v>
      </c>
      <c r="D12" s="217" t="s">
        <v>3098</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3067</v>
      </c>
      <c r="B13" s="214" t="s">
        <v>3099</v>
      </c>
      <c r="C13" s="215" t="s">
        <v>3100</v>
      </c>
      <c r="D13" s="217" t="s">
        <v>3101</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3067</v>
      </c>
      <c r="B14" s="214" t="s">
        <v>3102</v>
      </c>
      <c r="C14" s="215" t="s">
        <v>3103</v>
      </c>
      <c r="D14" s="217" t="s">
        <v>3104</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3067</v>
      </c>
      <c r="B15" s="214" t="s">
        <v>3105</v>
      </c>
      <c r="C15" s="215" t="s">
        <v>3106</v>
      </c>
      <c r="D15" s="217" t="s">
        <v>3107</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3067</v>
      </c>
      <c r="B16" s="214" t="s">
        <v>3108</v>
      </c>
      <c r="C16" s="215" t="s">
        <v>3109</v>
      </c>
      <c r="D16" s="217" t="s">
        <v>3110</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3067</v>
      </c>
      <c r="B17" s="214" t="s">
        <v>3111</v>
      </c>
      <c r="C17" s="215" t="s">
        <v>3112</v>
      </c>
      <c r="D17" s="217" t="s">
        <v>3113</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3067</v>
      </c>
      <c r="B18" s="214" t="s">
        <v>3114</v>
      </c>
      <c r="C18" s="215" t="s">
        <v>3115</v>
      </c>
      <c r="D18" s="217" t="s">
        <v>3116</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3067</v>
      </c>
      <c r="B19" s="214" t="s">
        <v>3117</v>
      </c>
      <c r="C19" s="215" t="s">
        <v>3118</v>
      </c>
      <c r="D19" s="217" t="s">
        <v>3119</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3067</v>
      </c>
      <c r="B20" s="214" t="s">
        <v>3120</v>
      </c>
      <c r="C20" s="215" t="s">
        <v>3121</v>
      </c>
      <c r="D20" s="217" t="s">
        <v>3122</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3067</v>
      </c>
      <c r="B21" s="214" t="s">
        <v>3123</v>
      </c>
      <c r="C21" s="215" t="s">
        <v>3124</v>
      </c>
      <c r="D21" s="217" t="s">
        <v>3125</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3067</v>
      </c>
      <c r="B22" s="214" t="s">
        <v>3126</v>
      </c>
      <c r="C22" s="215" t="s">
        <v>3127</v>
      </c>
      <c r="D22" s="217" t="s">
        <v>3128</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3067</v>
      </c>
      <c r="B23" s="214" t="s">
        <v>3129</v>
      </c>
      <c r="C23" s="215" t="s">
        <v>3130</v>
      </c>
      <c r="D23" s="217" t="s">
        <v>3131</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3067</v>
      </c>
      <c r="B24" s="214" t="s">
        <v>3132</v>
      </c>
      <c r="C24" s="215" t="s">
        <v>3133</v>
      </c>
      <c r="D24" s="217" t="s">
        <v>3134</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3067</v>
      </c>
      <c r="B25" s="214" t="s">
        <v>3135</v>
      </c>
      <c r="C25" s="215" t="s">
        <v>3136</v>
      </c>
      <c r="D25" s="217" t="s">
        <v>3137</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3067</v>
      </c>
      <c r="B26" s="214" t="s">
        <v>3138</v>
      </c>
      <c r="C26" s="215" t="s">
        <v>3139</v>
      </c>
      <c r="D26" s="217" t="s">
        <v>3140</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3067</v>
      </c>
      <c r="B27" s="214" t="s">
        <v>3141</v>
      </c>
      <c r="C27" s="215" t="s">
        <v>3142</v>
      </c>
      <c r="D27" s="217" t="s">
        <v>3143</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3067</v>
      </c>
      <c r="B28" s="214" t="s">
        <v>3144</v>
      </c>
      <c r="C28" s="215" t="s">
        <v>3145</v>
      </c>
      <c r="D28" s="217" t="s">
        <v>3146</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3067</v>
      </c>
      <c r="B29" s="214" t="s">
        <v>3147</v>
      </c>
      <c r="C29" s="215" t="s">
        <v>3148</v>
      </c>
      <c r="D29" s="217" t="s">
        <v>3149</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3067</v>
      </c>
      <c r="B30" s="214" t="s">
        <v>3150</v>
      </c>
      <c r="C30" s="215" t="s">
        <v>3151</v>
      </c>
      <c r="D30" s="217" t="s">
        <v>3152</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3067</v>
      </c>
      <c r="B31" s="214" t="s">
        <v>3153</v>
      </c>
      <c r="C31" s="215" t="s">
        <v>3154</v>
      </c>
      <c r="D31" s="217" t="s">
        <v>3155</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3067</v>
      </c>
      <c r="B32" s="214" t="s">
        <v>3156</v>
      </c>
      <c r="C32" s="215" t="s">
        <v>3157</v>
      </c>
      <c r="D32" s="217" t="s">
        <v>3158</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3067</v>
      </c>
      <c r="B33" s="214" t="s">
        <v>3159</v>
      </c>
      <c r="C33" s="215" t="s">
        <v>3160</v>
      </c>
      <c r="D33" s="217" t="s">
        <v>3161</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3067</v>
      </c>
      <c r="B34" s="214" t="s">
        <v>3162</v>
      </c>
      <c r="C34" s="215" t="s">
        <v>3163</v>
      </c>
      <c r="D34" s="217" t="s">
        <v>3164</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3067</v>
      </c>
      <c r="B35" s="214" t="s">
        <v>3165</v>
      </c>
      <c r="C35" s="215" t="s">
        <v>3166</v>
      </c>
      <c r="D35" s="217" t="s">
        <v>3167</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3067</v>
      </c>
      <c r="B36" s="214" t="s">
        <v>3168</v>
      </c>
      <c r="C36" s="215" t="s">
        <v>3169</v>
      </c>
      <c r="D36" s="217" t="s">
        <v>3170</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3067</v>
      </c>
      <c r="B37" s="214" t="s">
        <v>3171</v>
      </c>
      <c r="C37" s="215" t="s">
        <v>3172</v>
      </c>
      <c r="D37" s="217" t="s">
        <v>3173</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3067</v>
      </c>
      <c r="B38" s="214" t="s">
        <v>3174</v>
      </c>
      <c r="C38" s="215" t="s">
        <v>3175</v>
      </c>
      <c r="D38" s="217" t="s">
        <v>3176</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3067</v>
      </c>
      <c r="B39" s="214" t="s">
        <v>3177</v>
      </c>
      <c r="C39" s="215" t="s">
        <v>3178</v>
      </c>
      <c r="D39" s="217" t="s">
        <v>3179</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3180</v>
      </c>
      <c r="B40" s="213" t="s">
        <v>3181</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3180</v>
      </c>
      <c r="B41" s="214" t="s">
        <v>3182</v>
      </c>
      <c r="C41" s="215" t="s">
        <v>3183</v>
      </c>
      <c r="D41" s="217" t="s">
        <v>3184</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3180</v>
      </c>
      <c r="B42" s="214" t="s">
        <v>3185</v>
      </c>
      <c r="C42" s="215" t="s">
        <v>3186</v>
      </c>
      <c r="D42" s="217" t="s">
        <v>3187</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3180</v>
      </c>
      <c r="B43" s="214" t="s">
        <v>3188</v>
      </c>
      <c r="C43" s="215" t="s">
        <v>3189</v>
      </c>
      <c r="D43" s="217" t="s">
        <v>3190</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3180</v>
      </c>
      <c r="B44" s="214" t="s">
        <v>3191</v>
      </c>
      <c r="C44" s="215" t="s">
        <v>3192</v>
      </c>
      <c r="D44" s="217" t="s">
        <v>3193</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3180</v>
      </c>
      <c r="B45" s="214" t="s">
        <v>3194</v>
      </c>
      <c r="C45" s="215" t="s">
        <v>3195</v>
      </c>
      <c r="D45" s="217" t="s">
        <v>3196</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3180</v>
      </c>
      <c r="B46" s="214" t="s">
        <v>3197</v>
      </c>
      <c r="C46" s="215" t="s">
        <v>3198</v>
      </c>
      <c r="D46" s="217" t="s">
        <v>3199</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3180</v>
      </c>
      <c r="B47" s="214" t="s">
        <v>3200</v>
      </c>
      <c r="C47" s="215" t="s">
        <v>3201</v>
      </c>
      <c r="D47" s="217" t="s">
        <v>3202</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3180</v>
      </c>
      <c r="B48" s="214" t="s">
        <v>3203</v>
      </c>
      <c r="C48" s="215" t="s">
        <v>3204</v>
      </c>
      <c r="D48" s="217" t="s">
        <v>3205</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3206</v>
      </c>
      <c r="B49" s="213" t="s">
        <v>3207</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3206</v>
      </c>
      <c r="B50" s="214" t="s">
        <v>3208</v>
      </c>
      <c r="C50" s="215" t="s">
        <v>3209</v>
      </c>
      <c r="D50" s="217" t="s">
        <v>3210</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3206</v>
      </c>
      <c r="B51" s="214" t="s">
        <v>3211</v>
      </c>
      <c r="C51" s="215" t="s">
        <v>3212</v>
      </c>
      <c r="D51" s="217" t="s">
        <v>3213</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3206</v>
      </c>
      <c r="B52" s="214" t="s">
        <v>3214</v>
      </c>
      <c r="C52" s="215" t="s">
        <v>3215</v>
      </c>
      <c r="D52" s="217" t="s">
        <v>3216</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3206</v>
      </c>
      <c r="B53" s="214" t="s">
        <v>3217</v>
      </c>
      <c r="C53" s="215" t="s">
        <v>3218</v>
      </c>
      <c r="D53" s="217" t="s">
        <v>3219</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3206</v>
      </c>
      <c r="B54" s="214" t="s">
        <v>3220</v>
      </c>
      <c r="C54" s="215" t="s">
        <v>3221</v>
      </c>
      <c r="D54" s="217" t="s">
        <v>3222</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3206</v>
      </c>
      <c r="B55" s="214" t="s">
        <v>3223</v>
      </c>
      <c r="C55" s="215" t="s">
        <v>3224</v>
      </c>
      <c r="D55" s="217" t="s">
        <v>3225</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3206</v>
      </c>
      <c r="B56" s="214" t="s">
        <v>3226</v>
      </c>
      <c r="C56" s="215" t="s">
        <v>3227</v>
      </c>
      <c r="D56" s="217" t="s">
        <v>3228</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3206</v>
      </c>
      <c r="B57" s="214" t="s">
        <v>3229</v>
      </c>
      <c r="C57" s="215" t="s">
        <v>3230</v>
      </c>
      <c r="D57" s="217" t="s">
        <v>3231</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3206</v>
      </c>
      <c r="B58" s="214" t="s">
        <v>3232</v>
      </c>
      <c r="C58" s="215" t="s">
        <v>3233</v>
      </c>
      <c r="D58" s="217" t="s">
        <v>3234</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3206</v>
      </c>
      <c r="B59" s="214" t="s">
        <v>3235</v>
      </c>
      <c r="C59" s="215" t="s">
        <v>3236</v>
      </c>
      <c r="D59" s="217" t="s">
        <v>3237</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3206</v>
      </c>
      <c r="B60" s="214" t="s">
        <v>3238</v>
      </c>
      <c r="C60" s="215" t="s">
        <v>3239</v>
      </c>
      <c r="D60" s="217" t="s">
        <v>3240</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3206</v>
      </c>
      <c r="B61" s="214" t="s">
        <v>3241</v>
      </c>
      <c r="C61" s="215" t="s">
        <v>3242</v>
      </c>
      <c r="D61" s="217" t="s">
        <v>3243</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3206</v>
      </c>
      <c r="B62" s="214" t="s">
        <v>3244</v>
      </c>
      <c r="C62" s="215" t="s">
        <v>3245</v>
      </c>
      <c r="D62" s="217" t="s">
        <v>3246</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3206</v>
      </c>
      <c r="B63" s="214" t="s">
        <v>3247</v>
      </c>
      <c r="C63" s="215" t="s">
        <v>3248</v>
      </c>
      <c r="D63" s="217" t="s">
        <v>3249</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3250</v>
      </c>
      <c r="B64" s="213" t="s">
        <v>3251</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3250</v>
      </c>
      <c r="B65" s="214" t="s">
        <v>3252</v>
      </c>
      <c r="C65" s="215" t="s">
        <v>3253</v>
      </c>
      <c r="D65" s="217" t="s">
        <v>3254</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3250</v>
      </c>
      <c r="B66" s="214" t="s">
        <v>3255</v>
      </c>
      <c r="C66" s="215" t="s">
        <v>3256</v>
      </c>
      <c r="D66" s="217" t="s">
        <v>3257</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3250</v>
      </c>
      <c r="B67" s="214" t="s">
        <v>3258</v>
      </c>
      <c r="C67" s="215" t="s">
        <v>3259</v>
      </c>
      <c r="D67" s="217" t="s">
        <v>3260</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3250</v>
      </c>
      <c r="B68" s="214" t="s">
        <v>3261</v>
      </c>
      <c r="C68" s="215" t="s">
        <v>3262</v>
      </c>
      <c r="D68" s="217" t="s">
        <v>3263</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3250</v>
      </c>
      <c r="B69" s="214" t="s">
        <v>3264</v>
      </c>
      <c r="C69" s="215" t="s">
        <v>3265</v>
      </c>
      <c r="D69" s="217" t="s">
        <v>3266</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3250</v>
      </c>
      <c r="B70" s="214" t="s">
        <v>3267</v>
      </c>
      <c r="C70" s="215" t="s">
        <v>3268</v>
      </c>
      <c r="D70" s="217" t="s">
        <v>3269</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3250</v>
      </c>
      <c r="B71" s="214" t="s">
        <v>3270</v>
      </c>
      <c r="C71" s="215" t="s">
        <v>3271</v>
      </c>
      <c r="D71" s="217" t="s">
        <v>3272</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3250</v>
      </c>
      <c r="B72" s="214" t="s">
        <v>3273</v>
      </c>
      <c r="C72" s="215" t="s">
        <v>3274</v>
      </c>
      <c r="D72" s="217" t="s">
        <v>3275</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3250</v>
      </c>
      <c r="B73" s="214" t="s">
        <v>3276</v>
      </c>
      <c r="C73" s="215" t="s">
        <v>3277</v>
      </c>
      <c r="D73" s="217" t="s">
        <v>3278</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3250</v>
      </c>
      <c r="B74" s="214" t="s">
        <v>3279</v>
      </c>
      <c r="C74" s="215" t="s">
        <v>3280</v>
      </c>
      <c r="D74" s="217" t="s">
        <v>3281</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3250</v>
      </c>
      <c r="B75" s="214" t="s">
        <v>3282</v>
      </c>
      <c r="C75" s="215" t="s">
        <v>3283</v>
      </c>
      <c r="D75" s="217" t="s">
        <v>3284</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3250</v>
      </c>
      <c r="B76" s="214" t="s">
        <v>3285</v>
      </c>
      <c r="C76" s="215" t="s">
        <v>3286</v>
      </c>
      <c r="D76" s="217" t="s">
        <v>3287</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3250</v>
      </c>
      <c r="B77" s="214" t="s">
        <v>3288</v>
      </c>
      <c r="C77" s="215" t="s">
        <v>3289</v>
      </c>
      <c r="D77" s="217" t="s">
        <v>3290</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3250</v>
      </c>
      <c r="B78" s="214" t="s">
        <v>3291</v>
      </c>
      <c r="C78" s="215" t="s">
        <v>3292</v>
      </c>
      <c r="D78" s="217" t="s">
        <v>3293</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3250</v>
      </c>
      <c r="B79" s="214" t="s">
        <v>3294</v>
      </c>
      <c r="C79" s="215" t="s">
        <v>3295</v>
      </c>
      <c r="D79" s="217" t="s">
        <v>3296</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3250</v>
      </c>
      <c r="B80" s="214" t="s">
        <v>3297</v>
      </c>
      <c r="C80" s="215" t="s">
        <v>3298</v>
      </c>
      <c r="D80" s="217" t="s">
        <v>3299</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3250</v>
      </c>
      <c r="B81" s="214" t="s">
        <v>3300</v>
      </c>
      <c r="C81" s="215" t="s">
        <v>3301</v>
      </c>
      <c r="D81" s="217" t="s">
        <v>3302</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3250</v>
      </c>
      <c r="B82" s="214" t="s">
        <v>3303</v>
      </c>
      <c r="C82" s="215" t="s">
        <v>3304</v>
      </c>
      <c r="D82" s="217" t="s">
        <v>3305</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3250</v>
      </c>
      <c r="B83" s="214" t="s">
        <v>3306</v>
      </c>
      <c r="C83" s="215" t="s">
        <v>3307</v>
      </c>
      <c r="D83" s="217" t="s">
        <v>3308</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3250</v>
      </c>
      <c r="B84" s="214" t="s">
        <v>3309</v>
      </c>
      <c r="C84" s="215" t="s">
        <v>3310</v>
      </c>
      <c r="D84" s="217" t="s">
        <v>3311</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3250</v>
      </c>
      <c r="B85" s="214" t="s">
        <v>3312</v>
      </c>
      <c r="C85" s="215" t="s">
        <v>3313</v>
      </c>
      <c r="D85" s="217" t="s">
        <v>3314</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3250</v>
      </c>
      <c r="B86" s="214" t="s">
        <v>3315</v>
      </c>
      <c r="C86" s="215" t="s">
        <v>3316</v>
      </c>
      <c r="D86" s="217" t="s">
        <v>3317</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3250</v>
      </c>
      <c r="B87" s="214" t="s">
        <v>3318</v>
      </c>
      <c r="C87" s="215" t="s">
        <v>3319</v>
      </c>
      <c r="D87" s="217" t="s">
        <v>3320</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3250</v>
      </c>
      <c r="B88" s="214" t="s">
        <v>3321</v>
      </c>
      <c r="C88" s="215" t="s">
        <v>3322</v>
      </c>
      <c r="D88" s="217" t="s">
        <v>3323</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3250</v>
      </c>
      <c r="B89" s="214" t="s">
        <v>3324</v>
      </c>
      <c r="C89" s="215" t="s">
        <v>3325</v>
      </c>
      <c r="D89" s="217" t="s">
        <v>3326</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3250</v>
      </c>
      <c r="B90" s="214" t="s">
        <v>3327</v>
      </c>
      <c r="C90" s="215" t="s">
        <v>3328</v>
      </c>
      <c r="D90" s="217" t="s">
        <v>3329</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3250</v>
      </c>
      <c r="B91" s="214" t="s">
        <v>3330</v>
      </c>
      <c r="C91" s="215" t="s">
        <v>3331</v>
      </c>
      <c r="D91" s="217" t="s">
        <v>3332</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3250</v>
      </c>
      <c r="B92" s="214" t="s">
        <v>3333</v>
      </c>
      <c r="C92" s="215" t="s">
        <v>3334</v>
      </c>
      <c r="D92" s="217" t="s">
        <v>3335</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3250</v>
      </c>
      <c r="B93" s="214" t="s">
        <v>3336</v>
      </c>
      <c r="C93" s="215" t="s">
        <v>3337</v>
      </c>
      <c r="D93" s="217" t="s">
        <v>3338</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3250</v>
      </c>
      <c r="B94" s="214" t="s">
        <v>3339</v>
      </c>
      <c r="C94" s="215" t="s">
        <v>3340</v>
      </c>
      <c r="D94" s="217" t="s">
        <v>3341</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3250</v>
      </c>
      <c r="B95" s="214" t="s">
        <v>3342</v>
      </c>
      <c r="C95" s="215" t="s">
        <v>3343</v>
      </c>
      <c r="D95" s="217" t="s">
        <v>3344</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3250</v>
      </c>
      <c r="B96" s="214" t="s">
        <v>3345</v>
      </c>
      <c r="C96" s="215" t="s">
        <v>3346</v>
      </c>
      <c r="D96" s="217" t="s">
        <v>3347</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3250</v>
      </c>
      <c r="B97" s="214" t="s">
        <v>3348</v>
      </c>
      <c r="C97" s="215" t="s">
        <v>3349</v>
      </c>
      <c r="D97" s="217" t="s">
        <v>3350</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3250</v>
      </c>
      <c r="B98" s="221" t="s">
        <v>3351</v>
      </c>
      <c r="C98" s="222" t="s">
        <v>3352</v>
      </c>
      <c r="D98" s="223" t="s">
        <v>3353</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300</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IFERROR(INDEX('Recommendations'!$H$2:$H$59, MATCH(F2,'Recommendations'!$A$2:$A$59,0))="Implemented", FALSE))</xm:f>
            <x14:dxf>
              <font>
                <color rgb="FF000000"/>
              </font>
              <fill>
                <patternFill>
                  <bgColor rgb="FF3C7D22"/>
                </patternFill>
              </fill>
            </x14:dxf>
          </x14:cfRule>
          <x14:cfRule type="expression" priority="2" id="{00000000-000E-0000-0900-000002000000}">
            <xm:f>AND(F2&lt;&gt;"", IFERROR(INDEX('Recommendations'!$H$2:$H$59, MATCH(F2,'Recommendations'!$A$2:$A$59,0))="Compensated", FALSE))</xm:f>
            <x14:dxf>
              <font>
                <color rgb="FF000000"/>
              </font>
              <fill>
                <patternFill>
                  <bgColor rgb="FFC6E0B4"/>
                </patternFill>
              </fill>
            </x14:dxf>
          </x14:cfRule>
          <x14:cfRule type="expression" priority="3" id="{00000000-000E-0000-0900-000003000000}">
            <xm:f>AND(F2&lt;&gt;"", IFERROR(INDEX('Recommendations'!$H$2:$H$59, MATCH(F2,'Recommendations'!$A$2:$A$59,0))="Testing", FALSE))</xm:f>
            <x14:dxf>
              <font>
                <color rgb="FF000000"/>
              </font>
              <fill>
                <patternFill>
                  <bgColor rgb="FFFFC000"/>
                </patternFill>
              </fill>
            </x14:dxf>
          </x14:cfRule>
          <x14:cfRule type="expression" priority="4" id="{00000000-000E-0000-0900-000004000000}">
            <xm:f>AND(F2&lt;&gt;"", IFERROR(INDEX('Recommendations'!$H$2:$H$59, MATCH(F2,'Recommendations'!$A$2:$A$59,0))="Failed", FALSE))</xm:f>
            <x14:dxf>
              <font>
                <color rgb="FF000000"/>
              </font>
              <fill>
                <patternFill>
                  <bgColor rgb="FFD82891"/>
                </patternFill>
              </fill>
            </x14:dxf>
          </x14:cfRule>
          <x14:cfRule type="expression" priority="5" id="{00000000-000E-0000-0900-000005000000}">
            <xm:f>AND(F2&lt;&gt;"", IFERROR(INDEX('Recommendations'!$H$2:$H$59, MATCH(F2,'Recommendations'!$A$2:$A$59,0))="Risk Accepted", FALSE))</xm:f>
            <x14:dxf>
              <font>
                <color rgb="FF000000"/>
              </font>
              <fill>
                <patternFill>
                  <bgColor rgb="FFD9D9D9"/>
                </patternFill>
              </fill>
            </x14:dxf>
          </x14:cfRule>
          <x14:cfRule type="expression" priority="6" id="{00000000-000E-0000-0900-000006000000}">
            <xm:f>AND(F2&lt;&gt;"", IFERROR(INDEX('Recommendations'!$H$2:$H$59, MATCH(F2,'Recommendations'!$A$2:$A$59,0))="N/A",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3354</v>
      </c>
      <c r="C1" s="256" t="s">
        <v>3355</v>
      </c>
      <c r="D1" s="256" t="s">
        <v>3356</v>
      </c>
      <c r="E1" s="256" t="s">
        <v>3357</v>
      </c>
      <c r="F1" s="256" t="s">
        <v>2183</v>
      </c>
      <c r="G1" s="256" t="s">
        <v>3358</v>
      </c>
      <c r="H1" s="256" t="s">
        <v>3359</v>
      </c>
      <c r="I1" s="256" t="s">
        <v>3360</v>
      </c>
      <c r="J1" s="256" t="s">
        <v>11</v>
      </c>
      <c r="K1" s="256" t="s">
        <v>549</v>
      </c>
      <c r="L1" s="256" t="s">
        <v>550</v>
      </c>
      <c r="M1" s="256" t="s">
        <v>551</v>
      </c>
      <c r="N1" s="256" t="s">
        <v>552</v>
      </c>
      <c r="O1" s="256" t="s">
        <v>553</v>
      </c>
      <c r="P1" s="256" t="s">
        <v>554</v>
      </c>
      <c r="Q1" s="256" t="s">
        <v>555</v>
      </c>
      <c r="R1" s="256" t="s">
        <v>556</v>
      </c>
      <c r="S1" s="256" t="s">
        <v>557</v>
      </c>
      <c r="T1" s="256" t="s">
        <v>558</v>
      </c>
      <c r="U1" s="256" t="s">
        <v>559</v>
      </c>
      <c r="V1" s="256" t="s">
        <v>560</v>
      </c>
      <c r="W1" s="256" t="s">
        <v>561</v>
      </c>
      <c r="X1" s="256" t="s">
        <v>562</v>
      </c>
      <c r="Y1" s="256" t="s">
        <v>563</v>
      </c>
      <c r="Z1" s="256" t="s">
        <v>564</v>
      </c>
      <c r="AA1" s="256" t="s">
        <v>565</v>
      </c>
      <c r="AB1" s="256" t="s">
        <v>566</v>
      </c>
      <c r="AC1" s="256" t="s">
        <v>567</v>
      </c>
      <c r="AD1" s="256" t="s">
        <v>568</v>
      </c>
      <c r="AE1" s="256" t="s">
        <v>569</v>
      </c>
      <c r="AF1" s="256" t="s">
        <v>570</v>
      </c>
      <c r="AG1" s="256" t="s">
        <v>571</v>
      </c>
      <c r="AH1" s="256" t="s">
        <v>572</v>
      </c>
      <c r="AI1" s="256" t="s">
        <v>573</v>
      </c>
      <c r="AJ1" s="256" t="s">
        <v>574</v>
      </c>
      <c r="AK1" s="256" t="s">
        <v>575</v>
      </c>
      <c r="AL1" s="256" t="s">
        <v>576</v>
      </c>
      <c r="AM1" s="256" t="s">
        <v>577</v>
      </c>
      <c r="AN1" s="256" t="s">
        <v>578</v>
      </c>
      <c r="AO1" s="256" t="s">
        <v>579</v>
      </c>
      <c r="AP1" s="256" t="s">
        <v>580</v>
      </c>
      <c r="AQ1" s="256" t="s">
        <v>581</v>
      </c>
      <c r="AR1" s="256" t="s">
        <v>582</v>
      </c>
      <c r="AS1" s="256" t="s">
        <v>583</v>
      </c>
      <c r="AT1" s="256" t="s">
        <v>584</v>
      </c>
      <c r="AU1" s="256" t="s">
        <v>585</v>
      </c>
      <c r="AV1" s="256" t="s">
        <v>586</v>
      </c>
      <c r="AW1" s="256" t="s">
        <v>587</v>
      </c>
      <c r="AX1" s="256" t="s">
        <v>588</v>
      </c>
      <c r="AY1" s="257" t="s">
        <v>589</v>
      </c>
    </row>
    <row r="2" spans="1:51" ht="60" customHeight="1" outlineLevel="1" x14ac:dyDescent="0.35">
      <c r="A2" s="247" t="s">
        <v>3361</v>
      </c>
      <c r="B2" s="235" t="s">
        <v>3362</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592</v>
      </c>
      <c r="B3" s="236" t="s">
        <v>3363</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3364</v>
      </c>
      <c r="B4" s="237" t="s">
        <v>3365</v>
      </c>
      <c r="C4" s="237" t="s">
        <v>3366</v>
      </c>
      <c r="D4" s="237" t="s">
        <v>3367</v>
      </c>
      <c r="E4" s="237" t="s">
        <v>3368</v>
      </c>
      <c r="F4" s="237" t="s">
        <v>21</v>
      </c>
      <c r="G4" s="237" t="s">
        <v>21</v>
      </c>
      <c r="H4" s="237" t="s">
        <v>3369</v>
      </c>
      <c r="I4" s="237" t="s">
        <v>21</v>
      </c>
      <c r="J4" s="237" t="s">
        <v>3370</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3371</v>
      </c>
      <c r="B5" s="237" t="s">
        <v>3372</v>
      </c>
      <c r="C5" s="237" t="s">
        <v>3373</v>
      </c>
      <c r="D5" s="237" t="s">
        <v>3374</v>
      </c>
      <c r="E5" s="237" t="s">
        <v>3375</v>
      </c>
      <c r="F5" s="237" t="s">
        <v>3376</v>
      </c>
      <c r="G5" s="237" t="s">
        <v>21</v>
      </c>
      <c r="H5" s="237" t="s">
        <v>3377</v>
      </c>
      <c r="I5" s="237" t="s">
        <v>21</v>
      </c>
      <c r="J5" s="237" t="s">
        <v>3378</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598</v>
      </c>
      <c r="B6" s="236" t="s">
        <v>3379</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3380</v>
      </c>
      <c r="B7" s="237" t="s">
        <v>3381</v>
      </c>
      <c r="C7" s="237" t="s">
        <v>3382</v>
      </c>
      <c r="D7" s="237" t="s">
        <v>3383</v>
      </c>
      <c r="E7" s="237" t="s">
        <v>3375</v>
      </c>
      <c r="F7" s="237" t="s">
        <v>3384</v>
      </c>
      <c r="G7" s="237" t="s">
        <v>21</v>
      </c>
      <c r="H7" s="237" t="s">
        <v>3385</v>
      </c>
      <c r="I7" s="237" t="s">
        <v>21</v>
      </c>
      <c r="J7" s="237" t="s">
        <v>3386</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3387</v>
      </c>
      <c r="B8" s="237" t="s">
        <v>3388</v>
      </c>
      <c r="C8" s="237" t="s">
        <v>3389</v>
      </c>
      <c r="D8" s="237" t="s">
        <v>3390</v>
      </c>
      <c r="E8" s="237" t="s">
        <v>21</v>
      </c>
      <c r="F8" s="237" t="s">
        <v>21</v>
      </c>
      <c r="G8" s="237" t="s">
        <v>21</v>
      </c>
      <c r="H8" s="237" t="s">
        <v>3391</v>
      </c>
      <c r="I8" s="237" t="s">
        <v>3392</v>
      </c>
      <c r="J8" s="237" t="s">
        <v>3393</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3394</v>
      </c>
      <c r="B9" s="237" t="s">
        <v>3395</v>
      </c>
      <c r="C9" s="237" t="s">
        <v>3396</v>
      </c>
      <c r="D9" s="237" t="s">
        <v>3397</v>
      </c>
      <c r="E9" s="237" t="s">
        <v>21</v>
      </c>
      <c r="F9" s="237" t="s">
        <v>21</v>
      </c>
      <c r="G9" s="237" t="s">
        <v>21</v>
      </c>
      <c r="H9" s="237" t="s">
        <v>3398</v>
      </c>
      <c r="I9" s="237" t="s">
        <v>3399</v>
      </c>
      <c r="J9" s="237" t="s">
        <v>3400</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3401</v>
      </c>
      <c r="B10" s="237" t="s">
        <v>3402</v>
      </c>
      <c r="C10" s="237" t="s">
        <v>3403</v>
      </c>
      <c r="D10" s="237" t="s">
        <v>3404</v>
      </c>
      <c r="E10" s="237" t="s">
        <v>21</v>
      </c>
      <c r="F10" s="237" t="s">
        <v>21</v>
      </c>
      <c r="G10" s="237" t="s">
        <v>21</v>
      </c>
      <c r="H10" s="237" t="s">
        <v>3405</v>
      </c>
      <c r="I10" s="237" t="s">
        <v>3406</v>
      </c>
      <c r="J10" s="237" t="s">
        <v>3407</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3408</v>
      </c>
      <c r="B11" s="237" t="s">
        <v>3409</v>
      </c>
      <c r="C11" s="237" t="s">
        <v>3410</v>
      </c>
      <c r="D11" s="237" t="s">
        <v>3411</v>
      </c>
      <c r="E11" s="237" t="s">
        <v>21</v>
      </c>
      <c r="F11" s="237" t="s">
        <v>21</v>
      </c>
      <c r="G11" s="237" t="s">
        <v>21</v>
      </c>
      <c r="H11" s="237" t="s">
        <v>3412</v>
      </c>
      <c r="I11" s="237" t="s">
        <v>21</v>
      </c>
      <c r="J11" s="237" t="s">
        <v>3413</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3414</v>
      </c>
      <c r="B12" s="237" t="s">
        <v>3415</v>
      </c>
      <c r="C12" s="237" t="s">
        <v>3416</v>
      </c>
      <c r="D12" s="237" t="s">
        <v>3417</v>
      </c>
      <c r="E12" s="237" t="s">
        <v>21</v>
      </c>
      <c r="F12" s="237" t="s">
        <v>21</v>
      </c>
      <c r="G12" s="237" t="s">
        <v>3418</v>
      </c>
      <c r="H12" s="237" t="s">
        <v>3419</v>
      </c>
      <c r="I12" s="237" t="s">
        <v>21</v>
      </c>
      <c r="J12" s="237" t="s">
        <v>3420</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3421</v>
      </c>
      <c r="B13" s="237" t="s">
        <v>3422</v>
      </c>
      <c r="C13" s="237" t="s">
        <v>3423</v>
      </c>
      <c r="D13" s="237" t="s">
        <v>3424</v>
      </c>
      <c r="E13" s="237" t="s">
        <v>21</v>
      </c>
      <c r="F13" s="237" t="s">
        <v>21</v>
      </c>
      <c r="G13" s="237" t="s">
        <v>21</v>
      </c>
      <c r="H13" s="237" t="s">
        <v>3425</v>
      </c>
      <c r="I13" s="237" t="s">
        <v>21</v>
      </c>
      <c r="J13" s="237" t="s">
        <v>3426</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3427</v>
      </c>
      <c r="B14" s="237" t="s">
        <v>3428</v>
      </c>
      <c r="C14" s="237" t="s">
        <v>3429</v>
      </c>
      <c r="D14" s="237" t="s">
        <v>3430</v>
      </c>
      <c r="E14" s="237" t="s">
        <v>21</v>
      </c>
      <c r="F14" s="237" t="s">
        <v>3431</v>
      </c>
      <c r="G14" s="237" t="s">
        <v>21</v>
      </c>
      <c r="H14" s="237" t="s">
        <v>3432</v>
      </c>
      <c r="I14" s="237" t="s">
        <v>3433</v>
      </c>
      <c r="J14" s="237" t="s">
        <v>3434</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603</v>
      </c>
      <c r="B15" s="236" t="s">
        <v>3435</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3436</v>
      </c>
      <c r="B16" s="237" t="s">
        <v>3437</v>
      </c>
      <c r="C16" s="237" t="s">
        <v>3438</v>
      </c>
      <c r="D16" s="237" t="s">
        <v>3430</v>
      </c>
      <c r="E16" s="237" t="s">
        <v>21</v>
      </c>
      <c r="F16" s="237" t="s">
        <v>3439</v>
      </c>
      <c r="G16" s="237" t="s">
        <v>21</v>
      </c>
      <c r="H16" s="237" t="s">
        <v>3440</v>
      </c>
      <c r="I16" s="237" t="s">
        <v>21</v>
      </c>
      <c r="J16" s="237" t="s">
        <v>3441</v>
      </c>
      <c r="K16" s="240">
        <f>IF(COUNTIF(L16:AY16,"&lt;&gt;")=0,"",SUMPRODUCT(((Recommendations[ImplStatus]="Implemented")+(Recommendations[ImplStatus]="Compensated"))*ISNUMBER(MATCH(Recommendations[Id],L16:AY16,0)))/COUNTIF(L16:AY16,"&lt;&gt;"))</f>
        <v>0</v>
      </c>
      <c r="L16" s="243" t="s">
        <v>158</v>
      </c>
      <c r="M16" s="243" t="s">
        <v>276</v>
      </c>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3442</v>
      </c>
      <c r="B17" s="237" t="s">
        <v>3443</v>
      </c>
      <c r="C17" s="237" t="s">
        <v>3444</v>
      </c>
      <c r="D17" s="237" t="s">
        <v>3445</v>
      </c>
      <c r="E17" s="237" t="s">
        <v>21</v>
      </c>
      <c r="F17" s="237" t="s">
        <v>3439</v>
      </c>
      <c r="G17" s="237" t="s">
        <v>21</v>
      </c>
      <c r="H17" s="237" t="s">
        <v>3446</v>
      </c>
      <c r="I17" s="237" t="s">
        <v>21</v>
      </c>
      <c r="J17" s="237" t="s">
        <v>3447</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3448</v>
      </c>
      <c r="B18" s="237" t="s">
        <v>3449</v>
      </c>
      <c r="C18" s="237" t="s">
        <v>3450</v>
      </c>
      <c r="D18" s="237" t="s">
        <v>21</v>
      </c>
      <c r="E18" s="237" t="s">
        <v>21</v>
      </c>
      <c r="F18" s="237" t="s">
        <v>21</v>
      </c>
      <c r="G18" s="237" t="s">
        <v>21</v>
      </c>
      <c r="H18" s="237" t="s">
        <v>3451</v>
      </c>
      <c r="I18" s="237" t="s">
        <v>21</v>
      </c>
      <c r="J18" s="237" t="s">
        <v>3452</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608</v>
      </c>
      <c r="B19" s="236" t="s">
        <v>3453</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3454</v>
      </c>
      <c r="B20" s="237" t="s">
        <v>3455</v>
      </c>
      <c r="C20" s="237" t="s">
        <v>3456</v>
      </c>
      <c r="D20" s="237" t="s">
        <v>3457</v>
      </c>
      <c r="E20" s="237" t="s">
        <v>21</v>
      </c>
      <c r="F20" s="237" t="s">
        <v>3458</v>
      </c>
      <c r="G20" s="237" t="s">
        <v>21</v>
      </c>
      <c r="H20" s="237" t="s">
        <v>3459</v>
      </c>
      <c r="I20" s="237" t="s">
        <v>21</v>
      </c>
      <c r="J20" s="237" t="s">
        <v>3460</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3461</v>
      </c>
      <c r="B21" s="237" t="s">
        <v>3462</v>
      </c>
      <c r="C21" s="237" t="s">
        <v>3463</v>
      </c>
      <c r="D21" s="237" t="s">
        <v>3464</v>
      </c>
      <c r="E21" s="237" t="s">
        <v>3465</v>
      </c>
      <c r="F21" s="237" t="s">
        <v>21</v>
      </c>
      <c r="G21" s="237" t="s">
        <v>21</v>
      </c>
      <c r="H21" s="237" t="s">
        <v>3466</v>
      </c>
      <c r="I21" s="237" t="s">
        <v>3467</v>
      </c>
      <c r="J21" s="237" t="s">
        <v>3468</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3469</v>
      </c>
      <c r="B22" s="237" t="s">
        <v>3470</v>
      </c>
      <c r="C22" s="237" t="s">
        <v>3471</v>
      </c>
      <c r="D22" s="237" t="s">
        <v>3472</v>
      </c>
      <c r="E22" s="237" t="s">
        <v>21</v>
      </c>
      <c r="F22" s="237" t="s">
        <v>3473</v>
      </c>
      <c r="G22" s="237" t="s">
        <v>21</v>
      </c>
      <c r="H22" s="237" t="s">
        <v>3474</v>
      </c>
      <c r="I22" s="237" t="s">
        <v>21</v>
      </c>
      <c r="J22" s="237" t="s">
        <v>3475</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3476</v>
      </c>
      <c r="B23" s="237" t="s">
        <v>3477</v>
      </c>
      <c r="C23" s="237" t="s">
        <v>3478</v>
      </c>
      <c r="D23" s="237" t="s">
        <v>3479</v>
      </c>
      <c r="E23" s="237" t="s">
        <v>21</v>
      </c>
      <c r="F23" s="237" t="s">
        <v>21</v>
      </c>
      <c r="G23" s="237" t="s">
        <v>21</v>
      </c>
      <c r="H23" s="237" t="s">
        <v>3480</v>
      </c>
      <c r="I23" s="237" t="s">
        <v>3481</v>
      </c>
      <c r="J23" s="237" t="s">
        <v>3482</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3483</v>
      </c>
      <c r="B24" s="237" t="s">
        <v>3484</v>
      </c>
      <c r="C24" s="237" t="s">
        <v>3485</v>
      </c>
      <c r="D24" s="237" t="s">
        <v>3479</v>
      </c>
      <c r="E24" s="237" t="s">
        <v>21</v>
      </c>
      <c r="F24" s="237" t="s">
        <v>3486</v>
      </c>
      <c r="G24" s="237" t="s">
        <v>21</v>
      </c>
      <c r="H24" s="237" t="s">
        <v>3487</v>
      </c>
      <c r="I24" s="237" t="s">
        <v>21</v>
      </c>
      <c r="J24" s="237" t="s">
        <v>3488</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612</v>
      </c>
      <c r="B25" s="236" t="s">
        <v>3489</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3490</v>
      </c>
      <c r="B26" s="237" t="s">
        <v>3491</v>
      </c>
      <c r="C26" s="237" t="s">
        <v>3492</v>
      </c>
      <c r="D26" s="237" t="s">
        <v>3493</v>
      </c>
      <c r="E26" s="237" t="s">
        <v>21</v>
      </c>
      <c r="F26" s="237" t="s">
        <v>3494</v>
      </c>
      <c r="G26" s="237" t="s">
        <v>21</v>
      </c>
      <c r="H26" s="237" t="s">
        <v>3495</v>
      </c>
      <c r="I26" s="237" t="s">
        <v>21</v>
      </c>
      <c r="J26" s="237" t="s">
        <v>3496</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3497</v>
      </c>
      <c r="B27" s="235" t="s">
        <v>3498</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618</v>
      </c>
      <c r="B28" s="236" t="s">
        <v>3499</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3500</v>
      </c>
      <c r="B29" s="237" t="s">
        <v>3501</v>
      </c>
      <c r="C29" s="237" t="s">
        <v>3502</v>
      </c>
      <c r="D29" s="237" t="s">
        <v>3503</v>
      </c>
      <c r="E29" s="237" t="s">
        <v>3504</v>
      </c>
      <c r="F29" s="237" t="s">
        <v>21</v>
      </c>
      <c r="G29" s="237" t="s">
        <v>21</v>
      </c>
      <c r="H29" s="237" t="s">
        <v>3505</v>
      </c>
      <c r="I29" s="237" t="s">
        <v>21</v>
      </c>
      <c r="J29" s="237" t="s">
        <v>3506</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3507</v>
      </c>
      <c r="B30" s="237" t="s">
        <v>3508</v>
      </c>
      <c r="C30" s="237" t="s">
        <v>3373</v>
      </c>
      <c r="D30" s="237" t="s">
        <v>3374</v>
      </c>
      <c r="E30" s="237" t="s">
        <v>21</v>
      </c>
      <c r="F30" s="237" t="s">
        <v>3376</v>
      </c>
      <c r="G30" s="237" t="s">
        <v>21</v>
      </c>
      <c r="H30" s="237" t="s">
        <v>3509</v>
      </c>
      <c r="I30" s="237" t="s">
        <v>21</v>
      </c>
      <c r="J30" s="237" t="s">
        <v>3510</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623</v>
      </c>
      <c r="B31" s="236" t="s">
        <v>3511</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3512</v>
      </c>
      <c r="B32" s="237" t="s">
        <v>3513</v>
      </c>
      <c r="C32" s="237" t="s">
        <v>3514</v>
      </c>
      <c r="D32" s="237" t="s">
        <v>3515</v>
      </c>
      <c r="E32" s="237" t="s">
        <v>21</v>
      </c>
      <c r="F32" s="237" t="s">
        <v>21</v>
      </c>
      <c r="G32" s="237" t="s">
        <v>3516</v>
      </c>
      <c r="H32" s="237" t="s">
        <v>3517</v>
      </c>
      <c r="I32" s="237" t="s">
        <v>21</v>
      </c>
      <c r="J32" s="237" t="s">
        <v>3518</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3519</v>
      </c>
      <c r="B33" s="237" t="s">
        <v>3520</v>
      </c>
      <c r="C33" s="237" t="s">
        <v>3521</v>
      </c>
      <c r="D33" s="237" t="s">
        <v>3522</v>
      </c>
      <c r="E33" s="237" t="s">
        <v>21</v>
      </c>
      <c r="F33" s="237" t="s">
        <v>3523</v>
      </c>
      <c r="G33" s="237" t="s">
        <v>21</v>
      </c>
      <c r="H33" s="237" t="s">
        <v>3524</v>
      </c>
      <c r="I33" s="237" t="s">
        <v>3525</v>
      </c>
      <c r="J33" s="237" t="s">
        <v>3526</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3527</v>
      </c>
      <c r="B34" s="237" t="s">
        <v>3528</v>
      </c>
      <c r="C34" s="237" t="s">
        <v>3529</v>
      </c>
      <c r="D34" s="237" t="s">
        <v>3530</v>
      </c>
      <c r="E34" s="237" t="s">
        <v>21</v>
      </c>
      <c r="F34" s="237" t="s">
        <v>21</v>
      </c>
      <c r="G34" s="237" t="s">
        <v>21</v>
      </c>
      <c r="H34" s="237" t="s">
        <v>3531</v>
      </c>
      <c r="I34" s="237" t="s">
        <v>21</v>
      </c>
      <c r="J34" s="237" t="s">
        <v>3532</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3533</v>
      </c>
      <c r="B35" s="237" t="s">
        <v>3534</v>
      </c>
      <c r="C35" s="237" t="s">
        <v>3535</v>
      </c>
      <c r="D35" s="237" t="s">
        <v>3536</v>
      </c>
      <c r="E35" s="237" t="s">
        <v>21</v>
      </c>
      <c r="F35" s="237" t="s">
        <v>3537</v>
      </c>
      <c r="G35" s="237" t="s">
        <v>21</v>
      </c>
      <c r="H35" s="237" t="s">
        <v>3538</v>
      </c>
      <c r="I35" s="237" t="s">
        <v>21</v>
      </c>
      <c r="J35" s="237" t="s">
        <v>3539</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3540</v>
      </c>
      <c r="B36" s="237" t="s">
        <v>3541</v>
      </c>
      <c r="C36" s="237" t="s">
        <v>3542</v>
      </c>
      <c r="D36" s="237" t="s">
        <v>3543</v>
      </c>
      <c r="E36" s="237" t="s">
        <v>21</v>
      </c>
      <c r="F36" s="237" t="s">
        <v>21</v>
      </c>
      <c r="G36" s="237" t="s">
        <v>3544</v>
      </c>
      <c r="H36" s="237" t="s">
        <v>3545</v>
      </c>
      <c r="I36" s="237" t="s">
        <v>21</v>
      </c>
      <c r="J36" s="237" t="s">
        <v>3546</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3547</v>
      </c>
      <c r="B37" s="237" t="s">
        <v>3548</v>
      </c>
      <c r="C37" s="237" t="s">
        <v>3549</v>
      </c>
      <c r="D37" s="237" t="s">
        <v>3550</v>
      </c>
      <c r="E37" s="237" t="s">
        <v>21</v>
      </c>
      <c r="F37" s="237" t="s">
        <v>3551</v>
      </c>
      <c r="G37" s="237" t="s">
        <v>3552</v>
      </c>
      <c r="H37" s="237" t="s">
        <v>3553</v>
      </c>
      <c r="I37" s="237" t="s">
        <v>21</v>
      </c>
      <c r="J37" s="237" t="s">
        <v>3554</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3555</v>
      </c>
      <c r="B38" s="237" t="s">
        <v>3556</v>
      </c>
      <c r="C38" s="237" t="s">
        <v>3557</v>
      </c>
      <c r="D38" s="237" t="s">
        <v>3558</v>
      </c>
      <c r="E38" s="237" t="s">
        <v>21</v>
      </c>
      <c r="F38" s="237" t="s">
        <v>3551</v>
      </c>
      <c r="G38" s="237" t="s">
        <v>3559</v>
      </c>
      <c r="H38" s="237" t="s">
        <v>3560</v>
      </c>
      <c r="I38" s="237" t="s">
        <v>3561</v>
      </c>
      <c r="J38" s="237" t="s">
        <v>3562</v>
      </c>
      <c r="K38" s="240">
        <f>IF(COUNTIF(L38:AY38,"&lt;&gt;")=0,"",SUMPRODUCT(((Recommendations[ImplStatus]="Implemented")+(Recommendations[ImplStatus]="Compensated"))*ISNUMBER(MATCH(Recommendations[Id],L38:AY38,0)))/COUNTIF(L38:AY38,"&lt;&gt;"))</f>
        <v>0</v>
      </c>
      <c r="L38" s="243" t="s">
        <v>84</v>
      </c>
      <c r="M38" s="243" t="s">
        <v>107</v>
      </c>
      <c r="N38" s="243" t="s">
        <v>112</v>
      </c>
      <c r="O38" s="243" t="s">
        <v>163</v>
      </c>
      <c r="P38" s="243" t="s">
        <v>173</v>
      </c>
      <c r="Q38" s="243" t="s">
        <v>178</v>
      </c>
      <c r="R38" s="243" t="s">
        <v>241</v>
      </c>
      <c r="S38" s="243" t="s">
        <v>286</v>
      </c>
      <c r="T38" s="243" t="s">
        <v>293</v>
      </c>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627</v>
      </c>
      <c r="B39" s="236" t="s">
        <v>3563</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3564</v>
      </c>
      <c r="B40" s="237" t="s">
        <v>3565</v>
      </c>
      <c r="C40" s="237" t="s">
        <v>3566</v>
      </c>
      <c r="D40" s="237" t="s">
        <v>3567</v>
      </c>
      <c r="E40" s="237" t="s">
        <v>21</v>
      </c>
      <c r="F40" s="237" t="s">
        <v>21</v>
      </c>
      <c r="G40" s="237" t="s">
        <v>21</v>
      </c>
      <c r="H40" s="237" t="s">
        <v>3568</v>
      </c>
      <c r="I40" s="237" t="s">
        <v>3569</v>
      </c>
      <c r="J40" s="237" t="s">
        <v>3570</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3571</v>
      </c>
      <c r="B41" s="237" t="s">
        <v>3572</v>
      </c>
      <c r="C41" s="237" t="s">
        <v>3573</v>
      </c>
      <c r="D41" s="237" t="s">
        <v>21</v>
      </c>
      <c r="E41" s="237" t="s">
        <v>21</v>
      </c>
      <c r="F41" s="237" t="s">
        <v>21</v>
      </c>
      <c r="G41" s="237" t="s">
        <v>21</v>
      </c>
      <c r="H41" s="237" t="s">
        <v>3574</v>
      </c>
      <c r="I41" s="237" t="s">
        <v>21</v>
      </c>
      <c r="J41" s="237" t="s">
        <v>3575</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3576</v>
      </c>
      <c r="B42" s="235" t="s">
        <v>3577</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650</v>
      </c>
      <c r="B43" s="236" t="s">
        <v>3578</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3579</v>
      </c>
      <c r="B44" s="237" t="s">
        <v>3580</v>
      </c>
      <c r="C44" s="237" t="s">
        <v>3581</v>
      </c>
      <c r="D44" s="237" t="s">
        <v>3582</v>
      </c>
      <c r="E44" s="237" t="s">
        <v>3368</v>
      </c>
      <c r="F44" s="237" t="s">
        <v>21</v>
      </c>
      <c r="G44" s="237" t="s">
        <v>21</v>
      </c>
      <c r="H44" s="237" t="s">
        <v>3583</v>
      </c>
      <c r="I44" s="237" t="s">
        <v>21</v>
      </c>
      <c r="J44" s="237" t="s">
        <v>3584</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3585</v>
      </c>
      <c r="B45" s="237" t="s">
        <v>3586</v>
      </c>
      <c r="C45" s="237" t="s">
        <v>3587</v>
      </c>
      <c r="D45" s="237" t="s">
        <v>3374</v>
      </c>
      <c r="E45" s="237" t="s">
        <v>21</v>
      </c>
      <c r="F45" s="237" t="s">
        <v>3376</v>
      </c>
      <c r="G45" s="237" t="s">
        <v>21</v>
      </c>
      <c r="H45" s="237" t="s">
        <v>3588</v>
      </c>
      <c r="I45" s="237" t="s">
        <v>21</v>
      </c>
      <c r="J45" s="237" t="s">
        <v>3589</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656</v>
      </c>
      <c r="B46" s="236" t="s">
        <v>3590</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3591</v>
      </c>
      <c r="B47" s="237" t="s">
        <v>3592</v>
      </c>
      <c r="C47" s="237" t="s">
        <v>3593</v>
      </c>
      <c r="D47" s="237" t="s">
        <v>3594</v>
      </c>
      <c r="E47" s="237" t="s">
        <v>21</v>
      </c>
      <c r="F47" s="237" t="s">
        <v>3595</v>
      </c>
      <c r="G47" s="237" t="s">
        <v>3596</v>
      </c>
      <c r="H47" s="237" t="s">
        <v>3597</v>
      </c>
      <c r="I47" s="237" t="s">
        <v>3598</v>
      </c>
      <c r="J47" s="237" t="s">
        <v>3599</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660</v>
      </c>
      <c r="B48" s="236" t="s">
        <v>3600</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3601</v>
      </c>
      <c r="B49" s="237" t="s">
        <v>3602</v>
      </c>
      <c r="C49" s="237" t="s">
        <v>3603</v>
      </c>
      <c r="D49" s="237" t="s">
        <v>3604</v>
      </c>
      <c r="E49" s="237" t="s">
        <v>3605</v>
      </c>
      <c r="F49" s="237" t="s">
        <v>21</v>
      </c>
      <c r="G49" s="237" t="s">
        <v>21</v>
      </c>
      <c r="H49" s="237" t="s">
        <v>3606</v>
      </c>
      <c r="I49" s="237" t="s">
        <v>3607</v>
      </c>
      <c r="J49" s="237" t="s">
        <v>3608</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3609</v>
      </c>
      <c r="B50" s="237" t="s">
        <v>3610</v>
      </c>
      <c r="C50" s="237" t="s">
        <v>3611</v>
      </c>
      <c r="D50" s="237" t="s">
        <v>21</v>
      </c>
      <c r="E50" s="237" t="s">
        <v>3612</v>
      </c>
      <c r="F50" s="237" t="s">
        <v>3613</v>
      </c>
      <c r="G50" s="237" t="s">
        <v>21</v>
      </c>
      <c r="H50" s="237" t="s">
        <v>3606</v>
      </c>
      <c r="I50" s="237" t="s">
        <v>3614</v>
      </c>
      <c r="J50" s="237" t="s">
        <v>3615</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3616</v>
      </c>
      <c r="B51" s="237" t="s">
        <v>3617</v>
      </c>
      <c r="C51" s="237" t="s">
        <v>3618</v>
      </c>
      <c r="D51" s="237" t="s">
        <v>21</v>
      </c>
      <c r="E51" s="237" t="s">
        <v>21</v>
      </c>
      <c r="F51" s="237" t="s">
        <v>3619</v>
      </c>
      <c r="G51" s="237" t="s">
        <v>21</v>
      </c>
      <c r="H51" s="237" t="s">
        <v>3606</v>
      </c>
      <c r="I51" s="237" t="s">
        <v>3620</v>
      </c>
      <c r="J51" s="237" t="s">
        <v>3621</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3622</v>
      </c>
      <c r="B52" s="237" t="s">
        <v>3623</v>
      </c>
      <c r="C52" s="237" t="s">
        <v>3624</v>
      </c>
      <c r="D52" s="237" t="s">
        <v>21</v>
      </c>
      <c r="E52" s="237" t="s">
        <v>21</v>
      </c>
      <c r="F52" s="237" t="s">
        <v>3625</v>
      </c>
      <c r="G52" s="237" t="s">
        <v>21</v>
      </c>
      <c r="H52" s="237" t="s">
        <v>3606</v>
      </c>
      <c r="I52" s="237" t="s">
        <v>3626</v>
      </c>
      <c r="J52" s="237" t="s">
        <v>3627</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3628</v>
      </c>
      <c r="B53" s="237" t="s">
        <v>3629</v>
      </c>
      <c r="C53" s="237" t="s">
        <v>3630</v>
      </c>
      <c r="D53" s="237" t="s">
        <v>3631</v>
      </c>
      <c r="E53" s="237" t="s">
        <v>3632</v>
      </c>
      <c r="F53" s="237" t="s">
        <v>21</v>
      </c>
      <c r="G53" s="237" t="s">
        <v>21</v>
      </c>
      <c r="H53" s="237" t="s">
        <v>3633</v>
      </c>
      <c r="I53" s="237" t="s">
        <v>21</v>
      </c>
      <c r="J53" s="237" t="s">
        <v>3634</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3635</v>
      </c>
      <c r="B54" s="237" t="s">
        <v>3636</v>
      </c>
      <c r="C54" s="237" t="s">
        <v>3630</v>
      </c>
      <c r="D54" s="237" t="s">
        <v>3631</v>
      </c>
      <c r="E54" s="237" t="s">
        <v>21</v>
      </c>
      <c r="F54" s="237" t="s">
        <v>21</v>
      </c>
      <c r="G54" s="237" t="s">
        <v>21</v>
      </c>
      <c r="H54" s="237" t="s">
        <v>3637</v>
      </c>
      <c r="I54" s="237" t="s">
        <v>3638</v>
      </c>
      <c r="J54" s="237" t="s">
        <v>3639</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664</v>
      </c>
      <c r="B55" s="236" t="s">
        <v>3640</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3641</v>
      </c>
      <c r="B56" s="237" t="s">
        <v>3642</v>
      </c>
      <c r="C56" s="237" t="s">
        <v>3643</v>
      </c>
      <c r="D56" s="237" t="s">
        <v>3644</v>
      </c>
      <c r="E56" s="237" t="s">
        <v>3645</v>
      </c>
      <c r="F56" s="237" t="s">
        <v>21</v>
      </c>
      <c r="G56" s="237" t="s">
        <v>3646</v>
      </c>
      <c r="H56" s="237" t="s">
        <v>21</v>
      </c>
      <c r="I56" s="237" t="s">
        <v>21</v>
      </c>
      <c r="J56" s="237" t="s">
        <v>3647</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3648</v>
      </c>
      <c r="B57" s="237" t="s">
        <v>3649</v>
      </c>
      <c r="C57" s="237" t="s">
        <v>3650</v>
      </c>
      <c r="D57" s="237" t="s">
        <v>3651</v>
      </c>
      <c r="E57" s="237" t="s">
        <v>3652</v>
      </c>
      <c r="F57" s="237" t="s">
        <v>21</v>
      </c>
      <c r="G57" s="237" t="s">
        <v>3653</v>
      </c>
      <c r="H57" s="237" t="s">
        <v>3654</v>
      </c>
      <c r="I57" s="237" t="s">
        <v>21</v>
      </c>
      <c r="J57" s="237" t="s">
        <v>3655</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668</v>
      </c>
      <c r="B58" s="236" t="s">
        <v>3656</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3657</v>
      </c>
      <c r="B59" s="237" t="s">
        <v>3658</v>
      </c>
      <c r="C59" s="237" t="s">
        <v>3659</v>
      </c>
      <c r="D59" s="237" t="s">
        <v>3660</v>
      </c>
      <c r="E59" s="237" t="s">
        <v>21</v>
      </c>
      <c r="F59" s="237" t="s">
        <v>21</v>
      </c>
      <c r="G59" s="237" t="s">
        <v>3661</v>
      </c>
      <c r="H59" s="237" t="s">
        <v>3662</v>
      </c>
      <c r="I59" s="237" t="s">
        <v>3663</v>
      </c>
      <c r="J59" s="237" t="s">
        <v>3664</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3665</v>
      </c>
      <c r="B60" s="237" t="s">
        <v>3666</v>
      </c>
      <c r="C60" s="237" t="s">
        <v>3667</v>
      </c>
      <c r="D60" s="237" t="s">
        <v>21</v>
      </c>
      <c r="E60" s="237" t="s">
        <v>3668</v>
      </c>
      <c r="F60" s="237" t="s">
        <v>3669</v>
      </c>
      <c r="G60" s="237" t="s">
        <v>21</v>
      </c>
      <c r="H60" s="237" t="s">
        <v>3670</v>
      </c>
      <c r="I60" s="237" t="s">
        <v>3671</v>
      </c>
      <c r="J60" s="237" t="s">
        <v>3672</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3673</v>
      </c>
      <c r="B61" s="237" t="s">
        <v>3674</v>
      </c>
      <c r="C61" s="237" t="s">
        <v>3675</v>
      </c>
      <c r="D61" s="237" t="s">
        <v>21</v>
      </c>
      <c r="E61" s="237" t="s">
        <v>21</v>
      </c>
      <c r="F61" s="237" t="s">
        <v>21</v>
      </c>
      <c r="G61" s="237" t="s">
        <v>3676</v>
      </c>
      <c r="H61" s="237" t="s">
        <v>3677</v>
      </c>
      <c r="I61" s="237" t="s">
        <v>3678</v>
      </c>
      <c r="J61" s="237" t="s">
        <v>3679</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3680</v>
      </c>
      <c r="B62" s="237" t="s">
        <v>3681</v>
      </c>
      <c r="C62" s="237" t="s">
        <v>3682</v>
      </c>
      <c r="D62" s="237" t="s">
        <v>3683</v>
      </c>
      <c r="E62" s="237" t="s">
        <v>21</v>
      </c>
      <c r="F62" s="237" t="s">
        <v>21</v>
      </c>
      <c r="G62" s="237" t="s">
        <v>21</v>
      </c>
      <c r="H62" s="237" t="s">
        <v>3684</v>
      </c>
      <c r="I62" s="237" t="s">
        <v>3685</v>
      </c>
      <c r="J62" s="237" t="s">
        <v>3686</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672</v>
      </c>
      <c r="B63" s="236" t="s">
        <v>3687</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3688</v>
      </c>
      <c r="B64" s="237" t="s">
        <v>3689</v>
      </c>
      <c r="C64" s="237" t="s">
        <v>3690</v>
      </c>
      <c r="D64" s="237" t="s">
        <v>3691</v>
      </c>
      <c r="E64" s="237" t="s">
        <v>21</v>
      </c>
      <c r="F64" s="237" t="s">
        <v>21</v>
      </c>
      <c r="G64" s="237" t="s">
        <v>3692</v>
      </c>
      <c r="H64" s="237" t="s">
        <v>3693</v>
      </c>
      <c r="I64" s="237" t="s">
        <v>3694</v>
      </c>
      <c r="J64" s="237" t="s">
        <v>3695</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3696</v>
      </c>
      <c r="B65" s="237" t="s">
        <v>3697</v>
      </c>
      <c r="C65" s="237" t="s">
        <v>3698</v>
      </c>
      <c r="D65" s="237" t="s">
        <v>3699</v>
      </c>
      <c r="E65" s="237" t="s">
        <v>21</v>
      </c>
      <c r="F65" s="237" t="s">
        <v>21</v>
      </c>
      <c r="G65" s="237" t="s">
        <v>21</v>
      </c>
      <c r="H65" s="237" t="s">
        <v>3700</v>
      </c>
      <c r="I65" s="237" t="s">
        <v>3701</v>
      </c>
      <c r="J65" s="237" t="s">
        <v>3702</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3703</v>
      </c>
      <c r="B66" s="237" t="s">
        <v>3704</v>
      </c>
      <c r="C66" s="237" t="s">
        <v>3705</v>
      </c>
      <c r="D66" s="237" t="s">
        <v>3706</v>
      </c>
      <c r="E66" s="237" t="s">
        <v>21</v>
      </c>
      <c r="F66" s="237" t="s">
        <v>21</v>
      </c>
      <c r="G66" s="237" t="s">
        <v>21</v>
      </c>
      <c r="H66" s="237" t="s">
        <v>3707</v>
      </c>
      <c r="I66" s="237" t="s">
        <v>3708</v>
      </c>
      <c r="J66" s="237" t="s">
        <v>3709</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3710</v>
      </c>
      <c r="B67" s="237" t="s">
        <v>3711</v>
      </c>
      <c r="C67" s="237" t="s">
        <v>3712</v>
      </c>
      <c r="D67" s="237" t="s">
        <v>3713</v>
      </c>
      <c r="E67" s="237" t="s">
        <v>21</v>
      </c>
      <c r="F67" s="237" t="s">
        <v>21</v>
      </c>
      <c r="G67" s="237" t="s">
        <v>21</v>
      </c>
      <c r="H67" s="237" t="s">
        <v>3714</v>
      </c>
      <c r="I67" s="237" t="s">
        <v>21</v>
      </c>
      <c r="J67" s="237" t="s">
        <v>3715</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3716</v>
      </c>
      <c r="B68" s="237" t="s">
        <v>3717</v>
      </c>
      <c r="C68" s="237" t="s">
        <v>3718</v>
      </c>
      <c r="D68" s="237" t="s">
        <v>21</v>
      </c>
      <c r="E68" s="237" t="s">
        <v>21</v>
      </c>
      <c r="F68" s="237" t="s">
        <v>21</v>
      </c>
      <c r="G68" s="237" t="s">
        <v>21</v>
      </c>
      <c r="H68" s="237" t="s">
        <v>3719</v>
      </c>
      <c r="I68" s="237" t="s">
        <v>21</v>
      </c>
      <c r="J68" s="237" t="s">
        <v>3720</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676</v>
      </c>
      <c r="B69" s="236" t="s">
        <v>3721</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3722</v>
      </c>
      <c r="B70" s="237" t="s">
        <v>3723</v>
      </c>
      <c r="C70" s="237" t="s">
        <v>3724</v>
      </c>
      <c r="D70" s="237" t="s">
        <v>21</v>
      </c>
      <c r="E70" s="237" t="s">
        <v>21</v>
      </c>
      <c r="F70" s="237" t="s">
        <v>21</v>
      </c>
      <c r="G70" s="237" t="s">
        <v>3725</v>
      </c>
      <c r="H70" s="237" t="s">
        <v>3726</v>
      </c>
      <c r="I70" s="237" t="s">
        <v>21</v>
      </c>
      <c r="J70" s="237" t="s">
        <v>3727</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3728</v>
      </c>
      <c r="B71" s="237" t="s">
        <v>3729</v>
      </c>
      <c r="C71" s="237" t="s">
        <v>3730</v>
      </c>
      <c r="D71" s="237" t="s">
        <v>21</v>
      </c>
      <c r="E71" s="237" t="s">
        <v>21</v>
      </c>
      <c r="F71" s="237" t="s">
        <v>21</v>
      </c>
      <c r="G71" s="237" t="s">
        <v>21</v>
      </c>
      <c r="H71" s="237" t="s">
        <v>3731</v>
      </c>
      <c r="I71" s="237" t="s">
        <v>21</v>
      </c>
      <c r="J71" s="237" t="s">
        <v>3732</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3733</v>
      </c>
      <c r="B72" s="237" t="s">
        <v>3734</v>
      </c>
      <c r="C72" s="237" t="s">
        <v>3735</v>
      </c>
      <c r="D72" s="237" t="s">
        <v>3736</v>
      </c>
      <c r="E72" s="237" t="s">
        <v>3737</v>
      </c>
      <c r="F72" s="237" t="s">
        <v>21</v>
      </c>
      <c r="G72" s="237" t="s">
        <v>21</v>
      </c>
      <c r="H72" s="237" t="s">
        <v>3738</v>
      </c>
      <c r="I72" s="237" t="s">
        <v>21</v>
      </c>
      <c r="J72" s="237" t="s">
        <v>3739</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3740</v>
      </c>
      <c r="B73" s="237" t="s">
        <v>3741</v>
      </c>
      <c r="C73" s="237" t="s">
        <v>3742</v>
      </c>
      <c r="D73" s="237" t="s">
        <v>3743</v>
      </c>
      <c r="E73" s="237" t="s">
        <v>3737</v>
      </c>
      <c r="F73" s="237" t="s">
        <v>21</v>
      </c>
      <c r="G73" s="237" t="s">
        <v>3744</v>
      </c>
      <c r="H73" s="237" t="s">
        <v>3745</v>
      </c>
      <c r="I73" s="237" t="s">
        <v>21</v>
      </c>
      <c r="J73" s="237" t="s">
        <v>3746</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3747</v>
      </c>
      <c r="B74" s="237" t="s">
        <v>3748</v>
      </c>
      <c r="C74" s="237" t="s">
        <v>3749</v>
      </c>
      <c r="D74" s="237" t="s">
        <v>3743</v>
      </c>
      <c r="E74" s="237" t="s">
        <v>3750</v>
      </c>
      <c r="F74" s="237" t="s">
        <v>21</v>
      </c>
      <c r="G74" s="237" t="s">
        <v>3751</v>
      </c>
      <c r="H74" s="237" t="s">
        <v>3752</v>
      </c>
      <c r="I74" s="237" t="s">
        <v>3753</v>
      </c>
      <c r="J74" s="237" t="s">
        <v>3754</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3755</v>
      </c>
      <c r="B75" s="237" t="s">
        <v>3756</v>
      </c>
      <c r="C75" s="237" t="s">
        <v>3757</v>
      </c>
      <c r="D75" s="237" t="s">
        <v>3758</v>
      </c>
      <c r="E75" s="237" t="s">
        <v>3750</v>
      </c>
      <c r="F75" s="237" t="s">
        <v>3759</v>
      </c>
      <c r="G75" s="237" t="s">
        <v>3760</v>
      </c>
      <c r="H75" s="237" t="s">
        <v>3761</v>
      </c>
      <c r="I75" s="237" t="s">
        <v>3762</v>
      </c>
      <c r="J75" s="237" t="s">
        <v>3763</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3764</v>
      </c>
      <c r="B76" s="237" t="s">
        <v>3765</v>
      </c>
      <c r="C76" s="237" t="s">
        <v>3766</v>
      </c>
      <c r="D76" s="237" t="s">
        <v>3767</v>
      </c>
      <c r="E76" s="237" t="s">
        <v>21</v>
      </c>
      <c r="F76" s="237" t="s">
        <v>21</v>
      </c>
      <c r="G76" s="237" t="s">
        <v>21</v>
      </c>
      <c r="H76" s="237" t="s">
        <v>3768</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3769</v>
      </c>
      <c r="B77" s="237" t="s">
        <v>3770</v>
      </c>
      <c r="C77" s="237" t="s">
        <v>3771</v>
      </c>
      <c r="D77" s="237" t="s">
        <v>21</v>
      </c>
      <c r="E77" s="237" t="s">
        <v>21</v>
      </c>
      <c r="F77" s="237" t="s">
        <v>21</v>
      </c>
      <c r="G77" s="237" t="s">
        <v>3772</v>
      </c>
      <c r="H77" s="237" t="s">
        <v>3773</v>
      </c>
      <c r="I77" s="237" t="s">
        <v>21</v>
      </c>
      <c r="J77" s="237" t="s">
        <v>3774</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3775</v>
      </c>
      <c r="B78" s="237" t="s">
        <v>3776</v>
      </c>
      <c r="C78" s="237" t="s">
        <v>3777</v>
      </c>
      <c r="D78" s="237" t="s">
        <v>21</v>
      </c>
      <c r="E78" s="237" t="s">
        <v>21</v>
      </c>
      <c r="F78" s="237" t="s">
        <v>21</v>
      </c>
      <c r="G78" s="237" t="s">
        <v>3778</v>
      </c>
      <c r="H78" s="237" t="s">
        <v>3779</v>
      </c>
      <c r="I78" s="237" t="s">
        <v>3780</v>
      </c>
      <c r="J78" s="237" t="s">
        <v>3781</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3782</v>
      </c>
      <c r="B79" s="235" t="s">
        <v>3783</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710</v>
      </c>
      <c r="B80" s="236" t="s">
        <v>3784</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3785</v>
      </c>
      <c r="B81" s="237" t="s">
        <v>3786</v>
      </c>
      <c r="C81" s="237" t="s">
        <v>3787</v>
      </c>
      <c r="D81" s="237" t="s">
        <v>3582</v>
      </c>
      <c r="E81" s="237" t="s">
        <v>3788</v>
      </c>
      <c r="F81" s="237" t="s">
        <v>21</v>
      </c>
      <c r="G81" s="237" t="s">
        <v>21</v>
      </c>
      <c r="H81" s="237" t="s">
        <v>3789</v>
      </c>
      <c r="I81" s="237" t="s">
        <v>21</v>
      </c>
      <c r="J81" s="237" t="s">
        <v>3790</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3791</v>
      </c>
      <c r="B82" s="237" t="s">
        <v>3792</v>
      </c>
      <c r="C82" s="237" t="s">
        <v>3373</v>
      </c>
      <c r="D82" s="237" t="s">
        <v>3374</v>
      </c>
      <c r="E82" s="237" t="s">
        <v>21</v>
      </c>
      <c r="F82" s="237" t="s">
        <v>3376</v>
      </c>
      <c r="G82" s="237" t="s">
        <v>21</v>
      </c>
      <c r="H82" s="237" t="s">
        <v>3793</v>
      </c>
      <c r="I82" s="237" t="s">
        <v>21</v>
      </c>
      <c r="J82" s="237" t="s">
        <v>3794</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715</v>
      </c>
      <c r="B83" s="236" t="s">
        <v>3795</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3796</v>
      </c>
      <c r="B84" s="237" t="s">
        <v>3797</v>
      </c>
      <c r="C84" s="237" t="s">
        <v>3798</v>
      </c>
      <c r="D84" s="237" t="s">
        <v>3799</v>
      </c>
      <c r="E84" s="237" t="s">
        <v>21</v>
      </c>
      <c r="F84" s="237" t="s">
        <v>3800</v>
      </c>
      <c r="G84" s="237" t="s">
        <v>3801</v>
      </c>
      <c r="H84" s="237" t="s">
        <v>3802</v>
      </c>
      <c r="I84" s="237" t="s">
        <v>3803</v>
      </c>
      <c r="J84" s="237" t="s">
        <v>3804</v>
      </c>
      <c r="K84" s="240">
        <f>IF(COUNTIF(L84:AY84,"&lt;&gt;")=0,"",SUMPRODUCT(((Recommendations[ImplStatus]="Implemented")+(Recommendations[ImplStatus]="Compensated"))*ISNUMBER(MATCH(Recommendations[Id],L84:AY84,0)))/COUNTIF(L84:AY84,"&lt;&gt;"))</f>
        <v>0</v>
      </c>
      <c r="L84" s="243" t="s">
        <v>50</v>
      </c>
      <c r="M84" s="243" t="s">
        <v>84</v>
      </c>
      <c r="N84" s="243" t="s">
        <v>112</v>
      </c>
      <c r="O84" s="243" t="s">
        <v>132</v>
      </c>
      <c r="P84" s="243" t="s">
        <v>163</v>
      </c>
      <c r="Q84" s="243" t="s">
        <v>173</v>
      </c>
      <c r="R84" s="243" t="s">
        <v>178</v>
      </c>
      <c r="S84" s="243" t="s">
        <v>241</v>
      </c>
      <c r="T84" s="243" t="s">
        <v>246</v>
      </c>
      <c r="U84" s="243" t="s">
        <v>266</v>
      </c>
      <c r="V84" s="243" t="s">
        <v>286</v>
      </c>
      <c r="W84" s="243" t="s">
        <v>290</v>
      </c>
      <c r="X84" s="243" t="s">
        <v>293</v>
      </c>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3805</v>
      </c>
      <c r="B85" s="237" t="s">
        <v>3806</v>
      </c>
      <c r="C85" s="237" t="s">
        <v>3807</v>
      </c>
      <c r="D85" s="237" t="s">
        <v>3808</v>
      </c>
      <c r="E85" s="237" t="s">
        <v>21</v>
      </c>
      <c r="F85" s="237" t="s">
        <v>21</v>
      </c>
      <c r="G85" s="237" t="s">
        <v>21</v>
      </c>
      <c r="H85" s="237" t="s">
        <v>3809</v>
      </c>
      <c r="I85" s="237" t="s">
        <v>3810</v>
      </c>
      <c r="J85" s="237" t="s">
        <v>3811</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3812</v>
      </c>
      <c r="B86" s="237" t="s">
        <v>3813</v>
      </c>
      <c r="C86" s="237" t="s">
        <v>3814</v>
      </c>
      <c r="D86" s="237" t="s">
        <v>3815</v>
      </c>
      <c r="E86" s="237" t="s">
        <v>21</v>
      </c>
      <c r="F86" s="237" t="s">
        <v>21</v>
      </c>
      <c r="G86" s="237" t="s">
        <v>3816</v>
      </c>
      <c r="H86" s="237" t="s">
        <v>3817</v>
      </c>
      <c r="I86" s="237" t="s">
        <v>21</v>
      </c>
      <c r="J86" s="237" t="s">
        <v>3818</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3819</v>
      </c>
      <c r="B87" s="237" t="s">
        <v>3820</v>
      </c>
      <c r="C87" s="237" t="s">
        <v>3821</v>
      </c>
      <c r="D87" s="237" t="s">
        <v>3822</v>
      </c>
      <c r="E87" s="237" t="s">
        <v>21</v>
      </c>
      <c r="F87" s="237" t="s">
        <v>3823</v>
      </c>
      <c r="G87" s="237" t="s">
        <v>21</v>
      </c>
      <c r="H87" s="237" t="s">
        <v>3824</v>
      </c>
      <c r="I87" s="237" t="s">
        <v>3825</v>
      </c>
      <c r="J87" s="237" t="s">
        <v>3826</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3827</v>
      </c>
      <c r="B88" s="235" t="s">
        <v>3828</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762</v>
      </c>
      <c r="B89" s="236" t="s">
        <v>3829</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3830</v>
      </c>
      <c r="B90" s="237" t="s">
        <v>3831</v>
      </c>
      <c r="C90" s="237" t="s">
        <v>3832</v>
      </c>
      <c r="D90" s="237" t="s">
        <v>3582</v>
      </c>
      <c r="E90" s="237" t="s">
        <v>3368</v>
      </c>
      <c r="F90" s="237" t="s">
        <v>21</v>
      </c>
      <c r="G90" s="237" t="s">
        <v>21</v>
      </c>
      <c r="H90" s="237" t="s">
        <v>3833</v>
      </c>
      <c r="I90" s="237" t="s">
        <v>21</v>
      </c>
      <c r="J90" s="237" t="s">
        <v>3834</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3835</v>
      </c>
      <c r="B91" s="237" t="s">
        <v>3836</v>
      </c>
      <c r="C91" s="237" t="s">
        <v>3837</v>
      </c>
      <c r="D91" s="237" t="s">
        <v>3374</v>
      </c>
      <c r="E91" s="237" t="s">
        <v>21</v>
      </c>
      <c r="F91" s="237" t="s">
        <v>3376</v>
      </c>
      <c r="G91" s="237" t="s">
        <v>21</v>
      </c>
      <c r="H91" s="237" t="s">
        <v>3838</v>
      </c>
      <c r="I91" s="237" t="s">
        <v>21</v>
      </c>
      <c r="J91" s="237" t="s">
        <v>3839</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766</v>
      </c>
      <c r="B92" s="236" t="s">
        <v>3840</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3841</v>
      </c>
      <c r="B93" s="237" t="s">
        <v>3842</v>
      </c>
      <c r="C93" s="237" t="s">
        <v>3843</v>
      </c>
      <c r="D93" s="237" t="s">
        <v>3844</v>
      </c>
      <c r="E93" s="237" t="s">
        <v>3845</v>
      </c>
      <c r="F93" s="237" t="s">
        <v>21</v>
      </c>
      <c r="G93" s="237" t="s">
        <v>21</v>
      </c>
      <c r="H93" s="237" t="s">
        <v>3846</v>
      </c>
      <c r="I93" s="237" t="s">
        <v>21</v>
      </c>
      <c r="J93" s="237" t="s">
        <v>3847</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3848</v>
      </c>
      <c r="B94" s="237" t="s">
        <v>3849</v>
      </c>
      <c r="C94" s="237" t="s">
        <v>3850</v>
      </c>
      <c r="D94" s="237" t="s">
        <v>3851</v>
      </c>
      <c r="E94" s="237" t="s">
        <v>21</v>
      </c>
      <c r="F94" s="237" t="s">
        <v>3852</v>
      </c>
      <c r="G94" s="237" t="s">
        <v>21</v>
      </c>
      <c r="H94" s="237" t="s">
        <v>3853</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3854</v>
      </c>
      <c r="B95" s="237" t="s">
        <v>3855</v>
      </c>
      <c r="C95" s="237" t="s">
        <v>3856</v>
      </c>
      <c r="D95" s="237" t="s">
        <v>3857</v>
      </c>
      <c r="E95" s="237" t="s">
        <v>21</v>
      </c>
      <c r="F95" s="237" t="s">
        <v>21</v>
      </c>
      <c r="G95" s="237" t="s">
        <v>21</v>
      </c>
      <c r="H95" s="237" t="s">
        <v>3858</v>
      </c>
      <c r="I95" s="237" t="s">
        <v>3859</v>
      </c>
      <c r="J95" s="237" t="s">
        <v>3860</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3861</v>
      </c>
      <c r="B96" s="237" t="s">
        <v>3862</v>
      </c>
      <c r="C96" s="237" t="s">
        <v>3863</v>
      </c>
      <c r="D96" s="237" t="s">
        <v>21</v>
      </c>
      <c r="E96" s="237" t="s">
        <v>21</v>
      </c>
      <c r="F96" s="237" t="s">
        <v>21</v>
      </c>
      <c r="G96" s="237" t="s">
        <v>21</v>
      </c>
      <c r="H96" s="237" t="s">
        <v>3864</v>
      </c>
      <c r="I96" s="237" t="s">
        <v>3810</v>
      </c>
      <c r="J96" s="237" t="s">
        <v>3865</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770</v>
      </c>
      <c r="B97" s="236" t="s">
        <v>3866</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3867</v>
      </c>
      <c r="B98" s="237" t="s">
        <v>3868</v>
      </c>
      <c r="C98" s="237" t="s">
        <v>3869</v>
      </c>
      <c r="D98" s="237" t="s">
        <v>3870</v>
      </c>
      <c r="E98" s="237" t="s">
        <v>21</v>
      </c>
      <c r="F98" s="237" t="s">
        <v>21</v>
      </c>
      <c r="G98" s="237" t="s">
        <v>21</v>
      </c>
      <c r="H98" s="237" t="s">
        <v>3871</v>
      </c>
      <c r="I98" s="237" t="s">
        <v>21</v>
      </c>
      <c r="J98" s="237" t="s">
        <v>3872</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3873</v>
      </c>
      <c r="B99" s="237" t="s">
        <v>3874</v>
      </c>
      <c r="C99" s="237" t="s">
        <v>3875</v>
      </c>
      <c r="D99" s="237" t="s">
        <v>3876</v>
      </c>
      <c r="E99" s="237" t="s">
        <v>3877</v>
      </c>
      <c r="F99" s="237" t="s">
        <v>21</v>
      </c>
      <c r="G99" s="237" t="s">
        <v>21</v>
      </c>
      <c r="H99" s="237" t="s">
        <v>3878</v>
      </c>
      <c r="I99" s="237" t="s">
        <v>21</v>
      </c>
      <c r="J99" s="237" t="s">
        <v>3879</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3880</v>
      </c>
      <c r="B100" s="237" t="s">
        <v>3881</v>
      </c>
      <c r="C100" s="237" t="s">
        <v>3882</v>
      </c>
      <c r="D100" s="237" t="s">
        <v>21</v>
      </c>
      <c r="E100" s="237" t="s">
        <v>21</v>
      </c>
      <c r="F100" s="237" t="s">
        <v>21</v>
      </c>
      <c r="G100" s="237" t="s">
        <v>21</v>
      </c>
      <c r="H100" s="237" t="s">
        <v>3883</v>
      </c>
      <c r="I100" s="237" t="s">
        <v>3884</v>
      </c>
      <c r="J100" s="237" t="s">
        <v>3885</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3886</v>
      </c>
      <c r="B101" s="237" t="s">
        <v>3887</v>
      </c>
      <c r="C101" s="237" t="s">
        <v>3888</v>
      </c>
      <c r="D101" s="237" t="s">
        <v>21</v>
      </c>
      <c r="E101" s="237" t="s">
        <v>21</v>
      </c>
      <c r="F101" s="237" t="s">
        <v>21</v>
      </c>
      <c r="G101" s="237" t="s">
        <v>21</v>
      </c>
      <c r="H101" s="237" t="s">
        <v>3889</v>
      </c>
      <c r="I101" s="237" t="s">
        <v>3810</v>
      </c>
      <c r="J101" s="237" t="s">
        <v>3890</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3891</v>
      </c>
      <c r="B102" s="237" t="s">
        <v>3892</v>
      </c>
      <c r="C102" s="237" t="s">
        <v>3893</v>
      </c>
      <c r="D102" s="237" t="s">
        <v>3894</v>
      </c>
      <c r="E102" s="237" t="s">
        <v>21</v>
      </c>
      <c r="F102" s="237" t="s">
        <v>21</v>
      </c>
      <c r="G102" s="237" t="s">
        <v>21</v>
      </c>
      <c r="H102" s="237" t="s">
        <v>3895</v>
      </c>
      <c r="I102" s="237" t="s">
        <v>21</v>
      </c>
      <c r="J102" s="237" t="s">
        <v>3896</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3897</v>
      </c>
      <c r="B103" s="237" t="s">
        <v>3898</v>
      </c>
      <c r="C103" s="237" t="s">
        <v>3899</v>
      </c>
      <c r="D103" s="237" t="s">
        <v>3894</v>
      </c>
      <c r="E103" s="237" t="s">
        <v>21</v>
      </c>
      <c r="F103" s="237" t="s">
        <v>3900</v>
      </c>
      <c r="G103" s="237" t="s">
        <v>21</v>
      </c>
      <c r="H103" s="237" t="s">
        <v>3901</v>
      </c>
      <c r="I103" s="237" t="s">
        <v>3902</v>
      </c>
      <c r="J103" s="237" t="s">
        <v>3903</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774</v>
      </c>
      <c r="B104" s="236" t="s">
        <v>3904</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3905</v>
      </c>
      <c r="B105" s="237" t="s">
        <v>3906</v>
      </c>
      <c r="C105" s="237" t="s">
        <v>3907</v>
      </c>
      <c r="D105" s="237" t="s">
        <v>3908</v>
      </c>
      <c r="E105" s="237" t="s">
        <v>3909</v>
      </c>
      <c r="F105" s="237" t="s">
        <v>21</v>
      </c>
      <c r="G105" s="237" t="s">
        <v>21</v>
      </c>
      <c r="H105" s="237" t="s">
        <v>3910</v>
      </c>
      <c r="I105" s="237" t="s">
        <v>3911</v>
      </c>
      <c r="J105" s="237" t="s">
        <v>3912</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3913</v>
      </c>
      <c r="B106" s="235" t="s">
        <v>3914</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788</v>
      </c>
      <c r="B107" s="236" t="s">
        <v>3915</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3916</v>
      </c>
      <c r="B108" s="237" t="s">
        <v>3917</v>
      </c>
      <c r="C108" s="237" t="s">
        <v>3918</v>
      </c>
      <c r="D108" s="237" t="s">
        <v>3582</v>
      </c>
      <c r="E108" s="237" t="s">
        <v>3368</v>
      </c>
      <c r="F108" s="237" t="s">
        <v>21</v>
      </c>
      <c r="G108" s="237" t="s">
        <v>21</v>
      </c>
      <c r="H108" s="237" t="s">
        <v>3919</v>
      </c>
      <c r="I108" s="237" t="s">
        <v>21</v>
      </c>
      <c r="J108" s="237" t="s">
        <v>3920</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3921</v>
      </c>
      <c r="B109" s="237" t="s">
        <v>3922</v>
      </c>
      <c r="C109" s="237" t="s">
        <v>3923</v>
      </c>
      <c r="D109" s="237" t="s">
        <v>3374</v>
      </c>
      <c r="E109" s="237" t="s">
        <v>21</v>
      </c>
      <c r="F109" s="237" t="s">
        <v>3376</v>
      </c>
      <c r="G109" s="237" t="s">
        <v>21</v>
      </c>
      <c r="H109" s="237" t="s">
        <v>3924</v>
      </c>
      <c r="I109" s="237" t="s">
        <v>21</v>
      </c>
      <c r="J109" s="237" t="s">
        <v>3925</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792</v>
      </c>
      <c r="B110" s="236" t="s">
        <v>3926</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3927</v>
      </c>
      <c r="B111" s="237" t="s">
        <v>3928</v>
      </c>
      <c r="C111" s="237" t="s">
        <v>3929</v>
      </c>
      <c r="D111" s="237" t="s">
        <v>3930</v>
      </c>
      <c r="E111" s="237" t="s">
        <v>21</v>
      </c>
      <c r="F111" s="237" t="s">
        <v>3931</v>
      </c>
      <c r="G111" s="237" t="s">
        <v>21</v>
      </c>
      <c r="H111" s="237" t="s">
        <v>3932</v>
      </c>
      <c r="I111" s="237" t="s">
        <v>3933</v>
      </c>
      <c r="J111" s="237" t="s">
        <v>3934</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3935</v>
      </c>
      <c r="B112" s="237" t="s">
        <v>3936</v>
      </c>
      <c r="C112" s="237" t="s">
        <v>3937</v>
      </c>
      <c r="D112" s="237" t="s">
        <v>3938</v>
      </c>
      <c r="E112" s="237" t="s">
        <v>21</v>
      </c>
      <c r="F112" s="237" t="s">
        <v>21</v>
      </c>
      <c r="G112" s="237" t="s">
        <v>21</v>
      </c>
      <c r="H112" s="237" t="s">
        <v>3939</v>
      </c>
      <c r="I112" s="237" t="s">
        <v>21</v>
      </c>
      <c r="J112" s="237" t="s">
        <v>3940</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3941</v>
      </c>
      <c r="B113" s="237" t="s">
        <v>3942</v>
      </c>
      <c r="C113" s="237" t="s">
        <v>3943</v>
      </c>
      <c r="D113" s="237" t="s">
        <v>3944</v>
      </c>
      <c r="E113" s="237" t="s">
        <v>21</v>
      </c>
      <c r="F113" s="237" t="s">
        <v>21</v>
      </c>
      <c r="G113" s="237" t="s">
        <v>21</v>
      </c>
      <c r="H113" s="237" t="s">
        <v>3945</v>
      </c>
      <c r="I113" s="237" t="s">
        <v>3946</v>
      </c>
      <c r="J113" s="237" t="s">
        <v>3947</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3948</v>
      </c>
      <c r="B114" s="237" t="s">
        <v>3949</v>
      </c>
      <c r="C114" s="237" t="s">
        <v>3950</v>
      </c>
      <c r="D114" s="237" t="s">
        <v>3951</v>
      </c>
      <c r="E114" s="237" t="s">
        <v>21</v>
      </c>
      <c r="F114" s="237" t="s">
        <v>21</v>
      </c>
      <c r="G114" s="237" t="s">
        <v>3952</v>
      </c>
      <c r="H114" s="237" t="s">
        <v>3953</v>
      </c>
      <c r="I114" s="237" t="s">
        <v>3954</v>
      </c>
      <c r="J114" s="237" t="s">
        <v>3955</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3956</v>
      </c>
      <c r="B115" s="237" t="s">
        <v>3957</v>
      </c>
      <c r="C115" s="237" t="s">
        <v>3958</v>
      </c>
      <c r="D115" s="237" t="s">
        <v>3959</v>
      </c>
      <c r="E115" s="237" t="s">
        <v>21</v>
      </c>
      <c r="F115" s="237" t="s">
        <v>3960</v>
      </c>
      <c r="G115" s="237" t="s">
        <v>21</v>
      </c>
      <c r="H115" s="237" t="s">
        <v>3961</v>
      </c>
      <c r="I115" s="237" t="s">
        <v>3961</v>
      </c>
      <c r="J115" s="237" t="s">
        <v>3962</v>
      </c>
      <c r="K115" s="240">
        <f>IF(COUNTIF(L115:AY115,"&lt;&gt;")=0,"",SUMPRODUCT(((Recommendations[ImplStatus]="Implemented")+(Recommendations[ImplStatus]="Compensated"))*ISNUMBER(MATCH(Recommendations[Id],L115:AY115,0)))/COUNTIF(L115:AY115,"&lt;&gt;"))</f>
        <v>0</v>
      </c>
      <c r="L115" s="243" t="s">
        <v>281</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796</v>
      </c>
      <c r="B116" s="236" t="s">
        <v>3963</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3964</v>
      </c>
      <c r="B117" s="237" t="s">
        <v>3965</v>
      </c>
      <c r="C117" s="237" t="s">
        <v>3966</v>
      </c>
      <c r="D117" s="237" t="s">
        <v>3967</v>
      </c>
      <c r="E117" s="237" t="s">
        <v>21</v>
      </c>
      <c r="F117" s="237" t="s">
        <v>3968</v>
      </c>
      <c r="G117" s="237" t="s">
        <v>3969</v>
      </c>
      <c r="H117" s="237" t="s">
        <v>3970</v>
      </c>
      <c r="I117" s="237" t="s">
        <v>3971</v>
      </c>
      <c r="J117" s="237" t="s">
        <v>3972</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3973</v>
      </c>
      <c r="B118" s="237" t="s">
        <v>3974</v>
      </c>
      <c r="C118" s="237" t="s">
        <v>3975</v>
      </c>
      <c r="D118" s="237" t="s">
        <v>3976</v>
      </c>
      <c r="E118" s="237" t="s">
        <v>21</v>
      </c>
      <c r="F118" s="237" t="s">
        <v>21</v>
      </c>
      <c r="G118" s="237" t="s">
        <v>21</v>
      </c>
      <c r="H118" s="237" t="s">
        <v>3977</v>
      </c>
      <c r="I118" s="237" t="s">
        <v>3810</v>
      </c>
      <c r="J118" s="237" t="s">
        <v>3978</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3979</v>
      </c>
      <c r="B119" s="237" t="s">
        <v>3980</v>
      </c>
      <c r="C119" s="237" t="s">
        <v>3981</v>
      </c>
      <c r="D119" s="237" t="s">
        <v>3982</v>
      </c>
      <c r="E119" s="237" t="s">
        <v>21</v>
      </c>
      <c r="F119" s="237" t="s">
        <v>3983</v>
      </c>
      <c r="G119" s="237" t="s">
        <v>21</v>
      </c>
      <c r="H119" s="237" t="s">
        <v>3984</v>
      </c>
      <c r="I119" s="237" t="s">
        <v>3985</v>
      </c>
      <c r="J119" s="237" t="s">
        <v>3986</v>
      </c>
      <c r="K119" s="240">
        <f>IF(COUNTIF(L119:AY119,"&lt;&gt;")=0,"",SUMPRODUCT(((Recommendations[ImplStatus]="Implemented")+(Recommendations[ImplStatus]="Compensated"))*ISNUMBER(MATCH(Recommendations[Id],L119:AY119,0)))/COUNTIF(L119:AY119,"&lt;&gt;"))</f>
        <v>0</v>
      </c>
      <c r="L119" s="243" t="s">
        <v>142</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800</v>
      </c>
      <c r="B120" s="236" t="s">
        <v>3987</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3988</v>
      </c>
      <c r="B121" s="237" t="s">
        <v>3989</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3990</v>
      </c>
      <c r="B122" s="237" t="s">
        <v>3991</v>
      </c>
      <c r="C122" s="237" t="s">
        <v>3992</v>
      </c>
      <c r="D122" s="237" t="s">
        <v>3993</v>
      </c>
      <c r="E122" s="237" t="s">
        <v>21</v>
      </c>
      <c r="F122" s="237" t="s">
        <v>3994</v>
      </c>
      <c r="G122" s="237" t="s">
        <v>21</v>
      </c>
      <c r="H122" s="237" t="s">
        <v>3995</v>
      </c>
      <c r="I122" s="237" t="s">
        <v>3996</v>
      </c>
      <c r="J122" s="237" t="s">
        <v>3997</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3998</v>
      </c>
      <c r="B123" s="237" t="s">
        <v>3999</v>
      </c>
      <c r="C123" s="237" t="s">
        <v>4000</v>
      </c>
      <c r="D123" s="237" t="s">
        <v>4001</v>
      </c>
      <c r="E123" s="237" t="s">
        <v>21</v>
      </c>
      <c r="F123" s="237" t="s">
        <v>4002</v>
      </c>
      <c r="G123" s="237" t="s">
        <v>21</v>
      </c>
      <c r="H123" s="237" t="s">
        <v>4003</v>
      </c>
      <c r="I123" s="237" t="s">
        <v>21</v>
      </c>
      <c r="J123" s="237" t="s">
        <v>4004</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804</v>
      </c>
      <c r="B124" s="236" t="s">
        <v>4005</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4006</v>
      </c>
      <c r="B125" s="237" t="s">
        <v>4007</v>
      </c>
      <c r="C125" s="237" t="s">
        <v>4008</v>
      </c>
      <c r="D125" s="237" t="s">
        <v>4009</v>
      </c>
      <c r="E125" s="237" t="s">
        <v>21</v>
      </c>
      <c r="F125" s="237" t="s">
        <v>21</v>
      </c>
      <c r="G125" s="237" t="s">
        <v>21</v>
      </c>
      <c r="H125" s="237" t="s">
        <v>4010</v>
      </c>
      <c r="I125" s="237" t="s">
        <v>21</v>
      </c>
      <c r="J125" s="237" t="s">
        <v>4011</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4012</v>
      </c>
      <c r="B126" s="237" t="s">
        <v>4013</v>
      </c>
      <c r="C126" s="237" t="s">
        <v>4014</v>
      </c>
      <c r="D126" s="237" t="s">
        <v>4015</v>
      </c>
      <c r="E126" s="237" t="s">
        <v>21</v>
      </c>
      <c r="F126" s="237" t="s">
        <v>4016</v>
      </c>
      <c r="G126" s="237" t="s">
        <v>21</v>
      </c>
      <c r="H126" s="237" t="s">
        <v>4017</v>
      </c>
      <c r="I126" s="237" t="s">
        <v>4018</v>
      </c>
      <c r="J126" s="237" t="s">
        <v>4019</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4020</v>
      </c>
      <c r="B127" s="237" t="s">
        <v>4021</v>
      </c>
      <c r="C127" s="237" t="s">
        <v>4022</v>
      </c>
      <c r="D127" s="237" t="s">
        <v>4023</v>
      </c>
      <c r="E127" s="237" t="s">
        <v>4024</v>
      </c>
      <c r="F127" s="237" t="s">
        <v>21</v>
      </c>
      <c r="G127" s="237" t="s">
        <v>21</v>
      </c>
      <c r="H127" s="237" t="s">
        <v>4025</v>
      </c>
      <c r="I127" s="237" t="s">
        <v>21</v>
      </c>
      <c r="J127" s="237" t="s">
        <v>4026</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4027</v>
      </c>
      <c r="B128" s="237" t="s">
        <v>4028</v>
      </c>
      <c r="C128" s="237" t="s">
        <v>4029</v>
      </c>
      <c r="D128" s="237" t="s">
        <v>21</v>
      </c>
      <c r="E128" s="237" t="s">
        <v>21</v>
      </c>
      <c r="F128" s="237" t="s">
        <v>21</v>
      </c>
      <c r="G128" s="237" t="s">
        <v>21</v>
      </c>
      <c r="H128" s="237" t="s">
        <v>4030</v>
      </c>
      <c r="I128" s="237" t="s">
        <v>4031</v>
      </c>
      <c r="J128" s="237" t="s">
        <v>4032</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4033</v>
      </c>
      <c r="B129" s="237" t="s">
        <v>4034</v>
      </c>
      <c r="C129" s="237" t="s">
        <v>4035</v>
      </c>
      <c r="D129" s="237" t="s">
        <v>21</v>
      </c>
      <c r="E129" s="237" t="s">
        <v>4036</v>
      </c>
      <c r="F129" s="237" t="s">
        <v>21</v>
      </c>
      <c r="G129" s="237" t="s">
        <v>21</v>
      </c>
      <c r="H129" s="237" t="s">
        <v>4037</v>
      </c>
      <c r="I129" s="237" t="s">
        <v>21</v>
      </c>
      <c r="J129" s="237" t="s">
        <v>4038</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4039</v>
      </c>
      <c r="B130" s="237" t="s">
        <v>4040</v>
      </c>
      <c r="C130" s="237" t="s">
        <v>4041</v>
      </c>
      <c r="D130" s="237" t="s">
        <v>21</v>
      </c>
      <c r="E130" s="237" t="s">
        <v>21</v>
      </c>
      <c r="F130" s="237" t="s">
        <v>21</v>
      </c>
      <c r="G130" s="237" t="s">
        <v>21</v>
      </c>
      <c r="H130" s="237" t="s">
        <v>4042</v>
      </c>
      <c r="I130" s="237" t="s">
        <v>21</v>
      </c>
      <c r="J130" s="237" t="s">
        <v>4043</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4044</v>
      </c>
      <c r="B131" s="235" t="s">
        <v>4045</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822</v>
      </c>
      <c r="B132" s="236" t="s">
        <v>4046</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4047</v>
      </c>
      <c r="B133" s="237" t="s">
        <v>4048</v>
      </c>
      <c r="C133" s="237" t="s">
        <v>4049</v>
      </c>
      <c r="D133" s="237" t="s">
        <v>3582</v>
      </c>
      <c r="E133" s="237" t="s">
        <v>3368</v>
      </c>
      <c r="F133" s="237" t="s">
        <v>21</v>
      </c>
      <c r="G133" s="237" t="s">
        <v>21</v>
      </c>
      <c r="H133" s="237" t="s">
        <v>4050</v>
      </c>
      <c r="I133" s="237" t="s">
        <v>21</v>
      </c>
      <c r="J133" s="237" t="s">
        <v>4051</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4052</v>
      </c>
      <c r="B134" s="237" t="s">
        <v>4053</v>
      </c>
      <c r="C134" s="237" t="s">
        <v>3587</v>
      </c>
      <c r="D134" s="237" t="s">
        <v>3374</v>
      </c>
      <c r="E134" s="237" t="s">
        <v>21</v>
      </c>
      <c r="F134" s="237" t="s">
        <v>3376</v>
      </c>
      <c r="G134" s="237" t="s">
        <v>21</v>
      </c>
      <c r="H134" s="237" t="s">
        <v>4054</v>
      </c>
      <c r="I134" s="237" t="s">
        <v>21</v>
      </c>
      <c r="J134" s="237" t="s">
        <v>4055</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826</v>
      </c>
      <c r="B135" s="236" t="s">
        <v>4056</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4057</v>
      </c>
      <c r="B136" s="237" t="s">
        <v>4058</v>
      </c>
      <c r="C136" s="237" t="s">
        <v>4059</v>
      </c>
      <c r="D136" s="237" t="s">
        <v>4060</v>
      </c>
      <c r="E136" s="237" t="s">
        <v>4061</v>
      </c>
      <c r="F136" s="237" t="s">
        <v>4062</v>
      </c>
      <c r="G136" s="237" t="s">
        <v>21</v>
      </c>
      <c r="H136" s="237" t="s">
        <v>4063</v>
      </c>
      <c r="I136" s="237" t="s">
        <v>21</v>
      </c>
      <c r="J136" s="237" t="s">
        <v>4064</v>
      </c>
      <c r="K136" s="240">
        <f>IF(COUNTIF(L136:AY136,"&lt;&gt;")=0,"",SUMPRODUCT(((Recommendations[ImplStatus]="Implemented")+(Recommendations[ImplStatus]="Compensated"))*ISNUMBER(MATCH(Recommendations[Id],L136:AY136,0)))/COUNTIF(L136:AY136,"&lt;&gt;"))</f>
        <v>0</v>
      </c>
      <c r="L136" s="243" t="s">
        <v>34</v>
      </c>
      <c r="M136" s="243" t="s">
        <v>147</v>
      </c>
      <c r="N136" s="243" t="s">
        <v>153</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4065</v>
      </c>
      <c r="B137" s="237" t="s">
        <v>4066</v>
      </c>
      <c r="C137" s="237" t="s">
        <v>4067</v>
      </c>
      <c r="D137" s="237" t="s">
        <v>4068</v>
      </c>
      <c r="E137" s="237" t="s">
        <v>21</v>
      </c>
      <c r="F137" s="237" t="s">
        <v>21</v>
      </c>
      <c r="G137" s="237" t="s">
        <v>21</v>
      </c>
      <c r="H137" s="237" t="s">
        <v>4069</v>
      </c>
      <c r="I137" s="237" t="s">
        <v>21</v>
      </c>
      <c r="J137" s="237" t="s">
        <v>4070</v>
      </c>
      <c r="K137" s="240">
        <f>IF(COUNTIF(L137:AY137,"&lt;&gt;")=0,"",SUMPRODUCT(((Recommendations[ImplStatus]="Implemented")+(Recommendations[ImplStatus]="Compensated"))*ISNUMBER(MATCH(Recommendations[Id],L137:AY137,0)))/COUNTIF(L137:AY137,"&lt;&gt;"))</f>
        <v>0</v>
      </c>
      <c r="L137" s="243" t="s">
        <v>34</v>
      </c>
      <c r="M137" s="243" t="s">
        <v>147</v>
      </c>
      <c r="N137" s="243" t="s">
        <v>153</v>
      </c>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4071</v>
      </c>
      <c r="B138" s="237" t="s">
        <v>4072</v>
      </c>
      <c r="C138" s="237" t="s">
        <v>4073</v>
      </c>
      <c r="D138" s="237" t="s">
        <v>21</v>
      </c>
      <c r="E138" s="237" t="s">
        <v>21</v>
      </c>
      <c r="F138" s="237" t="s">
        <v>21</v>
      </c>
      <c r="G138" s="237" t="s">
        <v>21</v>
      </c>
      <c r="H138" s="237" t="s">
        <v>4074</v>
      </c>
      <c r="I138" s="237" t="s">
        <v>21</v>
      </c>
      <c r="J138" s="237" t="s">
        <v>4075</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4076</v>
      </c>
      <c r="B139" s="237" t="s">
        <v>4077</v>
      </c>
      <c r="C139" s="237" t="s">
        <v>4078</v>
      </c>
      <c r="D139" s="237" t="s">
        <v>4079</v>
      </c>
      <c r="E139" s="237" t="s">
        <v>21</v>
      </c>
      <c r="F139" s="237" t="s">
        <v>21</v>
      </c>
      <c r="G139" s="237" t="s">
        <v>21</v>
      </c>
      <c r="H139" s="237" t="s">
        <v>4080</v>
      </c>
      <c r="I139" s="237" t="s">
        <v>4081</v>
      </c>
      <c r="J139" s="237" t="s">
        <v>4082</v>
      </c>
      <c r="K139" s="240">
        <f>IF(COUNTIF(L139:AY139,"&lt;&gt;")=0,"",SUMPRODUCT(((Recommendations[ImplStatus]="Implemented")+(Recommendations[ImplStatus]="Compensated"))*ISNUMBER(MATCH(Recommendations[Id],L139:AY139,0)))/COUNTIF(L139:AY139,"&lt;&gt;"))</f>
        <v>0</v>
      </c>
      <c r="L139" s="243" t="s">
        <v>122</v>
      </c>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4083</v>
      </c>
      <c r="B140" s="237" t="s">
        <v>4084</v>
      </c>
      <c r="C140" s="237" t="s">
        <v>4085</v>
      </c>
      <c r="D140" s="237" t="s">
        <v>4086</v>
      </c>
      <c r="E140" s="237" t="s">
        <v>21</v>
      </c>
      <c r="F140" s="237" t="s">
        <v>21</v>
      </c>
      <c r="G140" s="237" t="s">
        <v>21</v>
      </c>
      <c r="H140" s="237" t="s">
        <v>4087</v>
      </c>
      <c r="I140" s="237" t="s">
        <v>3810</v>
      </c>
      <c r="J140" s="237" t="s">
        <v>4088</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4089</v>
      </c>
      <c r="B141" s="237" t="s">
        <v>4090</v>
      </c>
      <c r="C141" s="237" t="s">
        <v>4091</v>
      </c>
      <c r="D141" s="237" t="s">
        <v>21</v>
      </c>
      <c r="E141" s="237" t="s">
        <v>4092</v>
      </c>
      <c r="F141" s="237" t="s">
        <v>21</v>
      </c>
      <c r="G141" s="237" t="s">
        <v>21</v>
      </c>
      <c r="H141" s="237" t="s">
        <v>4093</v>
      </c>
      <c r="I141" s="237" t="s">
        <v>3810</v>
      </c>
      <c r="J141" s="237" t="s">
        <v>4094</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4095</v>
      </c>
      <c r="B142" s="237" t="s">
        <v>4096</v>
      </c>
      <c r="C142" s="237" t="s">
        <v>4097</v>
      </c>
      <c r="D142" s="237" t="s">
        <v>4098</v>
      </c>
      <c r="E142" s="237" t="s">
        <v>4092</v>
      </c>
      <c r="F142" s="237" t="s">
        <v>21</v>
      </c>
      <c r="G142" s="237" t="s">
        <v>21</v>
      </c>
      <c r="H142" s="237" t="s">
        <v>4099</v>
      </c>
      <c r="I142" s="237" t="s">
        <v>4100</v>
      </c>
      <c r="J142" s="237" t="s">
        <v>4101</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830</v>
      </c>
      <c r="B143" s="236" t="s">
        <v>4102</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4103</v>
      </c>
      <c r="B144" s="237" t="s">
        <v>4104</v>
      </c>
      <c r="C144" s="237" t="s">
        <v>4105</v>
      </c>
      <c r="D144" s="237" t="s">
        <v>21</v>
      </c>
      <c r="E144" s="237" t="s">
        <v>21</v>
      </c>
      <c r="F144" s="237" t="s">
        <v>21</v>
      </c>
      <c r="G144" s="237" t="s">
        <v>21</v>
      </c>
      <c r="H144" s="237" t="s">
        <v>4106</v>
      </c>
      <c r="I144" s="237" t="s">
        <v>21</v>
      </c>
      <c r="J144" s="237" t="s">
        <v>4107</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4108</v>
      </c>
      <c r="B145" s="237" t="s">
        <v>4109</v>
      </c>
      <c r="C145" s="237" t="s">
        <v>4110</v>
      </c>
      <c r="D145" s="237" t="s">
        <v>21</v>
      </c>
      <c r="E145" s="237" t="s">
        <v>21</v>
      </c>
      <c r="F145" s="237" t="s">
        <v>21</v>
      </c>
      <c r="G145" s="237" t="s">
        <v>21</v>
      </c>
      <c r="H145" s="237" t="s">
        <v>4111</v>
      </c>
      <c r="I145" s="237" t="s">
        <v>21</v>
      </c>
      <c r="J145" s="237" t="s">
        <v>4112</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4113</v>
      </c>
      <c r="B146" s="237" t="s">
        <v>4114</v>
      </c>
      <c r="C146" s="237" t="s">
        <v>4115</v>
      </c>
      <c r="D146" s="237" t="s">
        <v>4116</v>
      </c>
      <c r="E146" s="237" t="s">
        <v>21</v>
      </c>
      <c r="F146" s="237" t="s">
        <v>21</v>
      </c>
      <c r="G146" s="237" t="s">
        <v>21</v>
      </c>
      <c r="H146" s="237" t="s">
        <v>4117</v>
      </c>
      <c r="I146" s="237" t="s">
        <v>21</v>
      </c>
      <c r="J146" s="237" t="s">
        <v>4118</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4119</v>
      </c>
      <c r="B147" s="235" t="s">
        <v>4120</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852</v>
      </c>
      <c r="B148" s="236" t="s">
        <v>4121</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4122</v>
      </c>
      <c r="B149" s="237" t="s">
        <v>4123</v>
      </c>
      <c r="C149" s="237" t="s">
        <v>4124</v>
      </c>
      <c r="D149" s="237" t="s">
        <v>3582</v>
      </c>
      <c r="E149" s="237" t="s">
        <v>3368</v>
      </c>
      <c r="F149" s="237" t="s">
        <v>21</v>
      </c>
      <c r="G149" s="237" t="s">
        <v>21</v>
      </c>
      <c r="H149" s="237" t="s">
        <v>4125</v>
      </c>
      <c r="I149" s="237" t="s">
        <v>21</v>
      </c>
      <c r="J149" s="237" t="s">
        <v>4126</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4127</v>
      </c>
      <c r="B150" s="237" t="s">
        <v>4128</v>
      </c>
      <c r="C150" s="237" t="s">
        <v>3373</v>
      </c>
      <c r="D150" s="237" t="s">
        <v>3374</v>
      </c>
      <c r="E150" s="237" t="s">
        <v>21</v>
      </c>
      <c r="F150" s="237" t="s">
        <v>3376</v>
      </c>
      <c r="G150" s="237" t="s">
        <v>21</v>
      </c>
      <c r="H150" s="237" t="s">
        <v>4129</v>
      </c>
      <c r="I150" s="237" t="s">
        <v>21</v>
      </c>
      <c r="J150" s="237" t="s">
        <v>4130</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856</v>
      </c>
      <c r="B151" s="236" t="s">
        <v>4131</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4132</v>
      </c>
      <c r="B152" s="237" t="s">
        <v>4133</v>
      </c>
      <c r="C152" s="237" t="s">
        <v>4134</v>
      </c>
      <c r="D152" s="237" t="s">
        <v>21</v>
      </c>
      <c r="E152" s="237" t="s">
        <v>21</v>
      </c>
      <c r="F152" s="237" t="s">
        <v>21</v>
      </c>
      <c r="G152" s="237" t="s">
        <v>21</v>
      </c>
      <c r="H152" s="237" t="s">
        <v>4135</v>
      </c>
      <c r="I152" s="237" t="s">
        <v>4136</v>
      </c>
      <c r="J152" s="237" t="s">
        <v>4137</v>
      </c>
      <c r="K152" s="240">
        <f>IF(COUNTIF(L152:AY152,"&lt;&gt;")=0,"",SUMPRODUCT(((Recommendations[ImplStatus]="Implemented")+(Recommendations[ImplStatus]="Compensated"))*ISNUMBER(MATCH(Recommendations[Id],L152:AY152,0)))/COUNTIF(L152:AY152,"&lt;&gt;"))</f>
        <v>0</v>
      </c>
      <c r="L152" s="243" t="s">
        <v>221</v>
      </c>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4138</v>
      </c>
      <c r="B153" s="237" t="s">
        <v>4139</v>
      </c>
      <c r="C153" s="237" t="s">
        <v>4140</v>
      </c>
      <c r="D153" s="237" t="s">
        <v>4141</v>
      </c>
      <c r="E153" s="237" t="s">
        <v>21</v>
      </c>
      <c r="F153" s="237" t="s">
        <v>4142</v>
      </c>
      <c r="G153" s="237" t="s">
        <v>21</v>
      </c>
      <c r="H153" s="237" t="s">
        <v>4143</v>
      </c>
      <c r="I153" s="237" t="s">
        <v>4144</v>
      </c>
      <c r="J153" s="237" t="s">
        <v>4145</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4146</v>
      </c>
      <c r="B154" s="237" t="s">
        <v>4147</v>
      </c>
      <c r="C154" s="237" t="s">
        <v>4148</v>
      </c>
      <c r="D154" s="237" t="s">
        <v>21</v>
      </c>
      <c r="E154" s="237" t="s">
        <v>21</v>
      </c>
      <c r="F154" s="237" t="s">
        <v>4149</v>
      </c>
      <c r="G154" s="237" t="s">
        <v>21</v>
      </c>
      <c r="H154" s="237" t="s">
        <v>4150</v>
      </c>
      <c r="I154" s="237" t="s">
        <v>21</v>
      </c>
      <c r="J154" s="237" t="s">
        <v>4151</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4152</v>
      </c>
      <c r="B155" s="237" t="s">
        <v>4153</v>
      </c>
      <c r="C155" s="237" t="s">
        <v>4154</v>
      </c>
      <c r="D155" s="237" t="s">
        <v>21</v>
      </c>
      <c r="E155" s="237" t="s">
        <v>21</v>
      </c>
      <c r="F155" s="237" t="s">
        <v>21</v>
      </c>
      <c r="G155" s="237" t="s">
        <v>21</v>
      </c>
      <c r="H155" s="237" t="s">
        <v>4155</v>
      </c>
      <c r="I155" s="237" t="s">
        <v>4156</v>
      </c>
      <c r="J155" s="237" t="s">
        <v>4157</v>
      </c>
      <c r="K155" s="240">
        <f>IF(COUNTIF(L155:AY155,"&lt;&gt;")=0,"",SUMPRODUCT(((Recommendations[ImplStatus]="Implemented")+(Recommendations[ImplStatus]="Compensated"))*ISNUMBER(MATCH(Recommendations[Id],L155:AY155,0)))/COUNTIF(L155:AY155,"&lt;&gt;"))</f>
        <v>0</v>
      </c>
      <c r="L155" s="243" t="s">
        <v>14</v>
      </c>
      <c r="M155" s="243" t="s">
        <v>29</v>
      </c>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4158</v>
      </c>
      <c r="B156" s="237" t="s">
        <v>4159</v>
      </c>
      <c r="C156" s="237" t="s">
        <v>4160</v>
      </c>
      <c r="D156" s="237" t="s">
        <v>21</v>
      </c>
      <c r="E156" s="237" t="s">
        <v>21</v>
      </c>
      <c r="F156" s="237" t="s">
        <v>21</v>
      </c>
      <c r="G156" s="237" t="s">
        <v>21</v>
      </c>
      <c r="H156" s="237" t="s">
        <v>4161</v>
      </c>
      <c r="I156" s="237" t="s">
        <v>21</v>
      </c>
      <c r="J156" s="237" t="s">
        <v>4162</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4163</v>
      </c>
      <c r="B157" s="237" t="s">
        <v>4164</v>
      </c>
      <c r="C157" s="237" t="s">
        <v>4165</v>
      </c>
      <c r="D157" s="237" t="s">
        <v>4166</v>
      </c>
      <c r="E157" s="237" t="s">
        <v>21</v>
      </c>
      <c r="F157" s="237" t="s">
        <v>21</v>
      </c>
      <c r="G157" s="237" t="s">
        <v>21</v>
      </c>
      <c r="H157" s="237" t="s">
        <v>4167</v>
      </c>
      <c r="I157" s="237" t="s">
        <v>21</v>
      </c>
      <c r="J157" s="237" t="s">
        <v>4168</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4169</v>
      </c>
      <c r="B158" s="237" t="s">
        <v>4170</v>
      </c>
      <c r="C158" s="237" t="s">
        <v>4171</v>
      </c>
      <c r="D158" s="237" t="s">
        <v>4172</v>
      </c>
      <c r="E158" s="237" t="s">
        <v>21</v>
      </c>
      <c r="F158" s="237" t="s">
        <v>21</v>
      </c>
      <c r="G158" s="237" t="s">
        <v>21</v>
      </c>
      <c r="H158" s="237" t="s">
        <v>21</v>
      </c>
      <c r="I158" s="237" t="s">
        <v>21</v>
      </c>
      <c r="J158" s="237" t="s">
        <v>4173</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4174</v>
      </c>
      <c r="B159" s="237" t="s">
        <v>4175</v>
      </c>
      <c r="C159" s="237" t="s">
        <v>4176</v>
      </c>
      <c r="D159" s="237" t="s">
        <v>4177</v>
      </c>
      <c r="E159" s="237" t="s">
        <v>21</v>
      </c>
      <c r="F159" s="237" t="s">
        <v>4178</v>
      </c>
      <c r="G159" s="237" t="s">
        <v>21</v>
      </c>
      <c r="H159" s="237" t="s">
        <v>4179</v>
      </c>
      <c r="I159" s="237" t="s">
        <v>4180</v>
      </c>
      <c r="J159" s="237" t="s">
        <v>4181</v>
      </c>
      <c r="K159" s="240">
        <f>IF(COUNTIF(L159:AY159,"&lt;&gt;")=0,"",SUMPRODUCT(((Recommendations[ImplStatus]="Implemented")+(Recommendations[ImplStatus]="Compensated"))*ISNUMBER(MATCH(Recommendations[Id],L159:AY159,0)))/COUNTIF(L159:AY159,"&lt;&gt;"))</f>
        <v>0</v>
      </c>
      <c r="L159" s="243" t="s">
        <v>29</v>
      </c>
      <c r="M159" s="243" t="s">
        <v>45</v>
      </c>
      <c r="N159" s="243" t="s">
        <v>89</v>
      </c>
      <c r="O159" s="243" t="s">
        <v>251</v>
      </c>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860</v>
      </c>
      <c r="B160" s="236" t="s">
        <v>4182</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4183</v>
      </c>
      <c r="B161" s="237" t="s">
        <v>4184</v>
      </c>
      <c r="C161" s="237" t="s">
        <v>4185</v>
      </c>
      <c r="D161" s="237" t="s">
        <v>4186</v>
      </c>
      <c r="E161" s="237" t="s">
        <v>21</v>
      </c>
      <c r="F161" s="237" t="s">
        <v>21</v>
      </c>
      <c r="G161" s="237" t="s">
        <v>4187</v>
      </c>
      <c r="H161" s="237" t="s">
        <v>4188</v>
      </c>
      <c r="I161" s="237" t="s">
        <v>4189</v>
      </c>
      <c r="J161" s="237" t="s">
        <v>4190</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4191</v>
      </c>
      <c r="B162" s="237" t="s">
        <v>4192</v>
      </c>
      <c r="C162" s="237" t="s">
        <v>4193</v>
      </c>
      <c r="D162" s="237" t="s">
        <v>4194</v>
      </c>
      <c r="E162" s="237" t="s">
        <v>21</v>
      </c>
      <c r="F162" s="237" t="s">
        <v>21</v>
      </c>
      <c r="G162" s="237" t="s">
        <v>21</v>
      </c>
      <c r="H162" s="237" t="s">
        <v>4195</v>
      </c>
      <c r="I162" s="237" t="s">
        <v>21</v>
      </c>
      <c r="J162" s="237" t="s">
        <v>4196</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4197</v>
      </c>
      <c r="B163" s="237" t="s">
        <v>4198</v>
      </c>
      <c r="C163" s="237" t="s">
        <v>4199</v>
      </c>
      <c r="D163" s="237" t="s">
        <v>4194</v>
      </c>
      <c r="E163" s="237" t="s">
        <v>21</v>
      </c>
      <c r="F163" s="237" t="s">
        <v>4200</v>
      </c>
      <c r="G163" s="237" t="s">
        <v>21</v>
      </c>
      <c r="H163" s="237" t="s">
        <v>4201</v>
      </c>
      <c r="I163" s="237" t="s">
        <v>21</v>
      </c>
      <c r="J163" s="237" t="s">
        <v>4202</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4203</v>
      </c>
      <c r="B164" s="237" t="s">
        <v>4204</v>
      </c>
      <c r="C164" s="237" t="s">
        <v>4205</v>
      </c>
      <c r="D164" s="237" t="s">
        <v>4206</v>
      </c>
      <c r="E164" s="237" t="s">
        <v>21</v>
      </c>
      <c r="F164" s="237" t="s">
        <v>21</v>
      </c>
      <c r="G164" s="237" t="s">
        <v>21</v>
      </c>
      <c r="H164" s="237" t="s">
        <v>4207</v>
      </c>
      <c r="I164" s="237" t="s">
        <v>4208</v>
      </c>
      <c r="J164" s="237" t="s">
        <v>4209</v>
      </c>
      <c r="K164" s="240">
        <f>IF(COUNTIF(L164:AY164,"&lt;&gt;")=0,"",SUMPRODUCT(((Recommendations[ImplStatus]="Implemented")+(Recommendations[ImplStatus]="Compensated"))*ISNUMBER(MATCH(Recommendations[Id],L164:AY164,0)))/COUNTIF(L164:AY164,"&lt;&gt;"))</f>
        <v>0</v>
      </c>
      <c r="L164" s="243" t="s">
        <v>40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4210</v>
      </c>
      <c r="B165" s="237" t="s">
        <v>4211</v>
      </c>
      <c r="C165" s="237" t="s">
        <v>4212</v>
      </c>
      <c r="D165" s="237" t="s">
        <v>21</v>
      </c>
      <c r="E165" s="237" t="s">
        <v>21</v>
      </c>
      <c r="F165" s="237" t="s">
        <v>21</v>
      </c>
      <c r="G165" s="237" t="s">
        <v>21</v>
      </c>
      <c r="H165" s="237" t="s">
        <v>4213</v>
      </c>
      <c r="I165" s="237" t="s">
        <v>21</v>
      </c>
      <c r="J165" s="237" t="s">
        <v>4214</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4215</v>
      </c>
      <c r="B166" s="237" t="s">
        <v>4216</v>
      </c>
      <c r="C166" s="237" t="s">
        <v>4217</v>
      </c>
      <c r="D166" s="237" t="s">
        <v>4218</v>
      </c>
      <c r="E166" s="237" t="s">
        <v>21</v>
      </c>
      <c r="F166" s="237" t="s">
        <v>21</v>
      </c>
      <c r="G166" s="237" t="s">
        <v>21</v>
      </c>
      <c r="H166" s="237" t="s">
        <v>4219</v>
      </c>
      <c r="I166" s="237" t="s">
        <v>4220</v>
      </c>
      <c r="J166" s="237" t="s">
        <v>4221</v>
      </c>
      <c r="K166" s="240">
        <f>IF(COUNTIF(L166:AY166,"&lt;&gt;")=0,"",SUMPRODUCT(((Recommendations[ImplStatus]="Implemented")+(Recommendations[ImplStatus]="Compensated"))*ISNUMBER(MATCH(Recommendations[Id],L166:AY166,0)))/COUNTIF(L166:AY166,"&lt;&gt;"))</f>
        <v>0</v>
      </c>
      <c r="L166" s="243" t="s">
        <v>56</v>
      </c>
      <c r="M166" s="243" t="s">
        <v>61</v>
      </c>
      <c r="N166" s="243" t="s">
        <v>66</v>
      </c>
      <c r="O166" s="243" t="s">
        <v>71</v>
      </c>
      <c r="P166" s="243" t="s">
        <v>75</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4222</v>
      </c>
      <c r="B167" s="237" t="s">
        <v>4223</v>
      </c>
      <c r="C167" s="237" t="s">
        <v>4224</v>
      </c>
      <c r="D167" s="237" t="s">
        <v>21</v>
      </c>
      <c r="E167" s="237" t="s">
        <v>21</v>
      </c>
      <c r="F167" s="237" t="s">
        <v>21</v>
      </c>
      <c r="G167" s="237" t="s">
        <v>21</v>
      </c>
      <c r="H167" s="237" t="s">
        <v>4225</v>
      </c>
      <c r="I167" s="237" t="s">
        <v>4226</v>
      </c>
      <c r="J167" s="237" t="s">
        <v>4227</v>
      </c>
      <c r="K167" s="240">
        <f>IF(COUNTIF(L167:AY167,"&lt;&gt;")=0,"",SUMPRODUCT(((Recommendations[ImplStatus]="Implemented")+(Recommendations[ImplStatus]="Compensated"))*ISNUMBER(MATCH(Recommendations[Id],L167:AY167,0)))/COUNTIF(L167:AY167,"&lt;&gt;"))</f>
        <v>0</v>
      </c>
      <c r="L167" s="243" t="s">
        <v>56</v>
      </c>
      <c r="M167" s="243" t="s">
        <v>61</v>
      </c>
      <c r="N167" s="243" t="s">
        <v>66</v>
      </c>
      <c r="O167" s="243" t="s">
        <v>71</v>
      </c>
      <c r="P167" s="243" t="s">
        <v>75</v>
      </c>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4228</v>
      </c>
      <c r="B168" s="237" t="s">
        <v>4229</v>
      </c>
      <c r="C168" s="237" t="s">
        <v>4230</v>
      </c>
      <c r="D168" s="237" t="s">
        <v>4231</v>
      </c>
      <c r="E168" s="237" t="s">
        <v>21</v>
      </c>
      <c r="F168" s="237" t="s">
        <v>21</v>
      </c>
      <c r="G168" s="237" t="s">
        <v>21</v>
      </c>
      <c r="H168" s="237" t="s">
        <v>4232</v>
      </c>
      <c r="I168" s="237" t="s">
        <v>21</v>
      </c>
      <c r="J168" s="237" t="s">
        <v>4233</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4234</v>
      </c>
      <c r="B169" s="237" t="s">
        <v>4235</v>
      </c>
      <c r="C169" s="237" t="s">
        <v>4236</v>
      </c>
      <c r="D169" s="237" t="s">
        <v>4237</v>
      </c>
      <c r="E169" s="237" t="s">
        <v>21</v>
      </c>
      <c r="F169" s="237" t="s">
        <v>21</v>
      </c>
      <c r="G169" s="237" t="s">
        <v>4238</v>
      </c>
      <c r="H169" s="237" t="s">
        <v>4239</v>
      </c>
      <c r="I169" s="237" t="s">
        <v>4240</v>
      </c>
      <c r="J169" s="237" t="s">
        <v>4241</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4242</v>
      </c>
      <c r="B170" s="237" t="s">
        <v>4243</v>
      </c>
      <c r="C170" s="237" t="s">
        <v>4244</v>
      </c>
      <c r="D170" s="237" t="s">
        <v>4245</v>
      </c>
      <c r="E170" s="237" t="s">
        <v>21</v>
      </c>
      <c r="F170" s="237" t="s">
        <v>21</v>
      </c>
      <c r="G170" s="237" t="s">
        <v>21</v>
      </c>
      <c r="H170" s="237" t="s">
        <v>4246</v>
      </c>
      <c r="I170" s="237" t="s">
        <v>4247</v>
      </c>
      <c r="J170" s="237" t="s">
        <v>4248</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4249</v>
      </c>
      <c r="B171" s="237" t="s">
        <v>4250</v>
      </c>
      <c r="C171" s="237" t="s">
        <v>4244</v>
      </c>
      <c r="D171" s="237" t="s">
        <v>4251</v>
      </c>
      <c r="E171" s="237" t="s">
        <v>21</v>
      </c>
      <c r="F171" s="237" t="s">
        <v>21</v>
      </c>
      <c r="G171" s="237" t="s">
        <v>4252</v>
      </c>
      <c r="H171" s="237" t="s">
        <v>4246</v>
      </c>
      <c r="I171" s="237" t="s">
        <v>4253</v>
      </c>
      <c r="J171" s="237" t="s">
        <v>4254</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4255</v>
      </c>
      <c r="B172" s="237" t="s">
        <v>4256</v>
      </c>
      <c r="C172" s="237" t="s">
        <v>4257</v>
      </c>
      <c r="D172" s="237" t="s">
        <v>4258</v>
      </c>
      <c r="E172" s="237" t="s">
        <v>21</v>
      </c>
      <c r="F172" s="237" t="s">
        <v>21</v>
      </c>
      <c r="G172" s="237" t="s">
        <v>21</v>
      </c>
      <c r="H172" s="237" t="s">
        <v>4259</v>
      </c>
      <c r="I172" s="237" t="s">
        <v>21</v>
      </c>
      <c r="J172" s="237" t="s">
        <v>4260</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864</v>
      </c>
      <c r="B173" s="236" t="s">
        <v>4261</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4262</v>
      </c>
      <c r="B174" s="237" t="s">
        <v>4263</v>
      </c>
      <c r="C174" s="237" t="s">
        <v>4264</v>
      </c>
      <c r="D174" s="237" t="s">
        <v>4265</v>
      </c>
      <c r="E174" s="237" t="s">
        <v>4266</v>
      </c>
      <c r="F174" s="237" t="s">
        <v>21</v>
      </c>
      <c r="G174" s="237" t="s">
        <v>21</v>
      </c>
      <c r="H174" s="237" t="s">
        <v>4267</v>
      </c>
      <c r="I174" s="237" t="s">
        <v>4268</v>
      </c>
      <c r="J174" s="237" t="s">
        <v>4269</v>
      </c>
      <c r="K174" s="240">
        <f>IF(COUNTIF(L174:AY174,"&lt;&gt;")=0,"",SUMPRODUCT(((Recommendations[ImplStatus]="Implemented")+(Recommendations[ImplStatus]="Compensated"))*ISNUMBER(MATCH(Recommendations[Id],L174:AY174,0)))/COUNTIF(L174:AY174,"&lt;&gt;"))</f>
        <v>0</v>
      </c>
      <c r="L174" s="243" t="s">
        <v>226</v>
      </c>
      <c r="M174" s="243" t="s">
        <v>231</v>
      </c>
      <c r="N174" s="243" t="s">
        <v>236</v>
      </c>
      <c r="O174" s="243" t="s">
        <v>246</v>
      </c>
      <c r="P174" s="243" t="s">
        <v>261</v>
      </c>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4270</v>
      </c>
      <c r="B175" s="237" t="s">
        <v>4271</v>
      </c>
      <c r="C175" s="237" t="s">
        <v>4272</v>
      </c>
      <c r="D175" s="237" t="s">
        <v>21</v>
      </c>
      <c r="E175" s="237" t="s">
        <v>4273</v>
      </c>
      <c r="F175" s="237" t="s">
        <v>21</v>
      </c>
      <c r="G175" s="237" t="s">
        <v>21</v>
      </c>
      <c r="H175" s="237" t="s">
        <v>4274</v>
      </c>
      <c r="I175" s="237" t="s">
        <v>21</v>
      </c>
      <c r="J175" s="237" t="s">
        <v>4275</v>
      </c>
      <c r="K175" s="240">
        <f>IF(COUNTIF(L175:AY175,"&lt;&gt;")=0,"",SUMPRODUCT(((Recommendations[ImplStatus]="Implemented")+(Recommendations[ImplStatus]="Compensated"))*ISNUMBER(MATCH(Recommendations[Id],L175:AY175,0)))/COUNTIF(L175:AY175,"&lt;&gt;"))</f>
        <v>0</v>
      </c>
      <c r="L175" s="243" t="s">
        <v>221</v>
      </c>
      <c r="M175" s="243" t="s">
        <v>231</v>
      </c>
      <c r="N175" s="243" t="s">
        <v>236</v>
      </c>
      <c r="O175" s="243" t="s">
        <v>261</v>
      </c>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4276</v>
      </c>
      <c r="B176" s="237" t="s">
        <v>4277</v>
      </c>
      <c r="C176" s="237" t="s">
        <v>4278</v>
      </c>
      <c r="D176" s="237" t="s">
        <v>21</v>
      </c>
      <c r="E176" s="237" t="s">
        <v>4279</v>
      </c>
      <c r="F176" s="237" t="s">
        <v>21</v>
      </c>
      <c r="G176" s="237" t="s">
        <v>21</v>
      </c>
      <c r="H176" s="237" t="s">
        <v>4280</v>
      </c>
      <c r="I176" s="237" t="s">
        <v>4281</v>
      </c>
      <c r="J176" s="237" t="s">
        <v>4282</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869</v>
      </c>
      <c r="B177" s="236" t="s">
        <v>4283</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4284</v>
      </c>
      <c r="B178" s="237" t="s">
        <v>4285</v>
      </c>
      <c r="C178" s="237" t="s">
        <v>4286</v>
      </c>
      <c r="D178" s="237" t="s">
        <v>4287</v>
      </c>
      <c r="E178" s="237" t="s">
        <v>4288</v>
      </c>
      <c r="F178" s="237" t="s">
        <v>4289</v>
      </c>
      <c r="G178" s="237" t="s">
        <v>21</v>
      </c>
      <c r="H178" s="237" t="s">
        <v>4290</v>
      </c>
      <c r="I178" s="237" t="s">
        <v>4291</v>
      </c>
      <c r="J178" s="237" t="s">
        <v>4292</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873</v>
      </c>
      <c r="B179" s="236" t="s">
        <v>4293</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4294</v>
      </c>
      <c r="B180" s="237" t="s">
        <v>4295</v>
      </c>
      <c r="C180" s="237" t="s">
        <v>4296</v>
      </c>
      <c r="D180" s="237" t="s">
        <v>4287</v>
      </c>
      <c r="E180" s="237" t="s">
        <v>4297</v>
      </c>
      <c r="F180" s="237" t="s">
        <v>21</v>
      </c>
      <c r="G180" s="237" t="s">
        <v>21</v>
      </c>
      <c r="H180" s="237" t="s">
        <v>4298</v>
      </c>
      <c r="I180" s="237" t="s">
        <v>3810</v>
      </c>
      <c r="J180" s="237" t="s">
        <v>4299</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4300</v>
      </c>
      <c r="B181" s="237" t="s">
        <v>4301</v>
      </c>
      <c r="C181" s="237" t="s">
        <v>4302</v>
      </c>
      <c r="D181" s="237" t="s">
        <v>4303</v>
      </c>
      <c r="E181" s="237" t="s">
        <v>21</v>
      </c>
      <c r="F181" s="237" t="s">
        <v>21</v>
      </c>
      <c r="G181" s="237" t="s">
        <v>21</v>
      </c>
      <c r="H181" s="237" t="s">
        <v>4304</v>
      </c>
      <c r="I181" s="237" t="s">
        <v>4305</v>
      </c>
      <c r="J181" s="237" t="s">
        <v>4306</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4307</v>
      </c>
      <c r="B182" s="237" t="s">
        <v>4308</v>
      </c>
      <c r="C182" s="237" t="s">
        <v>4309</v>
      </c>
      <c r="D182" s="237" t="s">
        <v>4310</v>
      </c>
      <c r="E182" s="237" t="s">
        <v>21</v>
      </c>
      <c r="F182" s="237" t="s">
        <v>21</v>
      </c>
      <c r="G182" s="237" t="s">
        <v>21</v>
      </c>
      <c r="H182" s="237" t="s">
        <v>4311</v>
      </c>
      <c r="I182" s="237" t="s">
        <v>3810</v>
      </c>
      <c r="J182" s="237" t="s">
        <v>4312</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4313</v>
      </c>
      <c r="B183" s="235" t="s">
        <v>4314</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903</v>
      </c>
      <c r="B184" s="236" t="s">
        <v>4315</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4316</v>
      </c>
      <c r="B185" s="237" t="s">
        <v>4317</v>
      </c>
      <c r="C185" s="237" t="s">
        <v>4318</v>
      </c>
      <c r="D185" s="237" t="s">
        <v>3582</v>
      </c>
      <c r="E185" s="237" t="s">
        <v>4319</v>
      </c>
      <c r="F185" s="237" t="s">
        <v>21</v>
      </c>
      <c r="G185" s="237" t="s">
        <v>21</v>
      </c>
      <c r="H185" s="237" t="s">
        <v>4320</v>
      </c>
      <c r="I185" s="237" t="s">
        <v>21</v>
      </c>
      <c r="J185" s="237" t="s">
        <v>4321</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4322</v>
      </c>
      <c r="B186" s="237" t="s">
        <v>4323</v>
      </c>
      <c r="C186" s="237" t="s">
        <v>3587</v>
      </c>
      <c r="D186" s="237" t="s">
        <v>4324</v>
      </c>
      <c r="E186" s="237" t="s">
        <v>21</v>
      </c>
      <c r="F186" s="237" t="s">
        <v>21</v>
      </c>
      <c r="G186" s="237" t="s">
        <v>21</v>
      </c>
      <c r="H186" s="237" t="s">
        <v>4325</v>
      </c>
      <c r="I186" s="237" t="s">
        <v>21</v>
      </c>
      <c r="J186" s="237" t="s">
        <v>4326</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907</v>
      </c>
      <c r="B187" s="236" t="s">
        <v>4327</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4328</v>
      </c>
      <c r="B188" s="237" t="s">
        <v>4329</v>
      </c>
      <c r="C188" s="237" t="s">
        <v>4330</v>
      </c>
      <c r="D188" s="237" t="s">
        <v>4331</v>
      </c>
      <c r="E188" s="237" t="s">
        <v>21</v>
      </c>
      <c r="F188" s="237" t="s">
        <v>4332</v>
      </c>
      <c r="G188" s="237" t="s">
        <v>21</v>
      </c>
      <c r="H188" s="237" t="s">
        <v>4333</v>
      </c>
      <c r="I188" s="237" t="s">
        <v>4334</v>
      </c>
      <c r="J188" s="237" t="s">
        <v>4335</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4336</v>
      </c>
      <c r="B189" s="237" t="s">
        <v>4337</v>
      </c>
      <c r="C189" s="237" t="s">
        <v>4338</v>
      </c>
      <c r="D189" s="237" t="s">
        <v>4339</v>
      </c>
      <c r="E189" s="237" t="s">
        <v>21</v>
      </c>
      <c r="F189" s="237" t="s">
        <v>21</v>
      </c>
      <c r="G189" s="237" t="s">
        <v>21</v>
      </c>
      <c r="H189" s="237" t="s">
        <v>4340</v>
      </c>
      <c r="I189" s="237" t="s">
        <v>21</v>
      </c>
      <c r="J189" s="237" t="s">
        <v>4341</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4342</v>
      </c>
      <c r="B190" s="237" t="s">
        <v>4343</v>
      </c>
      <c r="C190" s="237" t="s">
        <v>4344</v>
      </c>
      <c r="D190" s="237" t="s">
        <v>4345</v>
      </c>
      <c r="E190" s="237" t="s">
        <v>21</v>
      </c>
      <c r="F190" s="237" t="s">
        <v>4346</v>
      </c>
      <c r="G190" s="237" t="s">
        <v>21</v>
      </c>
      <c r="H190" s="237" t="s">
        <v>4347</v>
      </c>
      <c r="I190" s="237" t="s">
        <v>21</v>
      </c>
      <c r="J190" s="237" t="s">
        <v>4348</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4349</v>
      </c>
      <c r="B191" s="237" t="s">
        <v>4350</v>
      </c>
      <c r="C191" s="237" t="s">
        <v>4351</v>
      </c>
      <c r="D191" s="237" t="s">
        <v>21</v>
      </c>
      <c r="E191" s="237" t="s">
        <v>21</v>
      </c>
      <c r="F191" s="237" t="s">
        <v>21</v>
      </c>
      <c r="G191" s="237" t="s">
        <v>21</v>
      </c>
      <c r="H191" s="237" t="s">
        <v>4352</v>
      </c>
      <c r="I191" s="237" t="s">
        <v>21</v>
      </c>
      <c r="J191" s="237" t="s">
        <v>4353</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4354</v>
      </c>
      <c r="B192" s="237" t="s">
        <v>4355</v>
      </c>
      <c r="C192" s="237" t="s">
        <v>4356</v>
      </c>
      <c r="D192" s="237" t="s">
        <v>4357</v>
      </c>
      <c r="E192" s="237" t="s">
        <v>4358</v>
      </c>
      <c r="F192" s="237" t="s">
        <v>21</v>
      </c>
      <c r="G192" s="237" t="s">
        <v>21</v>
      </c>
      <c r="H192" s="237" t="s">
        <v>4359</v>
      </c>
      <c r="I192" s="237" t="s">
        <v>21</v>
      </c>
      <c r="J192" s="237" t="s">
        <v>4360</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911</v>
      </c>
      <c r="B193" s="236" t="s">
        <v>4361</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4362</v>
      </c>
      <c r="B194" s="237" t="s">
        <v>4363</v>
      </c>
      <c r="C194" s="237" t="s">
        <v>4364</v>
      </c>
      <c r="D194" s="237" t="s">
        <v>4357</v>
      </c>
      <c r="E194" s="237" t="s">
        <v>4358</v>
      </c>
      <c r="F194" s="237" t="s">
        <v>4365</v>
      </c>
      <c r="G194" s="237" t="s">
        <v>21</v>
      </c>
      <c r="H194" s="237" t="s">
        <v>4366</v>
      </c>
      <c r="I194" s="237" t="s">
        <v>21</v>
      </c>
      <c r="J194" s="237" t="s">
        <v>4367</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4368</v>
      </c>
      <c r="B195" s="237" t="s">
        <v>4369</v>
      </c>
      <c r="C195" s="237" t="s">
        <v>4370</v>
      </c>
      <c r="D195" s="237" t="s">
        <v>4371</v>
      </c>
      <c r="E195" s="237" t="s">
        <v>21</v>
      </c>
      <c r="F195" s="237" t="s">
        <v>21</v>
      </c>
      <c r="G195" s="237" t="s">
        <v>21</v>
      </c>
      <c r="H195" s="237" t="s">
        <v>4372</v>
      </c>
      <c r="I195" s="237" t="s">
        <v>21</v>
      </c>
      <c r="J195" s="237" t="s">
        <v>4373</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4374</v>
      </c>
      <c r="B196" s="237" t="s">
        <v>4375</v>
      </c>
      <c r="C196" s="237" t="s">
        <v>4376</v>
      </c>
      <c r="D196" s="237" t="s">
        <v>21</v>
      </c>
      <c r="E196" s="237" t="s">
        <v>4377</v>
      </c>
      <c r="F196" s="237" t="s">
        <v>21</v>
      </c>
      <c r="G196" s="237" t="s">
        <v>21</v>
      </c>
      <c r="H196" s="237" t="s">
        <v>4378</v>
      </c>
      <c r="I196" s="237" t="s">
        <v>21</v>
      </c>
      <c r="J196" s="237" t="s">
        <v>4379</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4380</v>
      </c>
      <c r="B197" s="237" t="s">
        <v>4381</v>
      </c>
      <c r="C197" s="237" t="s">
        <v>4382</v>
      </c>
      <c r="D197" s="237" t="s">
        <v>21</v>
      </c>
      <c r="E197" s="237" t="s">
        <v>21</v>
      </c>
      <c r="F197" s="237" t="s">
        <v>21</v>
      </c>
      <c r="G197" s="237" t="s">
        <v>21</v>
      </c>
      <c r="H197" s="237" t="s">
        <v>4383</v>
      </c>
      <c r="I197" s="237" t="s">
        <v>21</v>
      </c>
      <c r="J197" s="237" t="s">
        <v>4384</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4385</v>
      </c>
      <c r="B198" s="237" t="s">
        <v>4386</v>
      </c>
      <c r="C198" s="237" t="s">
        <v>4387</v>
      </c>
      <c r="D198" s="237" t="s">
        <v>4388</v>
      </c>
      <c r="E198" s="237" t="s">
        <v>21</v>
      </c>
      <c r="F198" s="237" t="s">
        <v>21</v>
      </c>
      <c r="G198" s="237" t="s">
        <v>21</v>
      </c>
      <c r="H198" s="237" t="s">
        <v>4389</v>
      </c>
      <c r="I198" s="237" t="s">
        <v>21</v>
      </c>
      <c r="J198" s="237" t="s">
        <v>4390</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915</v>
      </c>
      <c r="B199" s="236" t="s">
        <v>4391</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4392</v>
      </c>
      <c r="B200" s="237" t="s">
        <v>4393</v>
      </c>
      <c r="C200" s="237" t="s">
        <v>4394</v>
      </c>
      <c r="D200" s="237" t="s">
        <v>21</v>
      </c>
      <c r="E200" s="237" t="s">
        <v>21</v>
      </c>
      <c r="F200" s="237" t="s">
        <v>21</v>
      </c>
      <c r="G200" s="237" t="s">
        <v>21</v>
      </c>
      <c r="H200" s="237" t="s">
        <v>4395</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4396</v>
      </c>
      <c r="B201" s="237" t="s">
        <v>4397</v>
      </c>
      <c r="C201" s="237" t="s">
        <v>4398</v>
      </c>
      <c r="D201" s="237" t="s">
        <v>4399</v>
      </c>
      <c r="E201" s="237" t="s">
        <v>21</v>
      </c>
      <c r="F201" s="237" t="s">
        <v>21</v>
      </c>
      <c r="G201" s="237" t="s">
        <v>21</v>
      </c>
      <c r="H201" s="237" t="s">
        <v>4400</v>
      </c>
      <c r="I201" s="237" t="s">
        <v>21</v>
      </c>
      <c r="J201" s="237" t="s">
        <v>4401</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4402</v>
      </c>
      <c r="B202" s="237" t="s">
        <v>4403</v>
      </c>
      <c r="C202" s="237" t="s">
        <v>4404</v>
      </c>
      <c r="D202" s="237" t="s">
        <v>21</v>
      </c>
      <c r="E202" s="237" t="s">
        <v>21</v>
      </c>
      <c r="F202" s="237" t="s">
        <v>21</v>
      </c>
      <c r="G202" s="237" t="s">
        <v>21</v>
      </c>
      <c r="H202" s="237" t="s">
        <v>4405</v>
      </c>
      <c r="I202" s="237" t="s">
        <v>21</v>
      </c>
      <c r="J202" s="237" t="s">
        <v>4406</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4407</v>
      </c>
      <c r="B203" s="237" t="s">
        <v>4408</v>
      </c>
      <c r="C203" s="237" t="s">
        <v>4409</v>
      </c>
      <c r="D203" s="237" t="s">
        <v>4410</v>
      </c>
      <c r="E203" s="237" t="s">
        <v>21</v>
      </c>
      <c r="F203" s="237" t="s">
        <v>21</v>
      </c>
      <c r="G203" s="237" t="s">
        <v>21</v>
      </c>
      <c r="H203" s="237" t="s">
        <v>4411</v>
      </c>
      <c r="I203" s="237" t="s">
        <v>21</v>
      </c>
      <c r="J203" s="237" t="s">
        <v>4412</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4413</v>
      </c>
      <c r="B204" s="237" t="s">
        <v>4414</v>
      </c>
      <c r="C204" s="237" t="s">
        <v>4415</v>
      </c>
      <c r="D204" s="237" t="s">
        <v>21</v>
      </c>
      <c r="E204" s="237" t="s">
        <v>21</v>
      </c>
      <c r="F204" s="237" t="s">
        <v>21</v>
      </c>
      <c r="G204" s="237" t="s">
        <v>21</v>
      </c>
      <c r="H204" s="237" t="s">
        <v>4416</v>
      </c>
      <c r="I204" s="237" t="s">
        <v>21</v>
      </c>
      <c r="J204" s="237" t="s">
        <v>4417</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4418</v>
      </c>
      <c r="B205" s="237" t="s">
        <v>4419</v>
      </c>
      <c r="C205" s="237" t="s">
        <v>4420</v>
      </c>
      <c r="D205" s="237" t="s">
        <v>21</v>
      </c>
      <c r="E205" s="237" t="s">
        <v>21</v>
      </c>
      <c r="F205" s="237" t="s">
        <v>21</v>
      </c>
      <c r="G205" s="237" t="s">
        <v>21</v>
      </c>
      <c r="H205" s="237" t="s">
        <v>4421</v>
      </c>
      <c r="I205" s="237" t="s">
        <v>4422</v>
      </c>
      <c r="J205" s="237" t="s">
        <v>4423</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4424</v>
      </c>
      <c r="B206" s="237" t="s">
        <v>4425</v>
      </c>
      <c r="C206" s="237" t="s">
        <v>4426</v>
      </c>
      <c r="D206" s="237" t="s">
        <v>21</v>
      </c>
      <c r="E206" s="237" t="s">
        <v>21</v>
      </c>
      <c r="F206" s="237" t="s">
        <v>21</v>
      </c>
      <c r="G206" s="237" t="s">
        <v>21</v>
      </c>
      <c r="H206" s="237" t="s">
        <v>4427</v>
      </c>
      <c r="I206" s="237" t="s">
        <v>21</v>
      </c>
      <c r="J206" s="237" t="s">
        <v>4428</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4429</v>
      </c>
      <c r="B207" s="237" t="s">
        <v>4430</v>
      </c>
      <c r="C207" s="237" t="s">
        <v>4426</v>
      </c>
      <c r="D207" s="237" t="s">
        <v>4431</v>
      </c>
      <c r="E207" s="237" t="s">
        <v>21</v>
      </c>
      <c r="F207" s="237" t="s">
        <v>21</v>
      </c>
      <c r="G207" s="237" t="s">
        <v>21</v>
      </c>
      <c r="H207" s="237" t="s">
        <v>4432</v>
      </c>
      <c r="I207" s="237" t="s">
        <v>21</v>
      </c>
      <c r="J207" s="237" t="s">
        <v>4433</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4434</v>
      </c>
      <c r="B208" s="237" t="s">
        <v>4435</v>
      </c>
      <c r="C208" s="237" t="s">
        <v>4436</v>
      </c>
      <c r="D208" s="237" t="s">
        <v>4431</v>
      </c>
      <c r="E208" s="237" t="s">
        <v>21</v>
      </c>
      <c r="F208" s="237" t="s">
        <v>4437</v>
      </c>
      <c r="G208" s="237" t="s">
        <v>4438</v>
      </c>
      <c r="H208" s="237" t="s">
        <v>4439</v>
      </c>
      <c r="I208" s="237" t="s">
        <v>4440</v>
      </c>
      <c r="J208" s="237" t="s">
        <v>4441</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4442</v>
      </c>
      <c r="B209" s="237" t="s">
        <v>4443</v>
      </c>
      <c r="C209" s="237" t="s">
        <v>4444</v>
      </c>
      <c r="D209" s="237" t="s">
        <v>4445</v>
      </c>
      <c r="E209" s="237" t="s">
        <v>21</v>
      </c>
      <c r="F209" s="237" t="s">
        <v>4437</v>
      </c>
      <c r="G209" s="237" t="s">
        <v>4446</v>
      </c>
      <c r="H209" s="237" t="s">
        <v>4447</v>
      </c>
      <c r="I209" s="237" t="s">
        <v>4440</v>
      </c>
      <c r="J209" s="237" t="s">
        <v>4448</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919</v>
      </c>
      <c r="B210" s="236" t="s">
        <v>4449</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4450</v>
      </c>
      <c r="B211" s="237" t="s">
        <v>4451</v>
      </c>
      <c r="C211" s="237" t="s">
        <v>4452</v>
      </c>
      <c r="D211" s="237" t="s">
        <v>4453</v>
      </c>
      <c r="E211" s="237" t="s">
        <v>21</v>
      </c>
      <c r="F211" s="237" t="s">
        <v>21</v>
      </c>
      <c r="G211" s="237" t="s">
        <v>4454</v>
      </c>
      <c r="H211" s="237" t="s">
        <v>4455</v>
      </c>
      <c r="I211" s="237" t="s">
        <v>4456</v>
      </c>
      <c r="J211" s="237" t="s">
        <v>4457</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4458</v>
      </c>
      <c r="B212" s="237" t="s">
        <v>4459</v>
      </c>
      <c r="C212" s="237" t="s">
        <v>4460</v>
      </c>
      <c r="D212" s="237" t="s">
        <v>4461</v>
      </c>
      <c r="E212" s="237" t="s">
        <v>21</v>
      </c>
      <c r="F212" s="237" t="s">
        <v>4462</v>
      </c>
      <c r="G212" s="237" t="s">
        <v>21</v>
      </c>
      <c r="H212" s="237" t="s">
        <v>21</v>
      </c>
      <c r="I212" s="237" t="s">
        <v>21</v>
      </c>
      <c r="J212" s="237" t="s">
        <v>4463</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4464</v>
      </c>
      <c r="B213" s="237" t="s">
        <v>4465</v>
      </c>
      <c r="C213" s="237" t="s">
        <v>4466</v>
      </c>
      <c r="D213" s="237" t="s">
        <v>4467</v>
      </c>
      <c r="E213" s="237" t="s">
        <v>21</v>
      </c>
      <c r="F213" s="237" t="s">
        <v>4468</v>
      </c>
      <c r="G213" s="237" t="s">
        <v>21</v>
      </c>
      <c r="H213" s="237" t="s">
        <v>4469</v>
      </c>
      <c r="I213" s="237" t="s">
        <v>21</v>
      </c>
      <c r="J213" s="237" t="s">
        <v>4470</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4471</v>
      </c>
      <c r="B214" s="237" t="s">
        <v>4472</v>
      </c>
      <c r="C214" s="237" t="s">
        <v>4473</v>
      </c>
      <c r="D214" s="237" t="s">
        <v>4474</v>
      </c>
      <c r="E214" s="237" t="s">
        <v>21</v>
      </c>
      <c r="F214" s="237" t="s">
        <v>21</v>
      </c>
      <c r="G214" s="237" t="s">
        <v>21</v>
      </c>
      <c r="H214" s="237" t="s">
        <v>4475</v>
      </c>
      <c r="I214" s="237" t="s">
        <v>3810</v>
      </c>
      <c r="J214" s="237" t="s">
        <v>4476</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4477</v>
      </c>
      <c r="B215" s="237" t="s">
        <v>4478</v>
      </c>
      <c r="C215" s="237" t="s">
        <v>4479</v>
      </c>
      <c r="D215" s="237" t="s">
        <v>4480</v>
      </c>
      <c r="E215" s="237" t="s">
        <v>21</v>
      </c>
      <c r="F215" s="237" t="s">
        <v>21</v>
      </c>
      <c r="G215" s="237" t="s">
        <v>21</v>
      </c>
      <c r="H215" s="237" t="s">
        <v>4481</v>
      </c>
      <c r="I215" s="237" t="s">
        <v>21</v>
      </c>
      <c r="J215" s="237" t="s">
        <v>4482</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4483</v>
      </c>
      <c r="B216" s="235" t="s">
        <v>4484</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933</v>
      </c>
      <c r="B217" s="236" t="s">
        <v>4485</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4486</v>
      </c>
      <c r="B218" s="237" t="s">
        <v>4487</v>
      </c>
      <c r="C218" s="237" t="s">
        <v>4488</v>
      </c>
      <c r="D218" s="237" t="s">
        <v>3582</v>
      </c>
      <c r="E218" s="237" t="s">
        <v>3368</v>
      </c>
      <c r="F218" s="237" t="s">
        <v>21</v>
      </c>
      <c r="G218" s="237" t="s">
        <v>21</v>
      </c>
      <c r="H218" s="237" t="s">
        <v>4489</v>
      </c>
      <c r="I218" s="237" t="s">
        <v>21</v>
      </c>
      <c r="J218" s="237" t="s">
        <v>4490</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4491</v>
      </c>
      <c r="B219" s="237" t="s">
        <v>4492</v>
      </c>
      <c r="C219" s="237" t="s">
        <v>3373</v>
      </c>
      <c r="D219" s="237" t="s">
        <v>3374</v>
      </c>
      <c r="E219" s="237" t="s">
        <v>21</v>
      </c>
      <c r="F219" s="237" t="s">
        <v>3376</v>
      </c>
      <c r="G219" s="237" t="s">
        <v>21</v>
      </c>
      <c r="H219" s="237" t="s">
        <v>4493</v>
      </c>
      <c r="I219" s="237" t="s">
        <v>21</v>
      </c>
      <c r="J219" s="237" t="s">
        <v>4494</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937</v>
      </c>
      <c r="B220" s="236" t="s">
        <v>4495</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4496</v>
      </c>
      <c r="B221" s="237" t="s">
        <v>4497</v>
      </c>
      <c r="C221" s="237" t="s">
        <v>4498</v>
      </c>
      <c r="D221" s="237" t="s">
        <v>4499</v>
      </c>
      <c r="E221" s="237" t="s">
        <v>21</v>
      </c>
      <c r="F221" s="237" t="s">
        <v>21</v>
      </c>
      <c r="G221" s="237" t="s">
        <v>21</v>
      </c>
      <c r="H221" s="237" t="s">
        <v>4500</v>
      </c>
      <c r="I221" s="237" t="s">
        <v>21</v>
      </c>
      <c r="J221" s="237" t="s">
        <v>4501</v>
      </c>
      <c r="K221" s="240">
        <f>IF(COUNTIF(L221:AY221,"&lt;&gt;")=0,"",SUMPRODUCT(((Recommendations[ImplStatus]="Implemented")+(Recommendations[ImplStatus]="Compensated"))*ISNUMBER(MATCH(Recommendations[Id],L221:AY221,0)))/COUNTIF(L221:AY221,"&lt;&gt;"))</f>
        <v>0</v>
      </c>
      <c r="L221" s="243" t="s">
        <v>181</v>
      </c>
      <c r="M221" s="243" t="s">
        <v>186</v>
      </c>
      <c r="N221" s="243" t="s">
        <v>191</v>
      </c>
      <c r="O221" s="243" t="s">
        <v>196</v>
      </c>
      <c r="P221" s="243" t="s">
        <v>201</v>
      </c>
      <c r="Q221" s="243" t="s">
        <v>206</v>
      </c>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4502</v>
      </c>
      <c r="B222" s="237" t="s">
        <v>4503</v>
      </c>
      <c r="C222" s="237" t="s">
        <v>4504</v>
      </c>
      <c r="D222" s="237" t="s">
        <v>4505</v>
      </c>
      <c r="E222" s="237" t="s">
        <v>21</v>
      </c>
      <c r="F222" s="237" t="s">
        <v>21</v>
      </c>
      <c r="G222" s="237" t="s">
        <v>21</v>
      </c>
      <c r="H222" s="237" t="s">
        <v>4506</v>
      </c>
      <c r="I222" s="237" t="s">
        <v>21</v>
      </c>
      <c r="J222" s="237" t="s">
        <v>4507</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4508</v>
      </c>
      <c r="B223" s="237" t="s">
        <v>4509</v>
      </c>
      <c r="C223" s="237" t="s">
        <v>4510</v>
      </c>
      <c r="D223" s="237" t="s">
        <v>21</v>
      </c>
      <c r="E223" s="237" t="s">
        <v>4511</v>
      </c>
      <c r="F223" s="237" t="s">
        <v>21</v>
      </c>
      <c r="G223" s="237" t="s">
        <v>21</v>
      </c>
      <c r="H223" s="237" t="s">
        <v>4512</v>
      </c>
      <c r="I223" s="237" t="s">
        <v>21</v>
      </c>
      <c r="J223" s="237" t="s">
        <v>4513</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4514</v>
      </c>
      <c r="B224" s="237" t="s">
        <v>4515</v>
      </c>
      <c r="C224" s="237" t="s">
        <v>4516</v>
      </c>
      <c r="D224" s="237" t="s">
        <v>21</v>
      </c>
      <c r="E224" s="237" t="s">
        <v>21</v>
      </c>
      <c r="F224" s="237" t="s">
        <v>21</v>
      </c>
      <c r="G224" s="237" t="s">
        <v>21</v>
      </c>
      <c r="H224" s="237" t="s">
        <v>4517</v>
      </c>
      <c r="I224" s="237" t="s">
        <v>21</v>
      </c>
      <c r="J224" s="237" t="s">
        <v>4518</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4519</v>
      </c>
      <c r="B225" s="237" t="s">
        <v>4520</v>
      </c>
      <c r="C225" s="237" t="s">
        <v>4521</v>
      </c>
      <c r="D225" s="237" t="s">
        <v>21</v>
      </c>
      <c r="E225" s="237" t="s">
        <v>21</v>
      </c>
      <c r="F225" s="237" t="s">
        <v>21</v>
      </c>
      <c r="G225" s="237" t="s">
        <v>21</v>
      </c>
      <c r="H225" s="237" t="s">
        <v>4522</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4523</v>
      </c>
      <c r="B226" s="237" t="s">
        <v>4524</v>
      </c>
      <c r="C226" s="237" t="s">
        <v>4525</v>
      </c>
      <c r="D226" s="237" t="s">
        <v>21</v>
      </c>
      <c r="E226" s="237" t="s">
        <v>21</v>
      </c>
      <c r="F226" s="237" t="s">
        <v>21</v>
      </c>
      <c r="G226" s="237" t="s">
        <v>21</v>
      </c>
      <c r="H226" s="237" t="s">
        <v>4526</v>
      </c>
      <c r="I226" s="237" t="s">
        <v>21</v>
      </c>
      <c r="J226" s="237" t="s">
        <v>4527</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4528</v>
      </c>
      <c r="B227" s="237" t="s">
        <v>4529</v>
      </c>
      <c r="C227" s="237" t="s">
        <v>4530</v>
      </c>
      <c r="D227" s="237" t="s">
        <v>21</v>
      </c>
      <c r="E227" s="237" t="s">
        <v>21</v>
      </c>
      <c r="F227" s="237" t="s">
        <v>21</v>
      </c>
      <c r="G227" s="237" t="s">
        <v>21</v>
      </c>
      <c r="H227" s="237" t="s">
        <v>4531</v>
      </c>
      <c r="I227" s="237" t="s">
        <v>21</v>
      </c>
      <c r="J227" s="237" t="s">
        <v>4532</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4533</v>
      </c>
      <c r="B228" s="237" t="s">
        <v>4534</v>
      </c>
      <c r="C228" s="237" t="s">
        <v>4535</v>
      </c>
      <c r="D228" s="237" t="s">
        <v>21</v>
      </c>
      <c r="E228" s="237" t="s">
        <v>21</v>
      </c>
      <c r="F228" s="237" t="s">
        <v>21</v>
      </c>
      <c r="G228" s="237" t="s">
        <v>21</v>
      </c>
      <c r="H228" s="237" t="s">
        <v>4536</v>
      </c>
      <c r="I228" s="237" t="s">
        <v>21</v>
      </c>
      <c r="J228" s="237" t="s">
        <v>4537</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4538</v>
      </c>
      <c r="B229" s="237" t="s">
        <v>4539</v>
      </c>
      <c r="C229" s="237" t="s">
        <v>4540</v>
      </c>
      <c r="D229" s="237" t="s">
        <v>21</v>
      </c>
      <c r="E229" s="237" t="s">
        <v>21</v>
      </c>
      <c r="F229" s="237" t="s">
        <v>21</v>
      </c>
      <c r="G229" s="237" t="s">
        <v>21</v>
      </c>
      <c r="H229" s="237" t="s">
        <v>4541</v>
      </c>
      <c r="I229" s="237" t="s">
        <v>21</v>
      </c>
      <c r="J229" s="237" t="s">
        <v>4542</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941</v>
      </c>
      <c r="B230" s="236" t="s">
        <v>4543</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4544</v>
      </c>
      <c r="B231" s="237" t="s">
        <v>4545</v>
      </c>
      <c r="C231" s="237" t="s">
        <v>4546</v>
      </c>
      <c r="D231" s="237" t="s">
        <v>4547</v>
      </c>
      <c r="E231" s="237" t="s">
        <v>21</v>
      </c>
      <c r="F231" s="237" t="s">
        <v>21</v>
      </c>
      <c r="G231" s="237" t="s">
        <v>21</v>
      </c>
      <c r="H231" s="237" t="s">
        <v>4548</v>
      </c>
      <c r="I231" s="237" t="s">
        <v>21</v>
      </c>
      <c r="J231" s="237" t="s">
        <v>4549</v>
      </c>
      <c r="K231" s="240">
        <f>IF(COUNTIF(L231:AY231,"&lt;&gt;")=0,"",SUMPRODUCT(((Recommendations[ImplStatus]="Implemented")+(Recommendations[ImplStatus]="Compensated"))*ISNUMBER(MATCH(Recommendations[Id],L231:AY231,0)))/COUNTIF(L231:AY231,"&lt;&gt;"))</f>
        <v>0</v>
      </c>
      <c r="L231" s="243" t="s">
        <v>181</v>
      </c>
      <c r="M231" s="243" t="s">
        <v>186</v>
      </c>
      <c r="N231" s="243" t="s">
        <v>191</v>
      </c>
      <c r="O231" s="243" t="s">
        <v>196</v>
      </c>
      <c r="P231" s="243" t="s">
        <v>201</v>
      </c>
      <c r="Q231" s="243" t="s">
        <v>206</v>
      </c>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4550</v>
      </c>
      <c r="B232" s="237" t="s">
        <v>4551</v>
      </c>
      <c r="C232" s="237" t="s">
        <v>4552</v>
      </c>
      <c r="D232" s="237" t="s">
        <v>4553</v>
      </c>
      <c r="E232" s="237" t="s">
        <v>21</v>
      </c>
      <c r="F232" s="237" t="s">
        <v>21</v>
      </c>
      <c r="G232" s="237" t="s">
        <v>21</v>
      </c>
      <c r="H232" s="237" t="s">
        <v>4554</v>
      </c>
      <c r="I232" s="237" t="s">
        <v>21</v>
      </c>
      <c r="J232" s="237" t="s">
        <v>4555</v>
      </c>
      <c r="K232" s="240">
        <f>IF(COUNTIF(L232:AY232,"&lt;&gt;")=0,"",SUMPRODUCT(((Recommendations[ImplStatus]="Implemented")+(Recommendations[ImplStatus]="Compensated"))*ISNUMBER(MATCH(Recommendations[Id],L232:AY232,0)))/COUNTIF(L232:AY232,"&lt;&gt;"))</f>
        <v>0</v>
      </c>
      <c r="L232" s="243" t="s">
        <v>117</v>
      </c>
      <c r="M232" s="243" t="s">
        <v>137</v>
      </c>
      <c r="N232" s="243" t="s">
        <v>256</v>
      </c>
      <c r="O232" s="243" t="s">
        <v>295</v>
      </c>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4556</v>
      </c>
      <c r="B233" s="237" t="s">
        <v>4557</v>
      </c>
      <c r="C233" s="237" t="s">
        <v>4558</v>
      </c>
      <c r="D233" s="237" t="s">
        <v>4559</v>
      </c>
      <c r="E233" s="237" t="s">
        <v>21</v>
      </c>
      <c r="F233" s="237" t="s">
        <v>21</v>
      </c>
      <c r="G233" s="237" t="s">
        <v>21</v>
      </c>
      <c r="H233" s="237" t="s">
        <v>4560</v>
      </c>
      <c r="I233" s="237" t="s">
        <v>21</v>
      </c>
      <c r="J233" s="237" t="s">
        <v>4561</v>
      </c>
      <c r="K233" s="240">
        <f>IF(COUNTIF(L233:AY233,"&lt;&gt;")=0,"",SUMPRODUCT(((Recommendations[ImplStatus]="Implemented")+(Recommendations[ImplStatus]="Compensated"))*ISNUMBER(MATCH(Recommendations[Id],L233:AY233,0)))/COUNTIF(L233:AY233,"&lt;&gt;"))</f>
        <v>0</v>
      </c>
      <c r="L233" s="243" t="s">
        <v>117</v>
      </c>
      <c r="M233" s="243" t="s">
        <v>137</v>
      </c>
      <c r="N233" s="243" t="s">
        <v>256</v>
      </c>
      <c r="O233" s="243" t="s">
        <v>295</v>
      </c>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4562</v>
      </c>
      <c r="B234" s="237" t="s">
        <v>4563</v>
      </c>
      <c r="C234" s="237" t="s">
        <v>4564</v>
      </c>
      <c r="D234" s="237" t="s">
        <v>4565</v>
      </c>
      <c r="E234" s="237" t="s">
        <v>21</v>
      </c>
      <c r="F234" s="237" t="s">
        <v>21</v>
      </c>
      <c r="G234" s="237" t="s">
        <v>21</v>
      </c>
      <c r="H234" s="237" t="s">
        <v>4566</v>
      </c>
      <c r="I234" s="237" t="s">
        <v>21</v>
      </c>
      <c r="J234" s="237" t="s">
        <v>4567</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945</v>
      </c>
      <c r="B235" s="236" t="s">
        <v>4568</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4569</v>
      </c>
      <c r="B236" s="237" t="s">
        <v>4570</v>
      </c>
      <c r="C236" s="237" t="s">
        <v>4571</v>
      </c>
      <c r="D236" s="237" t="s">
        <v>4572</v>
      </c>
      <c r="E236" s="237" t="s">
        <v>21</v>
      </c>
      <c r="F236" s="237" t="s">
        <v>21</v>
      </c>
      <c r="G236" s="237" t="s">
        <v>21</v>
      </c>
      <c r="H236" s="237" t="s">
        <v>4573</v>
      </c>
      <c r="I236" s="237" t="s">
        <v>21</v>
      </c>
      <c r="J236" s="237" t="s">
        <v>4574</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4575</v>
      </c>
      <c r="B237" s="237" t="s">
        <v>4576</v>
      </c>
      <c r="C237" s="237" t="s">
        <v>4577</v>
      </c>
      <c r="D237" s="237" t="s">
        <v>4578</v>
      </c>
      <c r="E237" s="237" t="s">
        <v>21</v>
      </c>
      <c r="F237" s="237" t="s">
        <v>21</v>
      </c>
      <c r="G237" s="237" t="s">
        <v>4579</v>
      </c>
      <c r="H237" s="237" t="s">
        <v>4580</v>
      </c>
      <c r="I237" s="237" t="s">
        <v>3810</v>
      </c>
      <c r="J237" s="237" t="s">
        <v>4581</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4582</v>
      </c>
      <c r="B238" s="237" t="s">
        <v>4583</v>
      </c>
      <c r="C238" s="237" t="s">
        <v>4584</v>
      </c>
      <c r="D238" s="237" t="s">
        <v>21</v>
      </c>
      <c r="E238" s="237" t="s">
        <v>21</v>
      </c>
      <c r="F238" s="237" t="s">
        <v>21</v>
      </c>
      <c r="G238" s="237" t="s">
        <v>21</v>
      </c>
      <c r="H238" s="237" t="s">
        <v>4585</v>
      </c>
      <c r="I238" s="237" t="s">
        <v>4586</v>
      </c>
      <c r="J238" s="237" t="s">
        <v>4587</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4588</v>
      </c>
      <c r="B239" s="237" t="s">
        <v>4589</v>
      </c>
      <c r="C239" s="237" t="s">
        <v>4590</v>
      </c>
      <c r="D239" s="237" t="s">
        <v>21</v>
      </c>
      <c r="E239" s="237" t="s">
        <v>21</v>
      </c>
      <c r="F239" s="237" t="s">
        <v>21</v>
      </c>
      <c r="G239" s="237" t="s">
        <v>21</v>
      </c>
      <c r="H239" s="237" t="s">
        <v>4591</v>
      </c>
      <c r="I239" s="237" t="s">
        <v>3810</v>
      </c>
      <c r="J239" s="237" t="s">
        <v>4592</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4593</v>
      </c>
      <c r="B240" s="237" t="s">
        <v>4594</v>
      </c>
      <c r="C240" s="237" t="s">
        <v>4595</v>
      </c>
      <c r="D240" s="237" t="s">
        <v>4596</v>
      </c>
      <c r="E240" s="237" t="s">
        <v>21</v>
      </c>
      <c r="F240" s="237" t="s">
        <v>21</v>
      </c>
      <c r="G240" s="237" t="s">
        <v>21</v>
      </c>
      <c r="H240" s="237" t="s">
        <v>4597</v>
      </c>
      <c r="I240" s="237" t="s">
        <v>21</v>
      </c>
      <c r="J240" s="237" t="s">
        <v>4598</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949</v>
      </c>
      <c r="B241" s="236" t="s">
        <v>4599</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4600</v>
      </c>
      <c r="B242" s="237" t="s">
        <v>4601</v>
      </c>
      <c r="C242" s="237" t="s">
        <v>4602</v>
      </c>
      <c r="D242" s="237" t="s">
        <v>21</v>
      </c>
      <c r="E242" s="237" t="s">
        <v>21</v>
      </c>
      <c r="F242" s="237" t="s">
        <v>4603</v>
      </c>
      <c r="G242" s="237" t="s">
        <v>21</v>
      </c>
      <c r="H242" s="237" t="s">
        <v>4604</v>
      </c>
      <c r="I242" s="237" t="s">
        <v>21</v>
      </c>
      <c r="J242" s="237" t="s">
        <v>4605</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953</v>
      </c>
      <c r="B243" s="236" t="s">
        <v>4606</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4607</v>
      </c>
      <c r="B244" s="237" t="s">
        <v>4608</v>
      </c>
      <c r="C244" s="237" t="s">
        <v>4609</v>
      </c>
      <c r="D244" s="237" t="s">
        <v>21</v>
      </c>
      <c r="E244" s="237" t="s">
        <v>21</v>
      </c>
      <c r="F244" s="237" t="s">
        <v>4610</v>
      </c>
      <c r="G244" s="237" t="s">
        <v>21</v>
      </c>
      <c r="H244" s="237" t="s">
        <v>4611</v>
      </c>
      <c r="I244" s="237" t="s">
        <v>4612</v>
      </c>
      <c r="J244" s="237" t="s">
        <v>4613</v>
      </c>
      <c r="K244" s="240">
        <f>IF(COUNTIF(L244:AY244,"&lt;&gt;")=0,"",SUMPRODUCT(((Recommendations[ImplStatus]="Implemented")+(Recommendations[ImplStatus]="Compensated"))*ISNUMBER(MATCH(Recommendations[Id],L244:AY244,0)))/COUNTIF(L244:AY244,"&lt;&gt;"))</f>
        <v>0</v>
      </c>
      <c r="L244" s="243" t="s">
        <v>102</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4614</v>
      </c>
      <c r="B245" s="237" t="s">
        <v>4615</v>
      </c>
      <c r="C245" s="237" t="s">
        <v>4616</v>
      </c>
      <c r="D245" s="237" t="s">
        <v>4617</v>
      </c>
      <c r="E245" s="237" t="s">
        <v>21</v>
      </c>
      <c r="F245" s="237" t="s">
        <v>21</v>
      </c>
      <c r="G245" s="237" t="s">
        <v>21</v>
      </c>
      <c r="H245" s="237" t="s">
        <v>4618</v>
      </c>
      <c r="I245" s="237" t="s">
        <v>21</v>
      </c>
      <c r="J245" s="237" t="s">
        <v>4619</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4620</v>
      </c>
      <c r="B246" s="237" t="s">
        <v>4621</v>
      </c>
      <c r="C246" s="237" t="s">
        <v>4622</v>
      </c>
      <c r="D246" s="237" t="s">
        <v>21</v>
      </c>
      <c r="E246" s="237" t="s">
        <v>21</v>
      </c>
      <c r="F246" s="237" t="s">
        <v>21</v>
      </c>
      <c r="G246" s="237" t="s">
        <v>21</v>
      </c>
      <c r="H246" s="237" t="s">
        <v>4623</v>
      </c>
      <c r="I246" s="237" t="s">
        <v>21</v>
      </c>
      <c r="J246" s="237" t="s">
        <v>4624</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957</v>
      </c>
      <c r="B247" s="236" t="s">
        <v>4625</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4626</v>
      </c>
      <c r="B248" s="237" t="s">
        <v>4627</v>
      </c>
      <c r="C248" s="237" t="s">
        <v>4628</v>
      </c>
      <c r="D248" s="237" t="s">
        <v>4629</v>
      </c>
      <c r="E248" s="237" t="s">
        <v>21</v>
      </c>
      <c r="F248" s="237" t="s">
        <v>21</v>
      </c>
      <c r="G248" s="237" t="s">
        <v>21</v>
      </c>
      <c r="H248" s="237" t="s">
        <v>4630</v>
      </c>
      <c r="I248" s="237" t="s">
        <v>4631</v>
      </c>
      <c r="J248" s="237" t="s">
        <v>4632</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4633</v>
      </c>
      <c r="B249" s="237" t="s">
        <v>4634</v>
      </c>
      <c r="C249" s="237" t="s">
        <v>4628</v>
      </c>
      <c r="D249" s="237" t="s">
        <v>4635</v>
      </c>
      <c r="E249" s="237" t="s">
        <v>21</v>
      </c>
      <c r="F249" s="237" t="s">
        <v>21</v>
      </c>
      <c r="G249" s="237" t="s">
        <v>21</v>
      </c>
      <c r="H249" s="237" t="s">
        <v>4630</v>
      </c>
      <c r="I249" s="237" t="s">
        <v>4636</v>
      </c>
      <c r="J249" s="237" t="s">
        <v>4637</v>
      </c>
      <c r="K249" s="240">
        <f>IF(COUNTIF(L249:AY249,"&lt;&gt;")=0,"",SUMPRODUCT(((Recommendations[ImplStatus]="Implemented")+(Recommendations[ImplStatus]="Compensated"))*ISNUMBER(MATCH(Recommendations[Id],L249:AY249,0)))/COUNTIF(L249:AY249,"&lt;&gt;"))</f>
        <v>0</v>
      </c>
      <c r="L249" s="243" t="s">
        <v>97</v>
      </c>
      <c r="M249" s="243" t="s">
        <v>211</v>
      </c>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4638</v>
      </c>
      <c r="B250" s="237" t="s">
        <v>4639</v>
      </c>
      <c r="C250" s="237" t="s">
        <v>4640</v>
      </c>
      <c r="D250" s="237" t="s">
        <v>4641</v>
      </c>
      <c r="E250" s="237" t="s">
        <v>21</v>
      </c>
      <c r="F250" s="237" t="s">
        <v>21</v>
      </c>
      <c r="G250" s="237" t="s">
        <v>21</v>
      </c>
      <c r="H250" s="237" t="s">
        <v>4642</v>
      </c>
      <c r="I250" s="237" t="s">
        <v>21</v>
      </c>
      <c r="J250" s="237" t="s">
        <v>4643</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4644</v>
      </c>
      <c r="B251" s="235" t="s">
        <v>4645</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963</v>
      </c>
      <c r="B252" s="236" t="s">
        <v>4646</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4647</v>
      </c>
      <c r="B253" s="237" t="s">
        <v>4648</v>
      </c>
      <c r="C253" s="237" t="s">
        <v>4649</v>
      </c>
      <c r="D253" s="237" t="s">
        <v>3582</v>
      </c>
      <c r="E253" s="237" t="s">
        <v>3368</v>
      </c>
      <c r="F253" s="237" t="s">
        <v>21</v>
      </c>
      <c r="G253" s="237" t="s">
        <v>21</v>
      </c>
      <c r="H253" s="237" t="s">
        <v>4650</v>
      </c>
      <c r="I253" s="237" t="s">
        <v>21</v>
      </c>
      <c r="J253" s="237" t="s">
        <v>4651</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4652</v>
      </c>
      <c r="B254" s="237" t="s">
        <v>4653</v>
      </c>
      <c r="C254" s="237" t="s">
        <v>3373</v>
      </c>
      <c r="D254" s="237" t="s">
        <v>3374</v>
      </c>
      <c r="E254" s="237" t="s">
        <v>21</v>
      </c>
      <c r="F254" s="237" t="s">
        <v>3376</v>
      </c>
      <c r="G254" s="237" t="s">
        <v>21</v>
      </c>
      <c r="H254" s="237" t="s">
        <v>4654</v>
      </c>
      <c r="I254" s="237" t="s">
        <v>21</v>
      </c>
      <c r="J254" s="237" t="s">
        <v>4655</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967</v>
      </c>
      <c r="B255" s="236" t="s">
        <v>4656</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4657</v>
      </c>
      <c r="B256" s="237" t="s">
        <v>4658</v>
      </c>
      <c r="C256" s="237" t="s">
        <v>4659</v>
      </c>
      <c r="D256" s="237" t="s">
        <v>4660</v>
      </c>
      <c r="E256" s="237" t="s">
        <v>4661</v>
      </c>
      <c r="F256" s="237" t="s">
        <v>4662</v>
      </c>
      <c r="G256" s="237" t="s">
        <v>21</v>
      </c>
      <c r="H256" s="237" t="s">
        <v>4663</v>
      </c>
      <c r="I256" s="237" t="s">
        <v>21</v>
      </c>
      <c r="J256" s="237" t="s">
        <v>4664</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4665</v>
      </c>
      <c r="B257" s="237" t="s">
        <v>4666</v>
      </c>
      <c r="C257" s="237" t="s">
        <v>4667</v>
      </c>
      <c r="D257" s="237" t="s">
        <v>4668</v>
      </c>
      <c r="E257" s="237" t="s">
        <v>21</v>
      </c>
      <c r="F257" s="237" t="s">
        <v>21</v>
      </c>
      <c r="G257" s="237" t="s">
        <v>21</v>
      </c>
      <c r="H257" s="237" t="s">
        <v>4669</v>
      </c>
      <c r="I257" s="237" t="s">
        <v>21</v>
      </c>
      <c r="J257" s="237" t="s">
        <v>4670</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972</v>
      </c>
      <c r="B258" s="236" t="s">
        <v>4671</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4672</v>
      </c>
      <c r="B259" s="237" t="s">
        <v>4673</v>
      </c>
      <c r="C259" s="237" t="s">
        <v>4674</v>
      </c>
      <c r="D259" s="237" t="s">
        <v>4675</v>
      </c>
      <c r="E259" s="237" t="s">
        <v>4676</v>
      </c>
      <c r="F259" s="237" t="s">
        <v>21</v>
      </c>
      <c r="G259" s="237" t="s">
        <v>21</v>
      </c>
      <c r="H259" s="237" t="s">
        <v>4677</v>
      </c>
      <c r="I259" s="237" t="s">
        <v>21</v>
      </c>
      <c r="J259" s="237" t="s">
        <v>4678</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4679</v>
      </c>
      <c r="B260" s="237" t="s">
        <v>4680</v>
      </c>
      <c r="C260" s="237" t="s">
        <v>4681</v>
      </c>
      <c r="D260" s="237" t="s">
        <v>21</v>
      </c>
      <c r="E260" s="237" t="s">
        <v>21</v>
      </c>
      <c r="F260" s="237" t="s">
        <v>21</v>
      </c>
      <c r="G260" s="237" t="s">
        <v>21</v>
      </c>
      <c r="H260" s="237" t="s">
        <v>4682</v>
      </c>
      <c r="I260" s="237" t="s">
        <v>4683</v>
      </c>
      <c r="J260" s="237" t="s">
        <v>4684</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4685</v>
      </c>
      <c r="B261" s="237" t="s">
        <v>4686</v>
      </c>
      <c r="C261" s="237" t="s">
        <v>4687</v>
      </c>
      <c r="D261" s="237" t="s">
        <v>4688</v>
      </c>
      <c r="E261" s="237" t="s">
        <v>21</v>
      </c>
      <c r="F261" s="237" t="s">
        <v>21</v>
      </c>
      <c r="G261" s="237" t="s">
        <v>21</v>
      </c>
      <c r="H261" s="237" t="s">
        <v>4689</v>
      </c>
      <c r="I261" s="237" t="s">
        <v>4690</v>
      </c>
      <c r="J261" s="237" t="s">
        <v>4691</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4692</v>
      </c>
      <c r="B262" s="237" t="s">
        <v>4693</v>
      </c>
      <c r="C262" s="237" t="s">
        <v>4694</v>
      </c>
      <c r="D262" s="237" t="s">
        <v>4695</v>
      </c>
      <c r="E262" s="237" t="s">
        <v>21</v>
      </c>
      <c r="F262" s="237" t="s">
        <v>21</v>
      </c>
      <c r="G262" s="237" t="s">
        <v>21</v>
      </c>
      <c r="H262" s="237" t="s">
        <v>4696</v>
      </c>
      <c r="I262" s="237" t="s">
        <v>4697</v>
      </c>
      <c r="J262" s="237" t="s">
        <v>4698</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4699</v>
      </c>
      <c r="B263" s="237" t="s">
        <v>4700</v>
      </c>
      <c r="C263" s="237" t="s">
        <v>4701</v>
      </c>
      <c r="D263" s="237" t="s">
        <v>4702</v>
      </c>
      <c r="E263" s="237" t="s">
        <v>21</v>
      </c>
      <c r="F263" s="237" t="s">
        <v>21</v>
      </c>
      <c r="G263" s="237" t="s">
        <v>4703</v>
      </c>
      <c r="H263" s="237" t="s">
        <v>3606</v>
      </c>
      <c r="I263" s="237" t="s">
        <v>4704</v>
      </c>
      <c r="J263" s="237" t="s">
        <v>4705</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4706</v>
      </c>
      <c r="B264" s="237" t="s">
        <v>4707</v>
      </c>
      <c r="C264" s="237" t="s">
        <v>4694</v>
      </c>
      <c r="D264" s="237" t="s">
        <v>4708</v>
      </c>
      <c r="E264" s="237" t="s">
        <v>21</v>
      </c>
      <c r="F264" s="237" t="s">
        <v>21</v>
      </c>
      <c r="G264" s="237" t="s">
        <v>21</v>
      </c>
      <c r="H264" s="237" t="s">
        <v>4709</v>
      </c>
      <c r="I264" s="237" t="s">
        <v>21</v>
      </c>
      <c r="J264" s="237" t="s">
        <v>4710</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976</v>
      </c>
      <c r="B265" s="236" t="s">
        <v>4711</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4712</v>
      </c>
      <c r="B266" s="237" t="s">
        <v>4713</v>
      </c>
      <c r="C266" s="237" t="s">
        <v>4714</v>
      </c>
      <c r="D266" s="237" t="s">
        <v>4715</v>
      </c>
      <c r="E266" s="237" t="s">
        <v>4716</v>
      </c>
      <c r="F266" s="237" t="s">
        <v>21</v>
      </c>
      <c r="G266" s="237" t="s">
        <v>4717</v>
      </c>
      <c r="H266" s="237" t="s">
        <v>4718</v>
      </c>
      <c r="I266" s="237" t="s">
        <v>4719</v>
      </c>
      <c r="J266" s="237" t="s">
        <v>4720</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4721</v>
      </c>
      <c r="B267" s="237" t="s">
        <v>4722</v>
      </c>
      <c r="C267" s="237" t="s">
        <v>4723</v>
      </c>
      <c r="D267" s="237" t="s">
        <v>4724</v>
      </c>
      <c r="E267" s="237" t="s">
        <v>21</v>
      </c>
      <c r="F267" s="237" t="s">
        <v>21</v>
      </c>
      <c r="G267" s="237" t="s">
        <v>21</v>
      </c>
      <c r="H267" s="237" t="s">
        <v>4725</v>
      </c>
      <c r="I267" s="237" t="s">
        <v>21</v>
      </c>
      <c r="J267" s="237" t="s">
        <v>4726</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4727</v>
      </c>
      <c r="B268" s="237" t="s">
        <v>4728</v>
      </c>
      <c r="C268" s="237" t="s">
        <v>4729</v>
      </c>
      <c r="D268" s="237" t="s">
        <v>4724</v>
      </c>
      <c r="E268" s="237" t="s">
        <v>21</v>
      </c>
      <c r="F268" s="237" t="s">
        <v>21</v>
      </c>
      <c r="G268" s="237" t="s">
        <v>4730</v>
      </c>
      <c r="H268" s="237" t="s">
        <v>4731</v>
      </c>
      <c r="I268" s="237" t="s">
        <v>21</v>
      </c>
      <c r="J268" s="237" t="s">
        <v>4732</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4733</v>
      </c>
      <c r="B269" s="237" t="s">
        <v>4734</v>
      </c>
      <c r="C269" s="237" t="s">
        <v>4729</v>
      </c>
      <c r="D269" s="237" t="s">
        <v>4735</v>
      </c>
      <c r="E269" s="237" t="s">
        <v>21</v>
      </c>
      <c r="F269" s="237" t="s">
        <v>21</v>
      </c>
      <c r="G269" s="237" t="s">
        <v>21</v>
      </c>
      <c r="H269" s="237" t="s">
        <v>4736</v>
      </c>
      <c r="I269" s="237" t="s">
        <v>21</v>
      </c>
      <c r="J269" s="237" t="s">
        <v>4737</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4738</v>
      </c>
      <c r="B270" s="237" t="s">
        <v>4739</v>
      </c>
      <c r="C270" s="237" t="s">
        <v>4740</v>
      </c>
      <c r="D270" s="237" t="s">
        <v>4741</v>
      </c>
      <c r="E270" s="237" t="s">
        <v>21</v>
      </c>
      <c r="F270" s="237" t="s">
        <v>21</v>
      </c>
      <c r="G270" s="237" t="s">
        <v>21</v>
      </c>
      <c r="H270" s="237" t="s">
        <v>4742</v>
      </c>
      <c r="I270" s="237" t="s">
        <v>21</v>
      </c>
      <c r="J270" s="237" t="s">
        <v>4743</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4744</v>
      </c>
      <c r="B271" s="237" t="s">
        <v>4745</v>
      </c>
      <c r="C271" s="237" t="s">
        <v>4746</v>
      </c>
      <c r="D271" s="237" t="s">
        <v>4747</v>
      </c>
      <c r="E271" s="237" t="s">
        <v>21</v>
      </c>
      <c r="F271" s="237" t="s">
        <v>21</v>
      </c>
      <c r="G271" s="237" t="s">
        <v>21</v>
      </c>
      <c r="H271" s="237" t="s">
        <v>4748</v>
      </c>
      <c r="I271" s="237" t="s">
        <v>4749</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4750</v>
      </c>
      <c r="B272" s="237" t="s">
        <v>4751</v>
      </c>
      <c r="C272" s="237" t="s">
        <v>4752</v>
      </c>
      <c r="D272" s="237" t="s">
        <v>4753</v>
      </c>
      <c r="E272" s="237" t="s">
        <v>21</v>
      </c>
      <c r="F272" s="237" t="s">
        <v>21</v>
      </c>
      <c r="G272" s="237" t="s">
        <v>21</v>
      </c>
      <c r="H272" s="237" t="s">
        <v>4754</v>
      </c>
      <c r="I272" s="237" t="s">
        <v>4755</v>
      </c>
      <c r="J272" s="237" t="s">
        <v>4756</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980</v>
      </c>
      <c r="B273" s="236" t="s">
        <v>4757</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4758</v>
      </c>
      <c r="B274" s="237" t="s">
        <v>4759</v>
      </c>
      <c r="C274" s="237" t="s">
        <v>4760</v>
      </c>
      <c r="D274" s="237" t="s">
        <v>4753</v>
      </c>
      <c r="E274" s="237" t="s">
        <v>4761</v>
      </c>
      <c r="F274" s="237" t="s">
        <v>21</v>
      </c>
      <c r="G274" s="237" t="s">
        <v>21</v>
      </c>
      <c r="H274" s="237" t="s">
        <v>4762</v>
      </c>
      <c r="I274" s="237" t="s">
        <v>21</v>
      </c>
      <c r="J274" s="237" t="s">
        <v>4763</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4764</v>
      </c>
      <c r="B275" s="237" t="s">
        <v>4765</v>
      </c>
      <c r="C275" s="237" t="s">
        <v>4766</v>
      </c>
      <c r="D275" s="237" t="s">
        <v>4767</v>
      </c>
      <c r="E275" s="237" t="s">
        <v>21</v>
      </c>
      <c r="F275" s="237" t="s">
        <v>21</v>
      </c>
      <c r="G275" s="237" t="s">
        <v>21</v>
      </c>
      <c r="H275" s="237" t="s">
        <v>4768</v>
      </c>
      <c r="I275" s="237" t="s">
        <v>21</v>
      </c>
      <c r="J275" s="237" t="s">
        <v>4769</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4770</v>
      </c>
      <c r="B276" s="237" t="s">
        <v>4771</v>
      </c>
      <c r="C276" s="237" t="s">
        <v>4772</v>
      </c>
      <c r="D276" s="237" t="s">
        <v>4773</v>
      </c>
      <c r="E276" s="237" t="s">
        <v>21</v>
      </c>
      <c r="F276" s="237" t="s">
        <v>4774</v>
      </c>
      <c r="G276" s="237" t="s">
        <v>21</v>
      </c>
      <c r="H276" s="237" t="s">
        <v>4775</v>
      </c>
      <c r="I276" s="237" t="s">
        <v>4776</v>
      </c>
      <c r="J276" s="237" t="s">
        <v>4777</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4778</v>
      </c>
      <c r="B277" s="236" t="s">
        <v>4779</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4780</v>
      </c>
      <c r="B278" s="237" t="s">
        <v>4781</v>
      </c>
      <c r="C278" s="237" t="s">
        <v>4782</v>
      </c>
      <c r="D278" s="237" t="s">
        <v>4783</v>
      </c>
      <c r="E278" s="237" t="s">
        <v>21</v>
      </c>
      <c r="F278" s="237" t="s">
        <v>4784</v>
      </c>
      <c r="G278" s="237" t="s">
        <v>21</v>
      </c>
      <c r="H278" s="237" t="s">
        <v>4785</v>
      </c>
      <c r="I278" s="237" t="s">
        <v>21</v>
      </c>
      <c r="J278" s="237" t="s">
        <v>4786</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4787</v>
      </c>
      <c r="B279" s="235" t="s">
        <v>4788</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986</v>
      </c>
      <c r="B280" s="236" t="s">
        <v>4789</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4790</v>
      </c>
      <c r="B281" s="237" t="s">
        <v>4791</v>
      </c>
      <c r="C281" s="237" t="s">
        <v>4792</v>
      </c>
      <c r="D281" s="237" t="s">
        <v>4793</v>
      </c>
      <c r="E281" s="237" t="s">
        <v>4794</v>
      </c>
      <c r="F281" s="237" t="s">
        <v>21</v>
      </c>
      <c r="G281" s="237" t="s">
        <v>21</v>
      </c>
      <c r="H281" s="237" t="s">
        <v>4795</v>
      </c>
      <c r="I281" s="237" t="s">
        <v>21</v>
      </c>
      <c r="J281" s="237" t="s">
        <v>4796</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4797</v>
      </c>
      <c r="B282" s="237" t="s">
        <v>4798</v>
      </c>
      <c r="C282" s="237" t="s">
        <v>4799</v>
      </c>
      <c r="D282" s="237" t="s">
        <v>21</v>
      </c>
      <c r="E282" s="237" t="s">
        <v>21</v>
      </c>
      <c r="F282" s="237" t="s">
        <v>21</v>
      </c>
      <c r="G282" s="237" t="s">
        <v>21</v>
      </c>
      <c r="H282" s="237" t="s">
        <v>4800</v>
      </c>
      <c r="I282" s="237" t="s">
        <v>21</v>
      </c>
      <c r="J282" s="237" t="s">
        <v>4801</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4802</v>
      </c>
      <c r="B283" s="237" t="s">
        <v>4803</v>
      </c>
      <c r="C283" s="237" t="s">
        <v>4804</v>
      </c>
      <c r="D283" s="237" t="s">
        <v>21</v>
      </c>
      <c r="E283" s="237" t="s">
        <v>21</v>
      </c>
      <c r="F283" s="237" t="s">
        <v>21</v>
      </c>
      <c r="G283" s="237" t="s">
        <v>21</v>
      </c>
      <c r="H283" s="237" t="s">
        <v>4805</v>
      </c>
      <c r="I283" s="237" t="s">
        <v>21</v>
      </c>
      <c r="J283" s="237" t="s">
        <v>4806</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4807</v>
      </c>
      <c r="B284" s="237" t="s">
        <v>4808</v>
      </c>
      <c r="C284" s="237" t="s">
        <v>4809</v>
      </c>
      <c r="D284" s="237" t="s">
        <v>4810</v>
      </c>
      <c r="E284" s="237" t="s">
        <v>21</v>
      </c>
      <c r="F284" s="237" t="s">
        <v>21</v>
      </c>
      <c r="G284" s="237" t="s">
        <v>21</v>
      </c>
      <c r="H284" s="237" t="s">
        <v>4811</v>
      </c>
      <c r="I284" s="237" t="s">
        <v>21</v>
      </c>
      <c r="J284" s="237" t="s">
        <v>4812</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990</v>
      </c>
      <c r="B285" s="236" t="s">
        <v>4813</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4814</v>
      </c>
      <c r="B286" s="237" t="s">
        <v>4815</v>
      </c>
      <c r="C286" s="237" t="s">
        <v>4816</v>
      </c>
      <c r="D286" s="237" t="s">
        <v>4817</v>
      </c>
      <c r="E286" s="237" t="s">
        <v>21</v>
      </c>
      <c r="F286" s="237" t="s">
        <v>21</v>
      </c>
      <c r="G286" s="237" t="s">
        <v>21</v>
      </c>
      <c r="H286" s="237" t="s">
        <v>4818</v>
      </c>
      <c r="I286" s="237" t="s">
        <v>4819</v>
      </c>
      <c r="J286" s="237" t="s">
        <v>4820</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994</v>
      </c>
      <c r="B287" s="236" t="s">
        <v>4821</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4822</v>
      </c>
      <c r="B288" s="237" t="s">
        <v>4823</v>
      </c>
      <c r="C288" s="237" t="s">
        <v>4824</v>
      </c>
      <c r="D288" s="237" t="s">
        <v>4825</v>
      </c>
      <c r="E288" s="237" t="s">
        <v>4826</v>
      </c>
      <c r="F288" s="237" t="s">
        <v>4827</v>
      </c>
      <c r="G288" s="237" t="s">
        <v>4828</v>
      </c>
      <c r="H288" s="237" t="s">
        <v>4829</v>
      </c>
      <c r="I288" s="237" t="s">
        <v>3810</v>
      </c>
      <c r="J288" s="237" t="s">
        <v>4830</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4831</v>
      </c>
      <c r="B289" s="237" t="s">
        <v>4832</v>
      </c>
      <c r="C289" s="237" t="s">
        <v>4833</v>
      </c>
      <c r="D289" s="237" t="s">
        <v>21</v>
      </c>
      <c r="E289" s="237" t="s">
        <v>4826</v>
      </c>
      <c r="F289" s="237" t="s">
        <v>21</v>
      </c>
      <c r="G289" s="237" t="s">
        <v>4834</v>
      </c>
      <c r="H289" s="237" t="s">
        <v>4835</v>
      </c>
      <c r="I289" s="237" t="s">
        <v>4836</v>
      </c>
      <c r="J289" s="237" t="s">
        <v>4837</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4838</v>
      </c>
      <c r="B290" s="237" t="s">
        <v>4839</v>
      </c>
      <c r="C290" s="237" t="s">
        <v>4840</v>
      </c>
      <c r="D290" s="237" t="s">
        <v>21</v>
      </c>
      <c r="E290" s="237" t="s">
        <v>4841</v>
      </c>
      <c r="F290" s="237" t="s">
        <v>21</v>
      </c>
      <c r="G290" s="237" t="s">
        <v>4842</v>
      </c>
      <c r="H290" s="237" t="s">
        <v>4843</v>
      </c>
      <c r="I290" s="237" t="s">
        <v>4844</v>
      </c>
      <c r="J290" s="237" t="s">
        <v>4845</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4846</v>
      </c>
      <c r="B291" s="237" t="s">
        <v>4847</v>
      </c>
      <c r="C291" s="237" t="s">
        <v>4848</v>
      </c>
      <c r="D291" s="237" t="s">
        <v>21</v>
      </c>
      <c r="E291" s="237" t="s">
        <v>21</v>
      </c>
      <c r="F291" s="237" t="s">
        <v>21</v>
      </c>
      <c r="G291" s="237" t="s">
        <v>21</v>
      </c>
      <c r="H291" s="237" t="s">
        <v>4849</v>
      </c>
      <c r="I291" s="237" t="s">
        <v>3810</v>
      </c>
      <c r="J291" s="237" t="s">
        <v>4850</v>
      </c>
      <c r="K291" s="240">
        <f>IF(COUNTIF(L291:AY291,"&lt;&gt;")=0,"",SUMPRODUCT(((Recommendations[ImplStatus]="Implemented")+(Recommendations[ImplStatus]="Compensated"))*ISNUMBER(MATCH(Recommendations[Id],L291:AY291,0)))/COUNTIF(L291:AY291,"&lt;&gt;"))</f>
        <v>0</v>
      </c>
      <c r="L291" s="243" t="s">
        <v>127</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998</v>
      </c>
      <c r="B292" s="236" t="s">
        <v>4851</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4852</v>
      </c>
      <c r="B293" s="237" t="s">
        <v>4853</v>
      </c>
      <c r="C293" s="237" t="s">
        <v>4854</v>
      </c>
      <c r="D293" s="237" t="s">
        <v>4855</v>
      </c>
      <c r="E293" s="237" t="s">
        <v>21</v>
      </c>
      <c r="F293" s="237" t="s">
        <v>21</v>
      </c>
      <c r="G293" s="237" t="s">
        <v>21</v>
      </c>
      <c r="H293" s="237" t="s">
        <v>4856</v>
      </c>
      <c r="I293" s="237" t="s">
        <v>4857</v>
      </c>
      <c r="J293" s="237" t="s">
        <v>4858</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4859</v>
      </c>
      <c r="B294" s="237" t="s">
        <v>4860</v>
      </c>
      <c r="C294" s="237" t="s">
        <v>4861</v>
      </c>
      <c r="D294" s="237" t="s">
        <v>4855</v>
      </c>
      <c r="E294" s="237" t="s">
        <v>21</v>
      </c>
      <c r="F294" s="237" t="s">
        <v>4862</v>
      </c>
      <c r="G294" s="237" t="s">
        <v>21</v>
      </c>
      <c r="H294" s="237" t="s">
        <v>4863</v>
      </c>
      <c r="I294" s="237" t="s">
        <v>3780</v>
      </c>
      <c r="J294" s="237" t="s">
        <v>4864</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4865</v>
      </c>
      <c r="B295" s="237" t="s">
        <v>4866</v>
      </c>
      <c r="C295" s="237" t="s">
        <v>4867</v>
      </c>
      <c r="D295" s="237" t="s">
        <v>4868</v>
      </c>
      <c r="E295" s="237" t="s">
        <v>21</v>
      </c>
      <c r="F295" s="237" t="s">
        <v>21</v>
      </c>
      <c r="G295" s="237" t="s">
        <v>21</v>
      </c>
      <c r="H295" s="237" t="s">
        <v>4869</v>
      </c>
      <c r="I295" s="237" t="s">
        <v>3780</v>
      </c>
      <c r="J295" s="237" t="s">
        <v>4870</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1002</v>
      </c>
      <c r="B296" s="236" t="s">
        <v>4871</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4872</v>
      </c>
      <c r="B297" s="237" t="s">
        <v>4873</v>
      </c>
      <c r="C297" s="237" t="s">
        <v>4874</v>
      </c>
      <c r="D297" s="237" t="s">
        <v>4868</v>
      </c>
      <c r="E297" s="237" t="s">
        <v>21</v>
      </c>
      <c r="F297" s="237" t="s">
        <v>4875</v>
      </c>
      <c r="G297" s="237" t="s">
        <v>21</v>
      </c>
      <c r="H297" s="237" t="s">
        <v>4876</v>
      </c>
      <c r="I297" s="237" t="s">
        <v>21</v>
      </c>
      <c r="J297" s="237" t="s">
        <v>4877</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4878</v>
      </c>
      <c r="B298" s="237" t="s">
        <v>4879</v>
      </c>
      <c r="C298" s="237" t="s">
        <v>4880</v>
      </c>
      <c r="D298" s="237" t="s">
        <v>4881</v>
      </c>
      <c r="E298" s="237" t="s">
        <v>21</v>
      </c>
      <c r="F298" s="237" t="s">
        <v>21</v>
      </c>
      <c r="G298" s="237" t="s">
        <v>4882</v>
      </c>
      <c r="H298" s="237" t="s">
        <v>4883</v>
      </c>
      <c r="I298" s="237" t="s">
        <v>4883</v>
      </c>
      <c r="J298" s="237" t="s">
        <v>4884</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4885</v>
      </c>
      <c r="B299" s="237" t="s">
        <v>4886</v>
      </c>
      <c r="C299" s="237" t="s">
        <v>4887</v>
      </c>
      <c r="D299" s="237" t="s">
        <v>21</v>
      </c>
      <c r="E299" s="237" t="s">
        <v>21</v>
      </c>
      <c r="F299" s="237" t="s">
        <v>21</v>
      </c>
      <c r="G299" s="237" t="s">
        <v>21</v>
      </c>
      <c r="H299" s="237" t="s">
        <v>4888</v>
      </c>
      <c r="I299" s="237" t="s">
        <v>4889</v>
      </c>
      <c r="J299" s="237" t="s">
        <v>4890</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4891</v>
      </c>
      <c r="B300" s="237" t="s">
        <v>4892</v>
      </c>
      <c r="C300" s="237" t="s">
        <v>4893</v>
      </c>
      <c r="D300" s="237" t="s">
        <v>21</v>
      </c>
      <c r="E300" s="237" t="s">
        <v>21</v>
      </c>
      <c r="F300" s="237" t="s">
        <v>4894</v>
      </c>
      <c r="G300" s="237" t="s">
        <v>21</v>
      </c>
      <c r="H300" s="237" t="s">
        <v>4895</v>
      </c>
      <c r="I300" s="237" t="s">
        <v>4889</v>
      </c>
      <c r="J300" s="237" t="s">
        <v>4896</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1006</v>
      </c>
      <c r="B301" s="236" t="s">
        <v>4897</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4898</v>
      </c>
      <c r="B302" s="237" t="s">
        <v>4899</v>
      </c>
      <c r="C302" s="237" t="s">
        <v>4900</v>
      </c>
      <c r="D302" s="237" t="s">
        <v>21</v>
      </c>
      <c r="E302" s="237" t="s">
        <v>21</v>
      </c>
      <c r="F302" s="237" t="s">
        <v>21</v>
      </c>
      <c r="G302" s="237" t="s">
        <v>21</v>
      </c>
      <c r="H302" s="237" t="s">
        <v>4901</v>
      </c>
      <c r="I302" s="237" t="s">
        <v>21</v>
      </c>
      <c r="J302" s="237" t="s">
        <v>4902</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4903</v>
      </c>
      <c r="B303" s="237" t="s">
        <v>4904</v>
      </c>
      <c r="C303" s="237" t="s">
        <v>4905</v>
      </c>
      <c r="D303" s="237" t="s">
        <v>4906</v>
      </c>
      <c r="E303" s="237" t="s">
        <v>21</v>
      </c>
      <c r="F303" s="237" t="s">
        <v>21</v>
      </c>
      <c r="G303" s="237" t="s">
        <v>21</v>
      </c>
      <c r="H303" s="237" t="s">
        <v>4907</v>
      </c>
      <c r="I303" s="237" t="s">
        <v>3810</v>
      </c>
      <c r="J303" s="237" t="s">
        <v>4908</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4909</v>
      </c>
      <c r="B304" s="237" t="s">
        <v>4910</v>
      </c>
      <c r="C304" s="237" t="s">
        <v>4911</v>
      </c>
      <c r="D304" s="237" t="s">
        <v>4906</v>
      </c>
      <c r="E304" s="237" t="s">
        <v>21</v>
      </c>
      <c r="F304" s="237" t="s">
        <v>4912</v>
      </c>
      <c r="G304" s="237" t="s">
        <v>21</v>
      </c>
      <c r="H304" s="237" t="s">
        <v>4913</v>
      </c>
      <c r="I304" s="237" t="s">
        <v>21</v>
      </c>
      <c r="J304" s="237" t="s">
        <v>4914</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4915</v>
      </c>
      <c r="B305" s="237" t="s">
        <v>4916</v>
      </c>
      <c r="C305" s="237" t="s">
        <v>4917</v>
      </c>
      <c r="D305" s="237" t="s">
        <v>4918</v>
      </c>
      <c r="E305" s="237" t="s">
        <v>21</v>
      </c>
      <c r="F305" s="237" t="s">
        <v>21</v>
      </c>
      <c r="G305" s="237" t="s">
        <v>21</v>
      </c>
      <c r="H305" s="237" t="s">
        <v>4919</v>
      </c>
      <c r="I305" s="237" t="s">
        <v>4920</v>
      </c>
      <c r="J305" s="237" t="s">
        <v>4921</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4922</v>
      </c>
      <c r="B306" s="237" t="s">
        <v>4923</v>
      </c>
      <c r="C306" s="237" t="s">
        <v>4924</v>
      </c>
      <c r="D306" s="237" t="s">
        <v>4925</v>
      </c>
      <c r="E306" s="237" t="s">
        <v>21</v>
      </c>
      <c r="F306" s="237" t="s">
        <v>21</v>
      </c>
      <c r="G306" s="237" t="s">
        <v>21</v>
      </c>
      <c r="H306" s="237" t="s">
        <v>4926</v>
      </c>
      <c r="I306" s="237" t="s">
        <v>3810</v>
      </c>
      <c r="J306" s="237" t="s">
        <v>4927</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1010</v>
      </c>
      <c r="B307" s="236" t="s">
        <v>4928</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4929</v>
      </c>
      <c r="B308" s="237" t="s">
        <v>4930</v>
      </c>
      <c r="C308" s="237" t="s">
        <v>4931</v>
      </c>
      <c r="D308" s="237" t="s">
        <v>4925</v>
      </c>
      <c r="E308" s="237" t="s">
        <v>21</v>
      </c>
      <c r="F308" s="237" t="s">
        <v>4932</v>
      </c>
      <c r="G308" s="237" t="s">
        <v>21</v>
      </c>
      <c r="H308" s="237" t="s">
        <v>4933</v>
      </c>
      <c r="I308" s="237" t="s">
        <v>4934</v>
      </c>
      <c r="J308" s="237" t="s">
        <v>4935</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1014</v>
      </c>
      <c r="B309" s="236" t="s">
        <v>4936</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4937</v>
      </c>
      <c r="B310" s="237" t="s">
        <v>4938</v>
      </c>
      <c r="C310" s="237" t="s">
        <v>4939</v>
      </c>
      <c r="D310" s="237" t="s">
        <v>21</v>
      </c>
      <c r="E310" s="237" t="s">
        <v>21</v>
      </c>
      <c r="F310" s="237" t="s">
        <v>4940</v>
      </c>
      <c r="G310" s="237" t="s">
        <v>21</v>
      </c>
      <c r="H310" s="237" t="s">
        <v>4941</v>
      </c>
      <c r="I310" s="237" t="s">
        <v>4942</v>
      </c>
      <c r="J310" s="237" t="s">
        <v>4943</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4944</v>
      </c>
      <c r="B311" s="237" t="s">
        <v>4945</v>
      </c>
      <c r="C311" s="237" t="s">
        <v>4946</v>
      </c>
      <c r="D311" s="237" t="s">
        <v>4947</v>
      </c>
      <c r="E311" s="237" t="s">
        <v>21</v>
      </c>
      <c r="F311" s="237" t="s">
        <v>21</v>
      </c>
      <c r="G311" s="237" t="s">
        <v>4948</v>
      </c>
      <c r="H311" s="237" t="s">
        <v>4949</v>
      </c>
      <c r="I311" s="237" t="s">
        <v>21</v>
      </c>
      <c r="J311" s="237" t="s">
        <v>4950</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4951</v>
      </c>
      <c r="B312" s="237" t="s">
        <v>4952</v>
      </c>
      <c r="C312" s="237" t="s">
        <v>4953</v>
      </c>
      <c r="D312" s="237" t="s">
        <v>4954</v>
      </c>
      <c r="E312" s="237" t="s">
        <v>21</v>
      </c>
      <c r="F312" s="237" t="s">
        <v>21</v>
      </c>
      <c r="G312" s="237" t="s">
        <v>21</v>
      </c>
      <c r="H312" s="237" t="s">
        <v>4955</v>
      </c>
      <c r="I312" s="237" t="s">
        <v>21</v>
      </c>
      <c r="J312" s="237" t="s">
        <v>4956</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4957</v>
      </c>
      <c r="B313" s="237" t="s">
        <v>4958</v>
      </c>
      <c r="C313" s="237" t="s">
        <v>4959</v>
      </c>
      <c r="D313" s="237" t="s">
        <v>4960</v>
      </c>
      <c r="E313" s="237" t="s">
        <v>21</v>
      </c>
      <c r="F313" s="237" t="s">
        <v>21</v>
      </c>
      <c r="G313" s="237" t="s">
        <v>4961</v>
      </c>
      <c r="H313" s="237" t="s">
        <v>4962</v>
      </c>
      <c r="I313" s="237" t="s">
        <v>4963</v>
      </c>
      <c r="J313" s="237" t="s">
        <v>4964</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4965</v>
      </c>
      <c r="B314" s="237" t="s">
        <v>4966</v>
      </c>
      <c r="C314" s="237" t="s">
        <v>4967</v>
      </c>
      <c r="D314" s="237" t="s">
        <v>4968</v>
      </c>
      <c r="E314" s="237" t="s">
        <v>21</v>
      </c>
      <c r="F314" s="237" t="s">
        <v>21</v>
      </c>
      <c r="G314" s="237" t="s">
        <v>4969</v>
      </c>
      <c r="H314" s="237" t="s">
        <v>4970</v>
      </c>
      <c r="I314" s="237" t="s">
        <v>4971</v>
      </c>
      <c r="J314" s="237" t="s">
        <v>4972</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4973</v>
      </c>
      <c r="B315" s="236" t="s">
        <v>4974</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4975</v>
      </c>
      <c r="B316" s="237" t="s">
        <v>4976</v>
      </c>
      <c r="C316" s="237" t="s">
        <v>4977</v>
      </c>
      <c r="D316" s="237" t="s">
        <v>21</v>
      </c>
      <c r="E316" s="237" t="s">
        <v>21</v>
      </c>
      <c r="F316" s="237" t="s">
        <v>21</v>
      </c>
      <c r="G316" s="237" t="s">
        <v>21</v>
      </c>
      <c r="H316" s="237" t="s">
        <v>4978</v>
      </c>
      <c r="I316" s="237" t="s">
        <v>4979</v>
      </c>
      <c r="J316" s="237" t="s">
        <v>4980</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4981</v>
      </c>
      <c r="B317" s="237" t="s">
        <v>4982</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4983</v>
      </c>
      <c r="B318" s="236" t="s">
        <v>4984</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4985</v>
      </c>
      <c r="B319" s="237" t="s">
        <v>4986</v>
      </c>
      <c r="C319" s="237" t="s">
        <v>4987</v>
      </c>
      <c r="D319" s="237" t="s">
        <v>4988</v>
      </c>
      <c r="E319" s="237" t="s">
        <v>21</v>
      </c>
      <c r="F319" s="237" t="s">
        <v>4989</v>
      </c>
      <c r="G319" s="237" t="s">
        <v>4990</v>
      </c>
      <c r="H319" s="237" t="s">
        <v>4991</v>
      </c>
      <c r="I319" s="237" t="s">
        <v>21</v>
      </c>
      <c r="J319" s="237" t="s">
        <v>4992</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4993</v>
      </c>
      <c r="B320" s="237" t="s">
        <v>4994</v>
      </c>
      <c r="C320" s="237" t="s">
        <v>4995</v>
      </c>
      <c r="D320" s="237" t="s">
        <v>4996</v>
      </c>
      <c r="E320" s="237" t="s">
        <v>21</v>
      </c>
      <c r="F320" s="237" t="s">
        <v>21</v>
      </c>
      <c r="G320" s="237" t="s">
        <v>21</v>
      </c>
      <c r="H320" s="237" t="s">
        <v>4997</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4998</v>
      </c>
      <c r="B321" s="237" t="s">
        <v>4999</v>
      </c>
      <c r="C321" s="237" t="s">
        <v>5000</v>
      </c>
      <c r="D321" s="237" t="s">
        <v>5001</v>
      </c>
      <c r="E321" s="237" t="s">
        <v>21</v>
      </c>
      <c r="F321" s="237" t="s">
        <v>21</v>
      </c>
      <c r="G321" s="237" t="s">
        <v>21</v>
      </c>
      <c r="H321" s="237" t="s">
        <v>5002</v>
      </c>
      <c r="I321" s="237" t="s">
        <v>21</v>
      </c>
      <c r="J321" s="237" t="s">
        <v>5003</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5004</v>
      </c>
      <c r="B322" s="237" t="s">
        <v>5005</v>
      </c>
      <c r="C322" s="237" t="s">
        <v>5006</v>
      </c>
      <c r="D322" s="237" t="s">
        <v>5007</v>
      </c>
      <c r="E322" s="237" t="s">
        <v>21</v>
      </c>
      <c r="F322" s="237" t="s">
        <v>21</v>
      </c>
      <c r="G322" s="237" t="s">
        <v>21</v>
      </c>
      <c r="H322" s="237" t="s">
        <v>5008</v>
      </c>
      <c r="I322" s="237" t="s">
        <v>21</v>
      </c>
      <c r="J322" s="237" t="s">
        <v>5009</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5010</v>
      </c>
      <c r="B323" s="237" t="s">
        <v>5011</v>
      </c>
      <c r="C323" s="237" t="s">
        <v>5012</v>
      </c>
      <c r="D323" s="237" t="s">
        <v>21</v>
      </c>
      <c r="E323" s="237" t="s">
        <v>21</v>
      </c>
      <c r="F323" s="237" t="s">
        <v>21</v>
      </c>
      <c r="G323" s="237" t="s">
        <v>21</v>
      </c>
      <c r="H323" s="237" t="s">
        <v>5013</v>
      </c>
      <c r="I323" s="237" t="s">
        <v>3810</v>
      </c>
      <c r="J323" s="237" t="s">
        <v>5014</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5015</v>
      </c>
      <c r="B324" s="237" t="s">
        <v>5016</v>
      </c>
      <c r="C324" s="237" t="s">
        <v>5017</v>
      </c>
      <c r="D324" s="237" t="s">
        <v>21</v>
      </c>
      <c r="E324" s="237" t="s">
        <v>21</v>
      </c>
      <c r="F324" s="237" t="s">
        <v>21</v>
      </c>
      <c r="G324" s="237" t="s">
        <v>21</v>
      </c>
      <c r="H324" s="237" t="s">
        <v>5018</v>
      </c>
      <c r="I324" s="237" t="s">
        <v>5019</v>
      </c>
      <c r="J324" s="237" t="s">
        <v>5020</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5021</v>
      </c>
      <c r="B325" s="237" t="s">
        <v>5022</v>
      </c>
      <c r="C325" s="237" t="s">
        <v>5023</v>
      </c>
      <c r="D325" s="237" t="s">
        <v>5024</v>
      </c>
      <c r="E325" s="237" t="s">
        <v>21</v>
      </c>
      <c r="F325" s="237" t="s">
        <v>21</v>
      </c>
      <c r="G325" s="237" t="s">
        <v>21</v>
      </c>
      <c r="H325" s="237" t="s">
        <v>5025</v>
      </c>
      <c r="I325" s="237" t="s">
        <v>21</v>
      </c>
      <c r="J325" s="237" t="s">
        <v>5026</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5027</v>
      </c>
      <c r="B326" s="244" t="s">
        <v>5028</v>
      </c>
      <c r="C326" s="244" t="s">
        <v>5029</v>
      </c>
      <c r="D326" s="244" t="s">
        <v>5030</v>
      </c>
      <c r="E326" s="244" t="s">
        <v>21</v>
      </c>
      <c r="F326" s="244" t="s">
        <v>21</v>
      </c>
      <c r="G326" s="244" t="s">
        <v>21</v>
      </c>
      <c r="H326" s="244" t="s">
        <v>5031</v>
      </c>
      <c r="I326" s="244" t="s">
        <v>3810</v>
      </c>
      <c r="J326" s="244" t="s">
        <v>5032</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300</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IFERROR(INDEX('Recommendations'!$H$2:$H$59, MATCH(L2,'Recommendations'!$A$2:$A$59,0))="Implemented", FALSE))</xm:f>
            <x14:dxf>
              <font>
                <color rgb="FF000000"/>
              </font>
              <fill>
                <patternFill>
                  <bgColor rgb="FF3C7D22"/>
                </patternFill>
              </fill>
            </x14:dxf>
          </x14:cfRule>
          <x14:cfRule type="expression" priority="2" id="{00000000-000E-0000-0A00-000002000000}">
            <xm:f>AND(L2&lt;&gt;"", IFERROR(INDEX('Recommendations'!$H$2:$H$59, MATCH(L2,'Recommendations'!$A$2:$A$59,0))="Compensated", FALSE))</xm:f>
            <x14:dxf>
              <font>
                <color rgb="FF000000"/>
              </font>
              <fill>
                <patternFill>
                  <bgColor rgb="FFC6E0B4"/>
                </patternFill>
              </fill>
            </x14:dxf>
          </x14:cfRule>
          <x14:cfRule type="expression" priority="3" id="{00000000-000E-0000-0A00-000003000000}">
            <xm:f>AND(L2&lt;&gt;"", IFERROR(INDEX('Recommendations'!$H$2:$H$59, MATCH(L2,'Recommendations'!$A$2:$A$59,0))="Testing", FALSE))</xm:f>
            <x14:dxf>
              <font>
                <color rgb="FF000000"/>
              </font>
              <fill>
                <patternFill>
                  <bgColor rgb="FFFFC000"/>
                </patternFill>
              </fill>
            </x14:dxf>
          </x14:cfRule>
          <x14:cfRule type="expression" priority="4" id="{00000000-000E-0000-0A00-000004000000}">
            <xm:f>AND(L2&lt;&gt;"", IFERROR(INDEX('Recommendations'!$H$2:$H$59, MATCH(L2,'Recommendations'!$A$2:$A$59,0))="Failed", FALSE))</xm:f>
            <x14:dxf>
              <font>
                <color rgb="FF000000"/>
              </font>
              <fill>
                <patternFill>
                  <bgColor rgb="FFD82891"/>
                </patternFill>
              </fill>
            </x14:dxf>
          </x14:cfRule>
          <x14:cfRule type="expression" priority="5" id="{00000000-000E-0000-0A00-000005000000}">
            <xm:f>AND(L2&lt;&gt;"", IFERROR(INDEX('Recommendations'!$H$2:$H$59, MATCH(L2,'Recommendations'!$A$2:$A$59,0))="Risk Accepted", FALSE))</xm:f>
            <x14:dxf>
              <font>
                <color rgb="FF000000"/>
              </font>
              <fill>
                <patternFill>
                  <bgColor rgb="FFD9D9D9"/>
                </patternFill>
              </fill>
            </x14:dxf>
          </x14:cfRule>
          <x14:cfRule type="expression" priority="6" id="{00000000-000E-0000-0A00-000006000000}">
            <xm:f>AND(L2&lt;&gt;"", IFERROR(INDEX('Recommendations'!$H$2:$H$59, MATCH(L2,'Recommendations'!$A$2:$A$59,0))="N/A",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2181</v>
      </c>
      <c r="B1" s="289" t="s">
        <v>3066</v>
      </c>
      <c r="C1" s="289" t="s">
        <v>0</v>
      </c>
      <c r="D1" s="289" t="s">
        <v>544</v>
      </c>
      <c r="E1" s="289" t="s">
        <v>5033</v>
      </c>
      <c r="F1" s="289" t="s">
        <v>5034</v>
      </c>
      <c r="G1" s="289" t="s">
        <v>549</v>
      </c>
      <c r="H1" s="289" t="s">
        <v>550</v>
      </c>
      <c r="I1" s="289" t="s">
        <v>551</v>
      </c>
      <c r="J1" s="289" t="s">
        <v>552</v>
      </c>
      <c r="K1" s="289" t="s">
        <v>553</v>
      </c>
      <c r="L1" s="289" t="s">
        <v>554</v>
      </c>
      <c r="M1" s="289" t="s">
        <v>555</v>
      </c>
      <c r="N1" s="289" t="s">
        <v>556</v>
      </c>
      <c r="O1" s="289" t="s">
        <v>557</v>
      </c>
      <c r="P1" s="289" t="s">
        <v>558</v>
      </c>
      <c r="Q1" s="289" t="s">
        <v>559</v>
      </c>
      <c r="R1" s="289" t="s">
        <v>560</v>
      </c>
      <c r="S1" s="289" t="s">
        <v>561</v>
      </c>
      <c r="T1" s="289" t="s">
        <v>562</v>
      </c>
      <c r="U1" s="289" t="s">
        <v>563</v>
      </c>
      <c r="V1" s="289" t="s">
        <v>564</v>
      </c>
      <c r="W1" s="289" t="s">
        <v>565</v>
      </c>
      <c r="X1" s="289" t="s">
        <v>566</v>
      </c>
      <c r="Y1" s="289" t="s">
        <v>567</v>
      </c>
      <c r="Z1" s="289" t="s">
        <v>568</v>
      </c>
      <c r="AA1" s="289" t="s">
        <v>569</v>
      </c>
      <c r="AB1" s="289" t="s">
        <v>570</v>
      </c>
      <c r="AC1" s="289" t="s">
        <v>571</v>
      </c>
      <c r="AD1" s="289" t="s">
        <v>572</v>
      </c>
      <c r="AE1" s="289" t="s">
        <v>573</v>
      </c>
      <c r="AF1" s="289" t="s">
        <v>574</v>
      </c>
      <c r="AG1" s="289" t="s">
        <v>575</v>
      </c>
      <c r="AH1" s="289" t="s">
        <v>576</v>
      </c>
      <c r="AI1" s="289" t="s">
        <v>577</v>
      </c>
      <c r="AJ1" s="289" t="s">
        <v>578</v>
      </c>
      <c r="AK1" s="289" t="s">
        <v>579</v>
      </c>
      <c r="AL1" s="289" t="s">
        <v>580</v>
      </c>
      <c r="AM1" s="289" t="s">
        <v>581</v>
      </c>
      <c r="AN1" s="289" t="s">
        <v>582</v>
      </c>
      <c r="AO1" s="289" t="s">
        <v>583</v>
      </c>
      <c r="AP1" s="289" t="s">
        <v>584</v>
      </c>
      <c r="AQ1" s="289" t="s">
        <v>585</v>
      </c>
      <c r="AR1" s="289" t="s">
        <v>586</v>
      </c>
      <c r="AS1" s="289" t="s">
        <v>587</v>
      </c>
      <c r="AT1" s="289" t="s">
        <v>588</v>
      </c>
      <c r="AU1" s="290" t="s">
        <v>589</v>
      </c>
    </row>
    <row r="2" spans="1:47" ht="60" customHeight="1" outlineLevel="1" x14ac:dyDescent="0.35">
      <c r="A2" s="280" t="s">
        <v>5035</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5035</v>
      </c>
      <c r="B3" s="259" t="s">
        <v>5036</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5035</v>
      </c>
      <c r="B4" s="260" t="s">
        <v>5036</v>
      </c>
      <c r="C4" s="261" t="s">
        <v>5037</v>
      </c>
      <c r="D4" s="264" t="s">
        <v>5038</v>
      </c>
      <c r="E4" s="265" t="s">
        <v>5039</v>
      </c>
      <c r="F4" s="268" t="s">
        <v>5040</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5035</v>
      </c>
      <c r="B5" s="260" t="s">
        <v>5036</v>
      </c>
      <c r="C5" s="261" t="s">
        <v>5041</v>
      </c>
      <c r="D5" s="264" t="s">
        <v>5042</v>
      </c>
      <c r="E5" s="265" t="s">
        <v>5039</v>
      </c>
      <c r="F5" s="268" t="s">
        <v>5040</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5035</v>
      </c>
      <c r="B6" s="260" t="s">
        <v>5036</v>
      </c>
      <c r="C6" s="261" t="s">
        <v>5043</v>
      </c>
      <c r="D6" s="264" t="s">
        <v>5044</v>
      </c>
      <c r="E6" s="265" t="s">
        <v>5039</v>
      </c>
      <c r="F6" s="268" t="s">
        <v>5040</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5035</v>
      </c>
      <c r="B7" s="260" t="s">
        <v>5036</v>
      </c>
      <c r="C7" s="261" t="s">
        <v>5045</v>
      </c>
      <c r="D7" s="264" t="s">
        <v>5046</v>
      </c>
      <c r="E7" s="265" t="s">
        <v>5039</v>
      </c>
      <c r="F7" s="268" t="s">
        <v>5040</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5035</v>
      </c>
      <c r="B8" s="260" t="s">
        <v>5036</v>
      </c>
      <c r="C8" s="261" t="s">
        <v>5047</v>
      </c>
      <c r="D8" s="264" t="s">
        <v>5048</v>
      </c>
      <c r="E8" s="265" t="s">
        <v>5039</v>
      </c>
      <c r="F8" s="268" t="s">
        <v>5040</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5035</v>
      </c>
      <c r="B9" s="260" t="s">
        <v>5036</v>
      </c>
      <c r="C9" s="261" t="s">
        <v>5049</v>
      </c>
      <c r="D9" s="264" t="s">
        <v>5050</v>
      </c>
      <c r="E9" s="265" t="s">
        <v>5039</v>
      </c>
      <c r="F9" s="268" t="s">
        <v>5040</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5035</v>
      </c>
      <c r="B10" s="260" t="s">
        <v>5036</v>
      </c>
      <c r="C10" s="261" t="s">
        <v>5051</v>
      </c>
      <c r="D10" s="264" t="s">
        <v>5052</v>
      </c>
      <c r="E10" s="265" t="s">
        <v>5039</v>
      </c>
      <c r="F10" s="268" t="s">
        <v>5040</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5035</v>
      </c>
      <c r="B11" s="260" t="s">
        <v>5036</v>
      </c>
      <c r="C11" s="261" t="s">
        <v>5053</v>
      </c>
      <c r="D11" s="264" t="s">
        <v>5054</v>
      </c>
      <c r="E11" s="265" t="s">
        <v>5039</v>
      </c>
      <c r="F11" s="268" t="s">
        <v>5040</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5035</v>
      </c>
      <c r="B12" s="260" t="s">
        <v>5036</v>
      </c>
      <c r="C12" s="261" t="s">
        <v>5055</v>
      </c>
      <c r="D12" s="264" t="s">
        <v>5056</v>
      </c>
      <c r="E12" s="265" t="s">
        <v>5039</v>
      </c>
      <c r="F12" s="268" t="s">
        <v>5040</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5035</v>
      </c>
      <c r="B13" s="260" t="s">
        <v>5036</v>
      </c>
      <c r="C13" s="261" t="s">
        <v>5057</v>
      </c>
      <c r="D13" s="264" t="s">
        <v>5058</v>
      </c>
      <c r="E13" s="265" t="s">
        <v>5039</v>
      </c>
      <c r="F13" s="268" t="s">
        <v>5040</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5035</v>
      </c>
      <c r="B14" s="260" t="s">
        <v>5036</v>
      </c>
      <c r="C14" s="261" t="s">
        <v>5059</v>
      </c>
      <c r="D14" s="264" t="s">
        <v>5060</v>
      </c>
      <c r="E14" s="265" t="s">
        <v>5039</v>
      </c>
      <c r="F14" s="268" t="s">
        <v>5040</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5035</v>
      </c>
      <c r="B15" s="260" t="s">
        <v>5036</v>
      </c>
      <c r="C15" s="261" t="s">
        <v>5061</v>
      </c>
      <c r="D15" s="264" t="s">
        <v>5062</v>
      </c>
      <c r="E15" s="265" t="s">
        <v>5039</v>
      </c>
      <c r="F15" s="268" t="s">
        <v>5040</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5035</v>
      </c>
      <c r="B16" s="260" t="s">
        <v>5036</v>
      </c>
      <c r="C16" s="261" t="s">
        <v>5063</v>
      </c>
      <c r="D16" s="264" t="s">
        <v>5064</v>
      </c>
      <c r="E16" s="265" t="s">
        <v>5039</v>
      </c>
      <c r="F16" s="268" t="s">
        <v>5040</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5035</v>
      </c>
      <c r="B17" s="259" t="s">
        <v>5065</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5035</v>
      </c>
      <c r="B18" s="260" t="s">
        <v>5065</v>
      </c>
      <c r="C18" s="261" t="s">
        <v>5066</v>
      </c>
      <c r="D18" s="264" t="s">
        <v>5067</v>
      </c>
      <c r="E18" s="265" t="s">
        <v>5068</v>
      </c>
      <c r="F18" s="268" t="s">
        <v>5069</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5035</v>
      </c>
      <c r="B19" s="260" t="s">
        <v>5065</v>
      </c>
      <c r="C19" s="261" t="s">
        <v>5070</v>
      </c>
      <c r="D19" s="264" t="s">
        <v>5071</v>
      </c>
      <c r="E19" s="265" t="s">
        <v>5068</v>
      </c>
      <c r="F19" s="268" t="s">
        <v>5069</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5035</v>
      </c>
      <c r="B20" s="260" t="s">
        <v>5065</v>
      </c>
      <c r="C20" s="261" t="s">
        <v>5072</v>
      </c>
      <c r="D20" s="264" t="s">
        <v>5073</v>
      </c>
      <c r="E20" s="265" t="s">
        <v>5068</v>
      </c>
      <c r="F20" s="268" t="s">
        <v>5069</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5035</v>
      </c>
      <c r="B21" s="260" t="s">
        <v>5065</v>
      </c>
      <c r="C21" s="261" t="s">
        <v>5074</v>
      </c>
      <c r="D21" s="264" t="s">
        <v>5075</v>
      </c>
      <c r="E21" s="265" t="s">
        <v>5068</v>
      </c>
      <c r="F21" s="268" t="s">
        <v>5069</v>
      </c>
      <c r="G21" s="271">
        <f>IF(COUNTIF(H21:AU21,"&lt;&gt;")=0,"",SUMPRODUCT(((Recommendations[ImplStatus]="Implemented")+(Recommendations[ImplStatus]="Compensated"))*ISNUMBER(MATCH(Recommendations[Id],H21:AU21,0)))/COUNTIF(H21:AU21,"&lt;&gt;"))</f>
        <v>0</v>
      </c>
      <c r="H21" s="272" t="s">
        <v>271</v>
      </c>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5035</v>
      </c>
      <c r="B22" s="260" t="s">
        <v>5065</v>
      </c>
      <c r="C22" s="261" t="s">
        <v>5076</v>
      </c>
      <c r="D22" s="264" t="s">
        <v>5077</v>
      </c>
      <c r="E22" s="265" t="s">
        <v>5068</v>
      </c>
      <c r="F22" s="268" t="s">
        <v>5069</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5035</v>
      </c>
      <c r="B23" s="260" t="s">
        <v>5065</v>
      </c>
      <c r="C23" s="261" t="s">
        <v>5078</v>
      </c>
      <c r="D23" s="264" t="s">
        <v>5079</v>
      </c>
      <c r="E23" s="265" t="s">
        <v>5039</v>
      </c>
      <c r="F23" s="268" t="s">
        <v>5040</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5035</v>
      </c>
      <c r="B24" s="260" t="s">
        <v>5065</v>
      </c>
      <c r="C24" s="261" t="s">
        <v>5080</v>
      </c>
      <c r="D24" s="264" t="s">
        <v>5081</v>
      </c>
      <c r="E24" s="265" t="s">
        <v>5039</v>
      </c>
      <c r="F24" s="268" t="s">
        <v>5040</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5035</v>
      </c>
      <c r="B25" s="260" t="s">
        <v>5065</v>
      </c>
      <c r="C25" s="261" t="s">
        <v>5082</v>
      </c>
      <c r="D25" s="264" t="s">
        <v>5083</v>
      </c>
      <c r="E25" s="265" t="s">
        <v>5039</v>
      </c>
      <c r="F25" s="268" t="s">
        <v>5084</v>
      </c>
      <c r="G25" s="271">
        <f>IF(COUNTIF(H25:AU25,"&lt;&gt;")=0,"",SUMPRODUCT(((Recommendations[ImplStatus]="Implemented")+(Recommendations[ImplStatus]="Compensated"))*ISNUMBER(MATCH(Recommendations[Id],H25:AU25,0)))/COUNTIF(H25:AU25,"&lt;&gt;"))</f>
        <v>0</v>
      </c>
      <c r="H25" s="272" t="s">
        <v>127</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5035</v>
      </c>
      <c r="B26" s="260" t="s">
        <v>5065</v>
      </c>
      <c r="C26" s="261" t="s">
        <v>5085</v>
      </c>
      <c r="D26" s="264" t="s">
        <v>5086</v>
      </c>
      <c r="E26" s="265" t="s">
        <v>5039</v>
      </c>
      <c r="F26" s="268" t="s">
        <v>5084</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5035</v>
      </c>
      <c r="B27" s="260" t="s">
        <v>5065</v>
      </c>
      <c r="C27" s="261" t="s">
        <v>5087</v>
      </c>
      <c r="D27" s="264" t="s">
        <v>5088</v>
      </c>
      <c r="E27" s="265" t="s">
        <v>5039</v>
      </c>
      <c r="F27" s="268" t="s">
        <v>5084</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5035</v>
      </c>
      <c r="B28" s="260" t="s">
        <v>5065</v>
      </c>
      <c r="C28" s="261" t="s">
        <v>5089</v>
      </c>
      <c r="D28" s="264" t="s">
        <v>5090</v>
      </c>
      <c r="E28" s="265" t="s">
        <v>5039</v>
      </c>
      <c r="F28" s="268" t="s">
        <v>5084</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5035</v>
      </c>
      <c r="B29" s="260" t="s">
        <v>5065</v>
      </c>
      <c r="C29" s="261" t="s">
        <v>5091</v>
      </c>
      <c r="D29" s="264" t="s">
        <v>5092</v>
      </c>
      <c r="E29" s="265" t="s">
        <v>5039</v>
      </c>
      <c r="F29" s="268" t="s">
        <v>5084</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5035</v>
      </c>
      <c r="B30" s="260" t="s">
        <v>5065</v>
      </c>
      <c r="C30" s="261" t="s">
        <v>5093</v>
      </c>
      <c r="D30" s="264" t="s">
        <v>5094</v>
      </c>
      <c r="E30" s="265" t="s">
        <v>5039</v>
      </c>
      <c r="F30" s="268" t="s">
        <v>5084</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5035</v>
      </c>
      <c r="B31" s="260" t="s">
        <v>5065</v>
      </c>
      <c r="C31" s="261" t="s">
        <v>5095</v>
      </c>
      <c r="D31" s="264" t="s">
        <v>5096</v>
      </c>
      <c r="E31" s="265" t="s">
        <v>5039</v>
      </c>
      <c r="F31" s="268" t="s">
        <v>5084</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5035</v>
      </c>
      <c r="B32" s="260" t="s">
        <v>5065</v>
      </c>
      <c r="C32" s="261" t="s">
        <v>5097</v>
      </c>
      <c r="D32" s="264" t="s">
        <v>5098</v>
      </c>
      <c r="E32" s="265" t="s">
        <v>5039</v>
      </c>
      <c r="F32" s="268" t="s">
        <v>5084</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5035</v>
      </c>
      <c r="B33" s="260" t="s">
        <v>5065</v>
      </c>
      <c r="C33" s="261" t="s">
        <v>5099</v>
      </c>
      <c r="D33" s="264" t="s">
        <v>5100</v>
      </c>
      <c r="E33" s="265" t="s">
        <v>5068</v>
      </c>
      <c r="F33" s="268" t="s">
        <v>5069</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5035</v>
      </c>
      <c r="B34" s="260" t="s">
        <v>5065</v>
      </c>
      <c r="C34" s="261" t="s">
        <v>5101</v>
      </c>
      <c r="D34" s="264" t="s">
        <v>5102</v>
      </c>
      <c r="E34" s="265" t="s">
        <v>5039</v>
      </c>
      <c r="F34" s="268" t="s">
        <v>5084</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5035</v>
      </c>
      <c r="B35" s="259" t="s">
        <v>5103</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5035</v>
      </c>
      <c r="B36" s="260" t="s">
        <v>5103</v>
      </c>
      <c r="C36" s="261" t="s">
        <v>5104</v>
      </c>
      <c r="D36" s="264" t="s">
        <v>5105</v>
      </c>
      <c r="E36" s="265" t="s">
        <v>5039</v>
      </c>
      <c r="F36" s="268" t="s">
        <v>5084</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5035</v>
      </c>
      <c r="B37" s="260" t="s">
        <v>5103</v>
      </c>
      <c r="C37" s="261" t="s">
        <v>5106</v>
      </c>
      <c r="D37" s="264" t="s">
        <v>5107</v>
      </c>
      <c r="E37" s="265" t="s">
        <v>5039</v>
      </c>
      <c r="F37" s="268" t="s">
        <v>5108</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5035</v>
      </c>
      <c r="B38" s="260" t="s">
        <v>5103</v>
      </c>
      <c r="C38" s="261" t="s">
        <v>5109</v>
      </c>
      <c r="D38" s="264" t="s">
        <v>5110</v>
      </c>
      <c r="E38" s="265" t="s">
        <v>5039</v>
      </c>
      <c r="F38" s="268" t="s">
        <v>5108</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5035</v>
      </c>
      <c r="B39" s="260" t="s">
        <v>5103</v>
      </c>
      <c r="C39" s="261" t="s">
        <v>5111</v>
      </c>
      <c r="D39" s="264" t="s">
        <v>5112</v>
      </c>
      <c r="E39" s="265" t="s">
        <v>5039</v>
      </c>
      <c r="F39" s="268" t="s">
        <v>5108</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5035</v>
      </c>
      <c r="B40" s="260" t="s">
        <v>5103</v>
      </c>
      <c r="C40" s="261" t="s">
        <v>5113</v>
      </c>
      <c r="D40" s="264" t="s">
        <v>5114</v>
      </c>
      <c r="E40" s="265" t="s">
        <v>5039</v>
      </c>
      <c r="F40" s="268" t="s">
        <v>5108</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5035</v>
      </c>
      <c r="B41" s="260" t="s">
        <v>5103</v>
      </c>
      <c r="C41" s="261" t="s">
        <v>5115</v>
      </c>
      <c r="D41" s="264" t="s">
        <v>5116</v>
      </c>
      <c r="E41" s="265" t="s">
        <v>5039</v>
      </c>
      <c r="F41" s="268" t="s">
        <v>5108</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5035</v>
      </c>
      <c r="B42" s="260" t="s">
        <v>5103</v>
      </c>
      <c r="C42" s="261" t="s">
        <v>5117</v>
      </c>
      <c r="D42" s="264" t="s">
        <v>5118</v>
      </c>
      <c r="E42" s="265" t="s">
        <v>5039</v>
      </c>
      <c r="F42" s="268" t="s">
        <v>5108</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5035</v>
      </c>
      <c r="B43" s="260" t="s">
        <v>5103</v>
      </c>
      <c r="C43" s="261" t="s">
        <v>5119</v>
      </c>
      <c r="D43" s="264" t="s">
        <v>5120</v>
      </c>
      <c r="E43" s="265" t="s">
        <v>5039</v>
      </c>
      <c r="F43" s="268" t="s">
        <v>5108</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5035</v>
      </c>
      <c r="B44" s="260" t="s">
        <v>5103</v>
      </c>
      <c r="C44" s="261" t="s">
        <v>5121</v>
      </c>
      <c r="D44" s="264" t="s">
        <v>5122</v>
      </c>
      <c r="E44" s="265" t="s">
        <v>5039</v>
      </c>
      <c r="F44" s="268" t="s">
        <v>5108</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5035</v>
      </c>
      <c r="B45" s="260" t="s">
        <v>5103</v>
      </c>
      <c r="C45" s="261" t="s">
        <v>5123</v>
      </c>
      <c r="D45" s="264" t="s">
        <v>5124</v>
      </c>
      <c r="E45" s="265" t="s">
        <v>5039</v>
      </c>
      <c r="F45" s="268" t="s">
        <v>5108</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5035</v>
      </c>
      <c r="B46" s="260" t="s">
        <v>5103</v>
      </c>
      <c r="C46" s="261" t="s">
        <v>5125</v>
      </c>
      <c r="D46" s="264" t="s">
        <v>5126</v>
      </c>
      <c r="E46" s="265" t="s">
        <v>5039</v>
      </c>
      <c r="F46" s="268" t="s">
        <v>5108</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5035</v>
      </c>
      <c r="B47" s="260" t="s">
        <v>5103</v>
      </c>
      <c r="C47" s="261" t="s">
        <v>5127</v>
      </c>
      <c r="D47" s="264" t="s">
        <v>5128</v>
      </c>
      <c r="E47" s="265" t="s">
        <v>5039</v>
      </c>
      <c r="F47" s="268" t="s">
        <v>5108</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5035</v>
      </c>
      <c r="B48" s="260" t="s">
        <v>5103</v>
      </c>
      <c r="C48" s="261" t="s">
        <v>5129</v>
      </c>
      <c r="D48" s="264" t="s">
        <v>5130</v>
      </c>
      <c r="E48" s="265" t="s">
        <v>5039</v>
      </c>
      <c r="F48" s="268" t="s">
        <v>5108</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5035</v>
      </c>
      <c r="B49" s="260" t="s">
        <v>5103</v>
      </c>
      <c r="C49" s="261" t="s">
        <v>5131</v>
      </c>
      <c r="D49" s="264" t="s">
        <v>5132</v>
      </c>
      <c r="E49" s="265" t="s">
        <v>5039</v>
      </c>
      <c r="F49" s="268" t="s">
        <v>5108</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5035</v>
      </c>
      <c r="B50" s="259" t="s">
        <v>2305</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5035</v>
      </c>
      <c r="B51" s="260" t="s">
        <v>2305</v>
      </c>
      <c r="C51" s="261" t="s">
        <v>5133</v>
      </c>
      <c r="D51" s="264" t="s">
        <v>5134</v>
      </c>
      <c r="E51" s="265" t="s">
        <v>5135</v>
      </c>
      <c r="F51" s="268" t="s">
        <v>5136</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5035</v>
      </c>
      <c r="B52" s="260" t="s">
        <v>2305</v>
      </c>
      <c r="C52" s="261" t="s">
        <v>5137</v>
      </c>
      <c r="D52" s="264" t="s">
        <v>5138</v>
      </c>
      <c r="E52" s="265" t="s">
        <v>5135</v>
      </c>
      <c r="F52" s="268" t="s">
        <v>5136</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5035</v>
      </c>
      <c r="B53" s="260" t="s">
        <v>2305</v>
      </c>
      <c r="C53" s="261" t="s">
        <v>5139</v>
      </c>
      <c r="D53" s="264" t="s">
        <v>5140</v>
      </c>
      <c r="E53" s="265" t="s">
        <v>5135</v>
      </c>
      <c r="F53" s="268" t="s">
        <v>5136</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5035</v>
      </c>
      <c r="B54" s="260" t="s">
        <v>2305</v>
      </c>
      <c r="C54" s="261" t="s">
        <v>5141</v>
      </c>
      <c r="D54" s="264" t="s">
        <v>5142</v>
      </c>
      <c r="E54" s="265" t="s">
        <v>5135</v>
      </c>
      <c r="F54" s="268" t="s">
        <v>5136</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5035</v>
      </c>
      <c r="B55" s="260" t="s">
        <v>2305</v>
      </c>
      <c r="C55" s="261" t="s">
        <v>5143</v>
      </c>
      <c r="D55" s="264" t="s">
        <v>5144</v>
      </c>
      <c r="E55" s="265" t="s">
        <v>5135</v>
      </c>
      <c r="F55" s="268" t="s">
        <v>5136</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5035</v>
      </c>
      <c r="B56" s="260" t="s">
        <v>2305</v>
      </c>
      <c r="C56" s="261" t="s">
        <v>5145</v>
      </c>
      <c r="D56" s="264" t="s">
        <v>5146</v>
      </c>
      <c r="E56" s="265" t="s">
        <v>5135</v>
      </c>
      <c r="F56" s="268" t="s">
        <v>5136</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5035</v>
      </c>
      <c r="B57" s="260" t="s">
        <v>2305</v>
      </c>
      <c r="C57" s="261" t="s">
        <v>5147</v>
      </c>
      <c r="D57" s="264" t="s">
        <v>5148</v>
      </c>
      <c r="E57" s="265" t="s">
        <v>5135</v>
      </c>
      <c r="F57" s="268" t="s">
        <v>5136</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5035</v>
      </c>
      <c r="B58" s="260" t="s">
        <v>2305</v>
      </c>
      <c r="C58" s="261" t="s">
        <v>5149</v>
      </c>
      <c r="D58" s="264" t="s">
        <v>5150</v>
      </c>
      <c r="E58" s="265" t="s">
        <v>5039</v>
      </c>
      <c r="F58" s="268" t="s">
        <v>5136</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5035</v>
      </c>
      <c r="B59" s="260" t="s">
        <v>2305</v>
      </c>
      <c r="C59" s="261" t="s">
        <v>5151</v>
      </c>
      <c r="D59" s="264" t="s">
        <v>5152</v>
      </c>
      <c r="E59" s="265" t="s">
        <v>5039</v>
      </c>
      <c r="F59" s="268" t="s">
        <v>5136</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5035</v>
      </c>
      <c r="B60" s="259" t="s">
        <v>5153</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5035</v>
      </c>
      <c r="B61" s="260" t="s">
        <v>5153</v>
      </c>
      <c r="C61" s="261" t="s">
        <v>5154</v>
      </c>
      <c r="D61" s="264" t="s">
        <v>5155</v>
      </c>
      <c r="E61" s="265" t="s">
        <v>5039</v>
      </c>
      <c r="F61" s="268" t="s">
        <v>5156</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5035</v>
      </c>
      <c r="B62" s="260" t="s">
        <v>5153</v>
      </c>
      <c r="C62" s="261" t="s">
        <v>5157</v>
      </c>
      <c r="D62" s="264" t="s">
        <v>5158</v>
      </c>
      <c r="E62" s="265" t="s">
        <v>5039</v>
      </c>
      <c r="F62" s="268" t="s">
        <v>5156</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5035</v>
      </c>
      <c r="B63" s="260" t="s">
        <v>5153</v>
      </c>
      <c r="C63" s="261" t="s">
        <v>5159</v>
      </c>
      <c r="D63" s="264" t="s">
        <v>5160</v>
      </c>
      <c r="E63" s="265" t="s">
        <v>5039</v>
      </c>
      <c r="F63" s="268" t="s">
        <v>5156</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5035</v>
      </c>
      <c r="B64" s="260" t="s">
        <v>5153</v>
      </c>
      <c r="C64" s="261" t="s">
        <v>5161</v>
      </c>
      <c r="D64" s="264" t="s">
        <v>5162</v>
      </c>
      <c r="E64" s="265" t="s">
        <v>5039</v>
      </c>
      <c r="F64" s="268" t="s">
        <v>5156</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5035</v>
      </c>
      <c r="B65" s="260" t="s">
        <v>5153</v>
      </c>
      <c r="C65" s="261" t="s">
        <v>5163</v>
      </c>
      <c r="D65" s="264" t="s">
        <v>5164</v>
      </c>
      <c r="E65" s="265" t="s">
        <v>5039</v>
      </c>
      <c r="F65" s="268" t="s">
        <v>5156</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5035</v>
      </c>
      <c r="B66" s="260" t="s">
        <v>5153</v>
      </c>
      <c r="C66" s="261" t="s">
        <v>5165</v>
      </c>
      <c r="D66" s="264" t="s">
        <v>5166</v>
      </c>
      <c r="E66" s="265" t="s">
        <v>5039</v>
      </c>
      <c r="F66" s="268" t="s">
        <v>5156</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5035</v>
      </c>
      <c r="B67" s="260" t="s">
        <v>5153</v>
      </c>
      <c r="C67" s="261" t="s">
        <v>5167</v>
      </c>
      <c r="D67" s="264" t="s">
        <v>5168</v>
      </c>
      <c r="E67" s="265" t="s">
        <v>5039</v>
      </c>
      <c r="F67" s="268" t="s">
        <v>5156</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5035</v>
      </c>
      <c r="B68" s="260" t="s">
        <v>5153</v>
      </c>
      <c r="C68" s="261" t="s">
        <v>5169</v>
      </c>
      <c r="D68" s="264" t="s">
        <v>5170</v>
      </c>
      <c r="E68" s="265" t="s">
        <v>5039</v>
      </c>
      <c r="F68" s="268" t="s">
        <v>5171</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5035</v>
      </c>
      <c r="B69" s="260" t="s">
        <v>5153</v>
      </c>
      <c r="C69" s="261" t="s">
        <v>5172</v>
      </c>
      <c r="D69" s="264" t="s">
        <v>5173</v>
      </c>
      <c r="E69" s="265" t="s">
        <v>5039</v>
      </c>
      <c r="F69" s="268" t="s">
        <v>5171</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5035</v>
      </c>
      <c r="B70" s="260" t="s">
        <v>5153</v>
      </c>
      <c r="C70" s="261" t="s">
        <v>5174</v>
      </c>
      <c r="D70" s="264" t="s">
        <v>5175</v>
      </c>
      <c r="E70" s="265" t="s">
        <v>5039</v>
      </c>
      <c r="F70" s="268" t="s">
        <v>5171</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5035</v>
      </c>
      <c r="B71" s="260" t="s">
        <v>5153</v>
      </c>
      <c r="C71" s="261" t="s">
        <v>5176</v>
      </c>
      <c r="D71" s="264" t="s">
        <v>5177</v>
      </c>
      <c r="E71" s="265" t="s">
        <v>5039</v>
      </c>
      <c r="F71" s="268" t="s">
        <v>5178</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5035</v>
      </c>
      <c r="B72" s="260" t="s">
        <v>5153</v>
      </c>
      <c r="C72" s="261" t="s">
        <v>5179</v>
      </c>
      <c r="D72" s="264" t="s">
        <v>5180</v>
      </c>
      <c r="E72" s="265" t="s">
        <v>5039</v>
      </c>
      <c r="F72" s="268" t="s">
        <v>5156</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5035</v>
      </c>
      <c r="B73" s="260" t="s">
        <v>5153</v>
      </c>
      <c r="C73" s="261" t="s">
        <v>5181</v>
      </c>
      <c r="D73" s="264" t="s">
        <v>5182</v>
      </c>
      <c r="E73" s="265" t="s">
        <v>5183</v>
      </c>
      <c r="F73" s="268" t="s">
        <v>5156</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5035</v>
      </c>
      <c r="B74" s="259" t="s">
        <v>5184</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5035</v>
      </c>
      <c r="B75" s="260" t="s">
        <v>5184</v>
      </c>
      <c r="C75" s="261" t="s">
        <v>5185</v>
      </c>
      <c r="D75" s="264" t="s">
        <v>5186</v>
      </c>
      <c r="E75" s="265" t="s">
        <v>5183</v>
      </c>
      <c r="F75" s="268" t="s">
        <v>5187</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5035</v>
      </c>
      <c r="B76" s="260" t="s">
        <v>5184</v>
      </c>
      <c r="C76" s="261" t="s">
        <v>5188</v>
      </c>
      <c r="D76" s="264" t="s">
        <v>5189</v>
      </c>
      <c r="E76" s="265" t="s">
        <v>5183</v>
      </c>
      <c r="F76" s="268" t="s">
        <v>5187</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5035</v>
      </c>
      <c r="B77" s="260" t="s">
        <v>5184</v>
      </c>
      <c r="C77" s="261" t="s">
        <v>5190</v>
      </c>
      <c r="D77" s="264" t="s">
        <v>5191</v>
      </c>
      <c r="E77" s="265" t="s">
        <v>5183</v>
      </c>
      <c r="F77" s="268" t="s">
        <v>5187</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5035</v>
      </c>
      <c r="B78" s="260" t="s">
        <v>5184</v>
      </c>
      <c r="C78" s="261" t="s">
        <v>5192</v>
      </c>
      <c r="D78" s="264" t="s">
        <v>5193</v>
      </c>
      <c r="E78" s="265" t="s">
        <v>5183</v>
      </c>
      <c r="F78" s="268" t="s">
        <v>5187</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5035</v>
      </c>
      <c r="B79" s="260" t="s">
        <v>5184</v>
      </c>
      <c r="C79" s="261" t="s">
        <v>5194</v>
      </c>
      <c r="D79" s="264" t="s">
        <v>5195</v>
      </c>
      <c r="E79" s="265" t="s">
        <v>5183</v>
      </c>
      <c r="F79" s="268" t="s">
        <v>5187</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5035</v>
      </c>
      <c r="B80" s="260" t="s">
        <v>5184</v>
      </c>
      <c r="C80" s="261" t="s">
        <v>5196</v>
      </c>
      <c r="D80" s="264" t="s">
        <v>5197</v>
      </c>
      <c r="E80" s="265" t="s">
        <v>5183</v>
      </c>
      <c r="F80" s="268" t="s">
        <v>5187</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5035</v>
      </c>
      <c r="B81" s="260" t="s">
        <v>5184</v>
      </c>
      <c r="C81" s="261" t="s">
        <v>5198</v>
      </c>
      <c r="D81" s="264" t="s">
        <v>5199</v>
      </c>
      <c r="E81" s="265" t="s">
        <v>5183</v>
      </c>
      <c r="F81" s="268" t="s">
        <v>5187</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5035</v>
      </c>
      <c r="B82" s="260" t="s">
        <v>5184</v>
      </c>
      <c r="C82" s="261" t="s">
        <v>5200</v>
      </c>
      <c r="D82" s="264" t="s">
        <v>5201</v>
      </c>
      <c r="E82" s="265" t="s">
        <v>5183</v>
      </c>
      <c r="F82" s="268" t="s">
        <v>5187</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5035</v>
      </c>
      <c r="B83" s="260" t="s">
        <v>5184</v>
      </c>
      <c r="C83" s="261" t="s">
        <v>5202</v>
      </c>
      <c r="D83" s="264" t="s">
        <v>5203</v>
      </c>
      <c r="E83" s="265" t="s">
        <v>5183</v>
      </c>
      <c r="F83" s="268" t="s">
        <v>5187</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5035</v>
      </c>
      <c r="B84" s="260" t="s">
        <v>5184</v>
      </c>
      <c r="C84" s="261" t="s">
        <v>5204</v>
      </c>
      <c r="D84" s="264" t="s">
        <v>5205</v>
      </c>
      <c r="E84" s="265" t="s">
        <v>5183</v>
      </c>
      <c r="F84" s="268" t="s">
        <v>5187</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5035</v>
      </c>
      <c r="B85" s="260" t="s">
        <v>5184</v>
      </c>
      <c r="C85" s="261" t="s">
        <v>5206</v>
      </c>
      <c r="D85" s="264" t="s">
        <v>5207</v>
      </c>
      <c r="E85" s="265" t="s">
        <v>5183</v>
      </c>
      <c r="F85" s="268" t="s">
        <v>5187</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5035</v>
      </c>
      <c r="B86" s="260" t="s">
        <v>5184</v>
      </c>
      <c r="C86" s="261" t="s">
        <v>5208</v>
      </c>
      <c r="D86" s="264" t="s">
        <v>5209</v>
      </c>
      <c r="E86" s="265" t="s">
        <v>5183</v>
      </c>
      <c r="F86" s="268" t="s">
        <v>5187</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5035</v>
      </c>
      <c r="B87" s="260" t="s">
        <v>5184</v>
      </c>
      <c r="C87" s="261" t="s">
        <v>5210</v>
      </c>
      <c r="D87" s="264" t="s">
        <v>5211</v>
      </c>
      <c r="E87" s="265" t="s">
        <v>5183</v>
      </c>
      <c r="F87" s="268" t="s">
        <v>5187</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5035</v>
      </c>
      <c r="B88" s="260" t="s">
        <v>5184</v>
      </c>
      <c r="C88" s="261" t="s">
        <v>5212</v>
      </c>
      <c r="D88" s="264" t="s">
        <v>5213</v>
      </c>
      <c r="E88" s="265" t="s">
        <v>5183</v>
      </c>
      <c r="F88" s="268" t="s">
        <v>5171</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5035</v>
      </c>
      <c r="B89" s="260" t="s">
        <v>5184</v>
      </c>
      <c r="C89" s="261" t="s">
        <v>5214</v>
      </c>
      <c r="D89" s="264" t="s">
        <v>5215</v>
      </c>
      <c r="E89" s="265" t="s">
        <v>5183</v>
      </c>
      <c r="F89" s="268" t="s">
        <v>5171</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5035</v>
      </c>
      <c r="B90" s="260" t="s">
        <v>5184</v>
      </c>
      <c r="C90" s="261" t="s">
        <v>5216</v>
      </c>
      <c r="D90" s="264" t="s">
        <v>5217</v>
      </c>
      <c r="E90" s="265" t="s">
        <v>5183</v>
      </c>
      <c r="F90" s="268" t="s">
        <v>5171</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5035</v>
      </c>
      <c r="B91" s="259" t="s">
        <v>5218</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5035</v>
      </c>
      <c r="B92" s="260" t="s">
        <v>5218</v>
      </c>
      <c r="C92" s="261" t="s">
        <v>5219</v>
      </c>
      <c r="D92" s="264" t="s">
        <v>5220</v>
      </c>
      <c r="E92" s="265" t="s">
        <v>5039</v>
      </c>
      <c r="F92" s="268" t="s">
        <v>5171</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5035</v>
      </c>
      <c r="B93" s="260" t="s">
        <v>5218</v>
      </c>
      <c r="C93" s="261" t="s">
        <v>5221</v>
      </c>
      <c r="D93" s="264" t="s">
        <v>5222</v>
      </c>
      <c r="E93" s="265" t="s">
        <v>5039</v>
      </c>
      <c r="F93" s="268" t="s">
        <v>5171</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5035</v>
      </c>
      <c r="B94" s="260" t="s">
        <v>5218</v>
      </c>
      <c r="C94" s="261" t="s">
        <v>5223</v>
      </c>
      <c r="D94" s="264" t="s">
        <v>5224</v>
      </c>
      <c r="E94" s="265" t="s">
        <v>5039</v>
      </c>
      <c r="F94" s="268" t="s">
        <v>5171</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5035</v>
      </c>
      <c r="B95" s="260" t="s">
        <v>5218</v>
      </c>
      <c r="C95" s="261" t="s">
        <v>5225</v>
      </c>
      <c r="D95" s="264" t="s">
        <v>5226</v>
      </c>
      <c r="E95" s="265" t="s">
        <v>5039</v>
      </c>
      <c r="F95" s="268" t="s">
        <v>5171</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5035</v>
      </c>
      <c r="B96" s="260" t="s">
        <v>5218</v>
      </c>
      <c r="C96" s="261" t="s">
        <v>5227</v>
      </c>
      <c r="D96" s="264" t="s">
        <v>5228</v>
      </c>
      <c r="E96" s="265" t="s">
        <v>5039</v>
      </c>
      <c r="F96" s="268" t="s">
        <v>5171</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5035</v>
      </c>
      <c r="B97" s="260" t="s">
        <v>5218</v>
      </c>
      <c r="C97" s="261" t="s">
        <v>5229</v>
      </c>
      <c r="D97" s="264" t="s">
        <v>5230</v>
      </c>
      <c r="E97" s="265" t="s">
        <v>5039</v>
      </c>
      <c r="F97" s="268" t="s">
        <v>5231</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5035</v>
      </c>
      <c r="B98" s="260" t="s">
        <v>5218</v>
      </c>
      <c r="C98" s="261" t="s">
        <v>5232</v>
      </c>
      <c r="D98" s="264" t="s">
        <v>5233</v>
      </c>
      <c r="E98" s="265" t="s">
        <v>5039</v>
      </c>
      <c r="F98" s="268" t="s">
        <v>5231</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5035</v>
      </c>
      <c r="B99" s="260" t="s">
        <v>5218</v>
      </c>
      <c r="C99" s="261" t="s">
        <v>5234</v>
      </c>
      <c r="D99" s="264" t="s">
        <v>5235</v>
      </c>
      <c r="E99" s="265" t="s">
        <v>5039</v>
      </c>
      <c r="F99" s="268" t="s">
        <v>5231</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5035</v>
      </c>
      <c r="B100" s="260" t="s">
        <v>5218</v>
      </c>
      <c r="C100" s="261" t="s">
        <v>5236</v>
      </c>
      <c r="D100" s="264" t="s">
        <v>5237</v>
      </c>
      <c r="E100" s="265" t="s">
        <v>5039</v>
      </c>
      <c r="F100" s="268" t="s">
        <v>5231</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5035</v>
      </c>
      <c r="B101" s="260" t="s">
        <v>5218</v>
      </c>
      <c r="C101" s="261" t="s">
        <v>5238</v>
      </c>
      <c r="D101" s="264" t="s">
        <v>5239</v>
      </c>
      <c r="E101" s="265" t="s">
        <v>5039</v>
      </c>
      <c r="F101" s="268" t="s">
        <v>5171</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5035</v>
      </c>
      <c r="B102" s="260" t="s">
        <v>5218</v>
      </c>
      <c r="C102" s="261" t="s">
        <v>5240</v>
      </c>
      <c r="D102" s="264" t="s">
        <v>5241</v>
      </c>
      <c r="E102" s="265" t="s">
        <v>5183</v>
      </c>
      <c r="F102" s="268" t="s">
        <v>5171</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5035</v>
      </c>
      <c r="B103" s="260" t="s">
        <v>5218</v>
      </c>
      <c r="C103" s="261" t="s">
        <v>5242</v>
      </c>
      <c r="D103" s="264" t="s">
        <v>5243</v>
      </c>
      <c r="E103" s="265" t="s">
        <v>5183</v>
      </c>
      <c r="F103" s="268" t="s">
        <v>5171</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5035</v>
      </c>
      <c r="B104" s="260" t="s">
        <v>5218</v>
      </c>
      <c r="C104" s="261" t="s">
        <v>5244</v>
      </c>
      <c r="D104" s="264" t="s">
        <v>5245</v>
      </c>
      <c r="E104" s="265" t="s">
        <v>5183</v>
      </c>
      <c r="F104" s="268" t="s">
        <v>5171</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5035</v>
      </c>
      <c r="B105" s="260" t="s">
        <v>5218</v>
      </c>
      <c r="C105" s="261" t="s">
        <v>5246</v>
      </c>
      <c r="D105" s="264" t="s">
        <v>5247</v>
      </c>
      <c r="E105" s="265" t="s">
        <v>5068</v>
      </c>
      <c r="F105" s="268" t="s">
        <v>5171</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5035</v>
      </c>
      <c r="B106" s="259" t="s">
        <v>5248</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5035</v>
      </c>
      <c r="B107" s="260" t="s">
        <v>5248</v>
      </c>
      <c r="C107" s="261" t="s">
        <v>5249</v>
      </c>
      <c r="D107" s="264" t="s">
        <v>5250</v>
      </c>
      <c r="E107" s="265" t="s">
        <v>5183</v>
      </c>
      <c r="F107" s="268" t="s">
        <v>5171</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5035</v>
      </c>
      <c r="B108" s="260" t="s">
        <v>5248</v>
      </c>
      <c r="C108" s="261" t="s">
        <v>5251</v>
      </c>
      <c r="D108" s="264" t="s">
        <v>5252</v>
      </c>
      <c r="E108" s="265" t="s">
        <v>5183</v>
      </c>
      <c r="F108" s="268" t="s">
        <v>5171</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5035</v>
      </c>
      <c r="B109" s="260" t="s">
        <v>5248</v>
      </c>
      <c r="C109" s="261" t="s">
        <v>5253</v>
      </c>
      <c r="D109" s="264" t="s">
        <v>5254</v>
      </c>
      <c r="E109" s="265" t="s">
        <v>5183</v>
      </c>
      <c r="F109" s="268" t="s">
        <v>5171</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5035</v>
      </c>
      <c r="B110" s="260" t="s">
        <v>5248</v>
      </c>
      <c r="C110" s="261" t="s">
        <v>5255</v>
      </c>
      <c r="D110" s="264" t="s">
        <v>5256</v>
      </c>
      <c r="E110" s="265" t="s">
        <v>5183</v>
      </c>
      <c r="F110" s="268" t="s">
        <v>5171</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5035</v>
      </c>
      <c r="B111" s="260" t="s">
        <v>5248</v>
      </c>
      <c r="C111" s="261" t="s">
        <v>5257</v>
      </c>
      <c r="D111" s="264" t="s">
        <v>5258</v>
      </c>
      <c r="E111" s="265" t="s">
        <v>5183</v>
      </c>
      <c r="F111" s="268" t="s">
        <v>5171</v>
      </c>
      <c r="G111" s="271">
        <f>IF(COUNTIF(H111:AU111,"&lt;&gt;")=0,"",SUMPRODUCT(((Recommendations[ImplStatus]="Implemented")+(Recommendations[ImplStatus]="Compensated"))*ISNUMBER(MATCH(Recommendations[Id],H111:AU111,0)))/COUNTIF(H111:AU111,"&lt;&gt;"))</f>
        <v>0</v>
      </c>
      <c r="H111" s="272" t="s">
        <v>84</v>
      </c>
      <c r="I111" s="272" t="s">
        <v>107</v>
      </c>
      <c r="J111" s="272" t="s">
        <v>112</v>
      </c>
      <c r="K111" s="272" t="s">
        <v>163</v>
      </c>
      <c r="L111" s="272" t="s">
        <v>173</v>
      </c>
      <c r="M111" s="272" t="s">
        <v>178</v>
      </c>
      <c r="N111" s="272" t="s">
        <v>241</v>
      </c>
      <c r="O111" s="272" t="s">
        <v>286</v>
      </c>
      <c r="P111" s="272" t="s">
        <v>290</v>
      </c>
      <c r="Q111" s="272" t="s">
        <v>293</v>
      </c>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5035</v>
      </c>
      <c r="B112" s="260" t="s">
        <v>5248</v>
      </c>
      <c r="C112" s="261" t="s">
        <v>5259</v>
      </c>
      <c r="D112" s="264" t="s">
        <v>5260</v>
      </c>
      <c r="E112" s="265" t="s">
        <v>5183</v>
      </c>
      <c r="F112" s="268" t="s">
        <v>5171</v>
      </c>
      <c r="G112" s="271">
        <f>IF(COUNTIF(H112:AU112,"&lt;&gt;")=0,"",SUMPRODUCT(((Recommendations[ImplStatus]="Implemented")+(Recommendations[ImplStatus]="Compensated"))*ISNUMBER(MATCH(Recommendations[Id],H112:AU112,0)))/COUNTIF(H112:AU112,"&lt;&gt;"))</f>
        <v>0</v>
      </c>
      <c r="H112" s="272" t="s">
        <v>84</v>
      </c>
      <c r="I112" s="272" t="s">
        <v>112</v>
      </c>
      <c r="J112" s="272" t="s">
        <v>163</v>
      </c>
      <c r="K112" s="272" t="s">
        <v>173</v>
      </c>
      <c r="L112" s="272" t="s">
        <v>178</v>
      </c>
      <c r="M112" s="272" t="s">
        <v>241</v>
      </c>
      <c r="N112" s="272" t="s">
        <v>286</v>
      </c>
      <c r="O112" s="272" t="s">
        <v>290</v>
      </c>
      <c r="P112" s="272" t="s">
        <v>293</v>
      </c>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5035</v>
      </c>
      <c r="B113" s="260" t="s">
        <v>5248</v>
      </c>
      <c r="C113" s="261" t="s">
        <v>5261</v>
      </c>
      <c r="D113" s="264" t="s">
        <v>5262</v>
      </c>
      <c r="E113" s="265" t="s">
        <v>5183</v>
      </c>
      <c r="F113" s="268" t="s">
        <v>5171</v>
      </c>
      <c r="G113" s="271">
        <f>IF(COUNTIF(H113:AU113,"&lt;&gt;")=0,"",SUMPRODUCT(((Recommendations[ImplStatus]="Implemented")+(Recommendations[ImplStatus]="Compensated"))*ISNUMBER(MATCH(Recommendations[Id],H113:AU113,0)))/COUNTIF(H113:AU113,"&lt;&gt;"))</f>
        <v>0</v>
      </c>
      <c r="H113" s="272" t="s">
        <v>246</v>
      </c>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5035</v>
      </c>
      <c r="B114" s="260" t="s">
        <v>5248</v>
      </c>
      <c r="C114" s="261" t="s">
        <v>5263</v>
      </c>
      <c r="D114" s="264" t="s">
        <v>5264</v>
      </c>
      <c r="E114" s="265" t="s">
        <v>5183</v>
      </c>
      <c r="F114" s="268" t="s">
        <v>5171</v>
      </c>
      <c r="G114" s="271">
        <f>IF(COUNTIF(H114:AU114,"&lt;&gt;")=0,"",SUMPRODUCT(((Recommendations[ImplStatus]="Implemented")+(Recommendations[ImplStatus]="Compensated"))*ISNUMBER(MATCH(Recommendations[Id],H114:AU114,0)))/COUNTIF(H114:AU114,"&lt;&gt;"))</f>
        <v>0</v>
      </c>
      <c r="H114" s="272" t="s">
        <v>50</v>
      </c>
      <c r="I114" s="272" t="s">
        <v>132</v>
      </c>
      <c r="J114" s="272" t="s">
        <v>266</v>
      </c>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5035</v>
      </c>
      <c r="B115" s="260" t="s">
        <v>5248</v>
      </c>
      <c r="C115" s="261" t="s">
        <v>5265</v>
      </c>
      <c r="D115" s="264" t="s">
        <v>5266</v>
      </c>
      <c r="E115" s="265" t="s">
        <v>5183</v>
      </c>
      <c r="F115" s="268" t="s">
        <v>5171</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5035</v>
      </c>
      <c r="B116" s="260" t="s">
        <v>5248</v>
      </c>
      <c r="C116" s="261" t="s">
        <v>5267</v>
      </c>
      <c r="D116" s="264" t="s">
        <v>5268</v>
      </c>
      <c r="E116" s="265" t="s">
        <v>5183</v>
      </c>
      <c r="F116" s="268" t="s">
        <v>5171</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5035</v>
      </c>
      <c r="B117" s="260" t="s">
        <v>5248</v>
      </c>
      <c r="C117" s="261" t="s">
        <v>5269</v>
      </c>
      <c r="D117" s="264" t="s">
        <v>5270</v>
      </c>
      <c r="E117" s="265" t="s">
        <v>5183</v>
      </c>
      <c r="F117" s="268" t="s">
        <v>5171</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5271</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5271</v>
      </c>
      <c r="B119" s="259" t="s">
        <v>5272</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5271</v>
      </c>
      <c r="B120" s="260" t="s">
        <v>5272</v>
      </c>
      <c r="C120" s="261" t="s">
        <v>5273</v>
      </c>
      <c r="D120" s="264" t="s">
        <v>5274</v>
      </c>
      <c r="E120" s="265" t="s">
        <v>5039</v>
      </c>
      <c r="F120" s="268" t="s">
        <v>5275</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5271</v>
      </c>
      <c r="B121" s="260" t="s">
        <v>5272</v>
      </c>
      <c r="C121" s="261" t="s">
        <v>5276</v>
      </c>
      <c r="D121" s="264" t="s">
        <v>5277</v>
      </c>
      <c r="E121" s="265" t="s">
        <v>5039</v>
      </c>
      <c r="F121" s="268" t="s">
        <v>5275</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5271</v>
      </c>
      <c r="B122" s="260" t="s">
        <v>5272</v>
      </c>
      <c r="C122" s="261" t="s">
        <v>5278</v>
      </c>
      <c r="D122" s="264" t="s">
        <v>5279</v>
      </c>
      <c r="E122" s="265" t="s">
        <v>5039</v>
      </c>
      <c r="F122" s="268" t="s">
        <v>5275</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5271</v>
      </c>
      <c r="B123" s="260" t="s">
        <v>5272</v>
      </c>
      <c r="C123" s="261" t="s">
        <v>5280</v>
      </c>
      <c r="D123" s="264" t="s">
        <v>5281</v>
      </c>
      <c r="E123" s="265" t="s">
        <v>5039</v>
      </c>
      <c r="F123" s="268" t="s">
        <v>5275</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5271</v>
      </c>
      <c r="B124" s="260" t="s">
        <v>5272</v>
      </c>
      <c r="C124" s="261" t="s">
        <v>5282</v>
      </c>
      <c r="D124" s="264" t="s">
        <v>5283</v>
      </c>
      <c r="E124" s="265" t="s">
        <v>5039</v>
      </c>
      <c r="F124" s="268" t="s">
        <v>5275</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5271</v>
      </c>
      <c r="B125" s="260" t="s">
        <v>5272</v>
      </c>
      <c r="C125" s="261" t="s">
        <v>5284</v>
      </c>
      <c r="D125" s="264" t="s">
        <v>5285</v>
      </c>
      <c r="E125" s="265" t="s">
        <v>5039</v>
      </c>
      <c r="F125" s="268" t="s">
        <v>5275</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5271</v>
      </c>
      <c r="B126" s="260" t="s">
        <v>5272</v>
      </c>
      <c r="C126" s="261" t="s">
        <v>5286</v>
      </c>
      <c r="D126" s="264" t="s">
        <v>5287</v>
      </c>
      <c r="E126" s="265" t="s">
        <v>5039</v>
      </c>
      <c r="F126" s="268" t="s">
        <v>5275</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5271</v>
      </c>
      <c r="B127" s="260" t="s">
        <v>5272</v>
      </c>
      <c r="C127" s="261" t="s">
        <v>5288</v>
      </c>
      <c r="D127" s="264" t="s">
        <v>5289</v>
      </c>
      <c r="E127" s="265" t="s">
        <v>5039</v>
      </c>
      <c r="F127" s="268" t="s">
        <v>5275</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5271</v>
      </c>
      <c r="B128" s="260" t="s">
        <v>5272</v>
      </c>
      <c r="C128" s="261" t="s">
        <v>5290</v>
      </c>
      <c r="D128" s="264" t="s">
        <v>5291</v>
      </c>
      <c r="E128" s="265" t="s">
        <v>5039</v>
      </c>
      <c r="F128" s="268" t="s">
        <v>5275</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5271</v>
      </c>
      <c r="B129" s="260" t="s">
        <v>5272</v>
      </c>
      <c r="C129" s="261" t="s">
        <v>5292</v>
      </c>
      <c r="D129" s="264" t="s">
        <v>5293</v>
      </c>
      <c r="E129" s="265" t="s">
        <v>5039</v>
      </c>
      <c r="F129" s="268" t="s">
        <v>5275</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5271</v>
      </c>
      <c r="B130" s="260" t="s">
        <v>5272</v>
      </c>
      <c r="C130" s="261" t="s">
        <v>5294</v>
      </c>
      <c r="D130" s="264" t="s">
        <v>5295</v>
      </c>
      <c r="E130" s="265" t="s">
        <v>5039</v>
      </c>
      <c r="F130" s="268" t="s">
        <v>5275</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5271</v>
      </c>
      <c r="B131" s="260" t="s">
        <v>5272</v>
      </c>
      <c r="C131" s="261" t="s">
        <v>5296</v>
      </c>
      <c r="D131" s="264" t="s">
        <v>5297</v>
      </c>
      <c r="E131" s="265" t="s">
        <v>5039</v>
      </c>
      <c r="F131" s="268" t="s">
        <v>5275</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5271</v>
      </c>
      <c r="B132" s="260" t="s">
        <v>5272</v>
      </c>
      <c r="C132" s="261" t="s">
        <v>5298</v>
      </c>
      <c r="D132" s="264" t="s">
        <v>5299</v>
      </c>
      <c r="E132" s="265" t="s">
        <v>5039</v>
      </c>
      <c r="F132" s="268" t="s">
        <v>5275</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5271</v>
      </c>
      <c r="B133" s="260" t="s">
        <v>5272</v>
      </c>
      <c r="C133" s="261" t="s">
        <v>5300</v>
      </c>
      <c r="D133" s="264" t="s">
        <v>5301</v>
      </c>
      <c r="E133" s="265" t="s">
        <v>5068</v>
      </c>
      <c r="F133" s="268" t="s">
        <v>5275</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5271</v>
      </c>
      <c r="B134" s="260" t="s">
        <v>5272</v>
      </c>
      <c r="C134" s="261" t="s">
        <v>5302</v>
      </c>
      <c r="D134" s="264" t="s">
        <v>5303</v>
      </c>
      <c r="E134" s="265" t="s">
        <v>5068</v>
      </c>
      <c r="F134" s="268" t="s">
        <v>5275</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5271</v>
      </c>
      <c r="B135" s="260" t="s">
        <v>5272</v>
      </c>
      <c r="C135" s="261" t="s">
        <v>5304</v>
      </c>
      <c r="D135" s="264" t="s">
        <v>5305</v>
      </c>
      <c r="E135" s="265" t="s">
        <v>5183</v>
      </c>
      <c r="F135" s="268" t="s">
        <v>5275</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5271</v>
      </c>
      <c r="B136" s="260" t="s">
        <v>5272</v>
      </c>
      <c r="C136" s="261" t="s">
        <v>5306</v>
      </c>
      <c r="D136" s="264" t="s">
        <v>5307</v>
      </c>
      <c r="E136" s="265" t="s">
        <v>5068</v>
      </c>
      <c r="F136" s="268" t="s">
        <v>5275</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5271</v>
      </c>
      <c r="B137" s="260" t="s">
        <v>5272</v>
      </c>
      <c r="C137" s="261" t="s">
        <v>5308</v>
      </c>
      <c r="D137" s="264" t="s">
        <v>5309</v>
      </c>
      <c r="E137" s="265" t="s">
        <v>5068</v>
      </c>
      <c r="F137" s="268" t="s">
        <v>5275</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5271</v>
      </c>
      <c r="B138" s="260" t="s">
        <v>5272</v>
      </c>
      <c r="C138" s="261" t="s">
        <v>5310</v>
      </c>
      <c r="D138" s="264" t="s">
        <v>5311</v>
      </c>
      <c r="E138" s="265" t="s">
        <v>5183</v>
      </c>
      <c r="F138" s="268" t="s">
        <v>5275</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5271</v>
      </c>
      <c r="B139" s="260" t="s">
        <v>5272</v>
      </c>
      <c r="C139" s="261" t="s">
        <v>5312</v>
      </c>
      <c r="D139" s="264" t="s">
        <v>5313</v>
      </c>
      <c r="E139" s="265" t="s">
        <v>5183</v>
      </c>
      <c r="F139" s="268" t="s">
        <v>5275</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5271</v>
      </c>
      <c r="B140" s="260" t="s">
        <v>5272</v>
      </c>
      <c r="C140" s="261" t="s">
        <v>5314</v>
      </c>
      <c r="D140" s="264" t="s">
        <v>5315</v>
      </c>
      <c r="E140" s="265" t="s">
        <v>5039</v>
      </c>
      <c r="F140" s="268" t="s">
        <v>5275</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5271</v>
      </c>
      <c r="B141" s="260" t="s">
        <v>5272</v>
      </c>
      <c r="C141" s="261" t="s">
        <v>5316</v>
      </c>
      <c r="D141" s="264" t="s">
        <v>5317</v>
      </c>
      <c r="E141" s="265" t="s">
        <v>5318</v>
      </c>
      <c r="F141" s="268" t="s">
        <v>5319</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5271</v>
      </c>
      <c r="B142" s="260" t="s">
        <v>5272</v>
      </c>
      <c r="C142" s="261" t="s">
        <v>5320</v>
      </c>
      <c r="D142" s="264" t="s">
        <v>5321</v>
      </c>
      <c r="E142" s="265" t="s">
        <v>5318</v>
      </c>
      <c r="F142" s="268" t="s">
        <v>5319</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5271</v>
      </c>
      <c r="B143" s="260" t="s">
        <v>5272</v>
      </c>
      <c r="C143" s="261" t="s">
        <v>5322</v>
      </c>
      <c r="D143" s="264" t="s">
        <v>5323</v>
      </c>
      <c r="E143" s="265" t="s">
        <v>5318</v>
      </c>
      <c r="F143" s="268" t="s">
        <v>5319</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5271</v>
      </c>
      <c r="B144" s="260" t="s">
        <v>5272</v>
      </c>
      <c r="C144" s="261" t="s">
        <v>5324</v>
      </c>
      <c r="D144" s="264" t="s">
        <v>5325</v>
      </c>
      <c r="E144" s="265" t="s">
        <v>5135</v>
      </c>
      <c r="F144" s="268" t="s">
        <v>5319</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5271</v>
      </c>
      <c r="B145" s="260" t="s">
        <v>5272</v>
      </c>
      <c r="C145" s="261" t="s">
        <v>5326</v>
      </c>
      <c r="D145" s="264" t="s">
        <v>5327</v>
      </c>
      <c r="E145" s="265" t="s">
        <v>5135</v>
      </c>
      <c r="F145" s="268" t="s">
        <v>5319</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5271</v>
      </c>
      <c r="B146" s="260" t="s">
        <v>5272</v>
      </c>
      <c r="C146" s="261" t="s">
        <v>5328</v>
      </c>
      <c r="D146" s="264" t="s">
        <v>5329</v>
      </c>
      <c r="E146" s="265" t="s">
        <v>5135</v>
      </c>
      <c r="F146" s="268" t="s">
        <v>5319</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5271</v>
      </c>
      <c r="B147" s="259" t="s">
        <v>5330</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5271</v>
      </c>
      <c r="B148" s="260" t="s">
        <v>5330</v>
      </c>
      <c r="C148" s="261" t="s">
        <v>5331</v>
      </c>
      <c r="D148" s="264" t="s">
        <v>5332</v>
      </c>
      <c r="E148" s="265" t="s">
        <v>5068</v>
      </c>
      <c r="F148" s="268" t="s">
        <v>5333</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5271</v>
      </c>
      <c r="B149" s="260" t="s">
        <v>5330</v>
      </c>
      <c r="C149" s="261" t="s">
        <v>5334</v>
      </c>
      <c r="D149" s="264" t="s">
        <v>5335</v>
      </c>
      <c r="E149" s="265" t="s">
        <v>5068</v>
      </c>
      <c r="F149" s="268" t="s">
        <v>5333</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5271</v>
      </c>
      <c r="B150" s="260" t="s">
        <v>5330</v>
      </c>
      <c r="C150" s="261" t="s">
        <v>5336</v>
      </c>
      <c r="D150" s="264" t="s">
        <v>5337</v>
      </c>
      <c r="E150" s="265" t="s">
        <v>5068</v>
      </c>
      <c r="F150" s="268" t="s">
        <v>5333</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5271</v>
      </c>
      <c r="B151" s="260" t="s">
        <v>5330</v>
      </c>
      <c r="C151" s="261" t="s">
        <v>5338</v>
      </c>
      <c r="D151" s="264" t="s">
        <v>5339</v>
      </c>
      <c r="E151" s="265" t="s">
        <v>5068</v>
      </c>
      <c r="F151" s="268" t="s">
        <v>5333</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5271</v>
      </c>
      <c r="B152" s="260" t="s">
        <v>5330</v>
      </c>
      <c r="C152" s="261" t="s">
        <v>5340</v>
      </c>
      <c r="D152" s="264" t="s">
        <v>5341</v>
      </c>
      <c r="E152" s="265" t="s">
        <v>5068</v>
      </c>
      <c r="F152" s="268" t="s">
        <v>5333</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5271</v>
      </c>
      <c r="B153" s="260" t="s">
        <v>5330</v>
      </c>
      <c r="C153" s="261" t="s">
        <v>5342</v>
      </c>
      <c r="D153" s="264" t="s">
        <v>5343</v>
      </c>
      <c r="E153" s="265" t="s">
        <v>5068</v>
      </c>
      <c r="F153" s="268" t="s">
        <v>5333</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5271</v>
      </c>
      <c r="B154" s="260" t="s">
        <v>5330</v>
      </c>
      <c r="C154" s="261" t="s">
        <v>5344</v>
      </c>
      <c r="D154" s="264" t="s">
        <v>5345</v>
      </c>
      <c r="E154" s="265" t="s">
        <v>5068</v>
      </c>
      <c r="F154" s="268" t="s">
        <v>5333</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5271</v>
      </c>
      <c r="B155" s="260" t="s">
        <v>5330</v>
      </c>
      <c r="C155" s="261" t="s">
        <v>5346</v>
      </c>
      <c r="D155" s="264" t="s">
        <v>5347</v>
      </c>
      <c r="E155" s="265" t="s">
        <v>5068</v>
      </c>
      <c r="F155" s="268" t="s">
        <v>5333</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5271</v>
      </c>
      <c r="B156" s="260" t="s">
        <v>5330</v>
      </c>
      <c r="C156" s="261" t="s">
        <v>5348</v>
      </c>
      <c r="D156" s="264" t="s">
        <v>5349</v>
      </c>
      <c r="E156" s="265" t="s">
        <v>5068</v>
      </c>
      <c r="F156" s="268" t="s">
        <v>5333</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5271</v>
      </c>
      <c r="B157" s="260" t="s">
        <v>5330</v>
      </c>
      <c r="C157" s="261" t="s">
        <v>5350</v>
      </c>
      <c r="D157" s="264" t="s">
        <v>5351</v>
      </c>
      <c r="E157" s="265" t="s">
        <v>5068</v>
      </c>
      <c r="F157" s="268" t="s">
        <v>5333</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5271</v>
      </c>
      <c r="B158" s="260" t="s">
        <v>5330</v>
      </c>
      <c r="C158" s="261" t="s">
        <v>5352</v>
      </c>
      <c r="D158" s="264" t="s">
        <v>5353</v>
      </c>
      <c r="E158" s="265" t="s">
        <v>5068</v>
      </c>
      <c r="F158" s="268" t="s">
        <v>5333</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5271</v>
      </c>
      <c r="B159" s="260" t="s">
        <v>5330</v>
      </c>
      <c r="C159" s="261" t="s">
        <v>5354</v>
      </c>
      <c r="D159" s="264" t="s">
        <v>5355</v>
      </c>
      <c r="E159" s="265" t="s">
        <v>5068</v>
      </c>
      <c r="F159" s="268" t="s">
        <v>5333</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5271</v>
      </c>
      <c r="B160" s="260" t="s">
        <v>5330</v>
      </c>
      <c r="C160" s="261" t="s">
        <v>5356</v>
      </c>
      <c r="D160" s="264" t="s">
        <v>5357</v>
      </c>
      <c r="E160" s="265" t="s">
        <v>5068</v>
      </c>
      <c r="F160" s="268" t="s">
        <v>5358</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5271</v>
      </c>
      <c r="B161" s="260" t="s">
        <v>5330</v>
      </c>
      <c r="C161" s="261" t="s">
        <v>5359</v>
      </c>
      <c r="D161" s="264" t="s">
        <v>5360</v>
      </c>
      <c r="E161" s="265" t="s">
        <v>5068</v>
      </c>
      <c r="F161" s="268" t="s">
        <v>5358</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5271</v>
      </c>
      <c r="B162" s="260" t="s">
        <v>5330</v>
      </c>
      <c r="C162" s="261" t="s">
        <v>5361</v>
      </c>
      <c r="D162" s="264" t="s">
        <v>5362</v>
      </c>
      <c r="E162" s="265" t="s">
        <v>5068</v>
      </c>
      <c r="F162" s="268" t="s">
        <v>5358</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5271</v>
      </c>
      <c r="B163" s="260" t="s">
        <v>5330</v>
      </c>
      <c r="C163" s="261" t="s">
        <v>5363</v>
      </c>
      <c r="D163" s="264" t="s">
        <v>5364</v>
      </c>
      <c r="E163" s="265" t="s">
        <v>5068</v>
      </c>
      <c r="F163" s="268" t="s">
        <v>5358</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5271</v>
      </c>
      <c r="B164" s="260" t="s">
        <v>5330</v>
      </c>
      <c r="C164" s="261" t="s">
        <v>5365</v>
      </c>
      <c r="D164" s="264" t="s">
        <v>5366</v>
      </c>
      <c r="E164" s="265" t="s">
        <v>5068</v>
      </c>
      <c r="F164" s="268" t="s">
        <v>5358</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5271</v>
      </c>
      <c r="B165" s="259" t="s">
        <v>5367</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5271</v>
      </c>
      <c r="B166" s="260" t="s">
        <v>5367</v>
      </c>
      <c r="C166" s="261" t="s">
        <v>5368</v>
      </c>
      <c r="D166" s="264" t="s">
        <v>5369</v>
      </c>
      <c r="E166" s="265" t="s">
        <v>5039</v>
      </c>
      <c r="F166" s="268" t="s">
        <v>5370</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5271</v>
      </c>
      <c r="B167" s="260" t="s">
        <v>5367</v>
      </c>
      <c r="C167" s="261" t="s">
        <v>5371</v>
      </c>
      <c r="D167" s="264" t="s">
        <v>5372</v>
      </c>
      <c r="E167" s="265" t="s">
        <v>5183</v>
      </c>
      <c r="F167" s="268" t="s">
        <v>5370</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5271</v>
      </c>
      <c r="B168" s="260" t="s">
        <v>5367</v>
      </c>
      <c r="C168" s="261" t="s">
        <v>5373</v>
      </c>
      <c r="D168" s="264" t="s">
        <v>5374</v>
      </c>
      <c r="E168" s="265" t="s">
        <v>5135</v>
      </c>
      <c r="F168" s="268" t="s">
        <v>5370</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5271</v>
      </c>
      <c r="B169" s="260" t="s">
        <v>5367</v>
      </c>
      <c r="C169" s="261" t="s">
        <v>5375</v>
      </c>
      <c r="D169" s="264" t="s">
        <v>5376</v>
      </c>
      <c r="E169" s="265" t="s">
        <v>5135</v>
      </c>
      <c r="F169" s="268" t="s">
        <v>5370</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5271</v>
      </c>
      <c r="B170" s="260" t="s">
        <v>5367</v>
      </c>
      <c r="C170" s="261" t="s">
        <v>5377</v>
      </c>
      <c r="D170" s="264" t="s">
        <v>5378</v>
      </c>
      <c r="E170" s="265" t="s">
        <v>5183</v>
      </c>
      <c r="F170" s="268" t="s">
        <v>5370</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5271</v>
      </c>
      <c r="B171" s="260" t="s">
        <v>5367</v>
      </c>
      <c r="C171" s="261" t="s">
        <v>5379</v>
      </c>
      <c r="D171" s="264" t="s">
        <v>5380</v>
      </c>
      <c r="E171" s="265" t="s">
        <v>5068</v>
      </c>
      <c r="F171" s="268" t="s">
        <v>5370</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5271</v>
      </c>
      <c r="B172" s="260" t="s">
        <v>5367</v>
      </c>
      <c r="C172" s="261" t="s">
        <v>5381</v>
      </c>
      <c r="D172" s="264" t="s">
        <v>5382</v>
      </c>
      <c r="E172" s="265" t="s">
        <v>5135</v>
      </c>
      <c r="F172" s="268" t="s">
        <v>5370</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5271</v>
      </c>
      <c r="B173" s="260" t="s">
        <v>5367</v>
      </c>
      <c r="C173" s="261" t="s">
        <v>5383</v>
      </c>
      <c r="D173" s="264" t="s">
        <v>5384</v>
      </c>
      <c r="E173" s="265" t="s">
        <v>5068</v>
      </c>
      <c r="F173" s="268" t="s">
        <v>5370</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5271</v>
      </c>
      <c r="B174" s="260" t="s">
        <v>5367</v>
      </c>
      <c r="C174" s="261" t="s">
        <v>5385</v>
      </c>
      <c r="D174" s="264" t="s">
        <v>5386</v>
      </c>
      <c r="E174" s="265" t="s">
        <v>5135</v>
      </c>
      <c r="F174" s="268" t="s">
        <v>5370</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5271</v>
      </c>
      <c r="B175" s="260" t="s">
        <v>5367</v>
      </c>
      <c r="C175" s="261" t="s">
        <v>5387</v>
      </c>
      <c r="D175" s="264" t="s">
        <v>5388</v>
      </c>
      <c r="E175" s="265" t="s">
        <v>5068</v>
      </c>
      <c r="F175" s="268" t="s">
        <v>5370</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5271</v>
      </c>
      <c r="B176" s="260" t="s">
        <v>5367</v>
      </c>
      <c r="C176" s="261" t="s">
        <v>5389</v>
      </c>
      <c r="D176" s="264" t="s">
        <v>5390</v>
      </c>
      <c r="E176" s="265" t="s">
        <v>5039</v>
      </c>
      <c r="F176" s="268" t="s">
        <v>5370</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5271</v>
      </c>
      <c r="B177" s="260" t="s">
        <v>5367</v>
      </c>
      <c r="C177" s="261" t="s">
        <v>5391</v>
      </c>
      <c r="D177" s="264" t="s">
        <v>5392</v>
      </c>
      <c r="E177" s="265" t="s">
        <v>5039</v>
      </c>
      <c r="F177" s="268" t="s">
        <v>5370</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5271</v>
      </c>
      <c r="B178" s="260" t="s">
        <v>5367</v>
      </c>
      <c r="C178" s="261" t="s">
        <v>5393</v>
      </c>
      <c r="D178" s="264" t="s">
        <v>5394</v>
      </c>
      <c r="E178" s="265" t="s">
        <v>5068</v>
      </c>
      <c r="F178" s="268" t="s">
        <v>5370</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5271</v>
      </c>
      <c r="B179" s="260" t="s">
        <v>5367</v>
      </c>
      <c r="C179" s="261" t="s">
        <v>5395</v>
      </c>
      <c r="D179" s="264" t="s">
        <v>5396</v>
      </c>
      <c r="E179" s="265" t="s">
        <v>5183</v>
      </c>
      <c r="F179" s="268" t="s">
        <v>5370</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5271</v>
      </c>
      <c r="B180" s="260" t="s">
        <v>5367</v>
      </c>
      <c r="C180" s="261" t="s">
        <v>5397</v>
      </c>
      <c r="D180" s="264" t="s">
        <v>5398</v>
      </c>
      <c r="E180" s="265" t="s">
        <v>5183</v>
      </c>
      <c r="F180" s="268" t="s">
        <v>5370</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5271</v>
      </c>
      <c r="B181" s="259" t="s">
        <v>5399</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5271</v>
      </c>
      <c r="B182" s="260" t="s">
        <v>5399</v>
      </c>
      <c r="C182" s="261" t="s">
        <v>5400</v>
      </c>
      <c r="D182" s="264" t="s">
        <v>5401</v>
      </c>
      <c r="E182" s="265" t="s">
        <v>5039</v>
      </c>
      <c r="F182" s="268" t="s">
        <v>5402</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5271</v>
      </c>
      <c r="B183" s="260" t="s">
        <v>5399</v>
      </c>
      <c r="C183" s="261" t="s">
        <v>5403</v>
      </c>
      <c r="D183" s="264" t="s">
        <v>5404</v>
      </c>
      <c r="E183" s="265" t="s">
        <v>5039</v>
      </c>
      <c r="F183" s="268" t="s">
        <v>5402</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5271</v>
      </c>
      <c r="B184" s="260" t="s">
        <v>5399</v>
      </c>
      <c r="C184" s="261" t="s">
        <v>5405</v>
      </c>
      <c r="D184" s="264" t="s">
        <v>5406</v>
      </c>
      <c r="E184" s="265" t="s">
        <v>5039</v>
      </c>
      <c r="F184" s="268" t="s">
        <v>5402</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5271</v>
      </c>
      <c r="B185" s="260" t="s">
        <v>5399</v>
      </c>
      <c r="C185" s="261" t="s">
        <v>5407</v>
      </c>
      <c r="D185" s="264" t="s">
        <v>5408</v>
      </c>
      <c r="E185" s="265" t="s">
        <v>5039</v>
      </c>
      <c r="F185" s="268" t="s">
        <v>5402</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5271</v>
      </c>
      <c r="B186" s="260" t="s">
        <v>5399</v>
      </c>
      <c r="C186" s="261" t="s">
        <v>5409</v>
      </c>
      <c r="D186" s="264" t="s">
        <v>5410</v>
      </c>
      <c r="E186" s="265" t="s">
        <v>5039</v>
      </c>
      <c r="F186" s="268" t="s">
        <v>5402</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5271</v>
      </c>
      <c r="B187" s="260" t="s">
        <v>5399</v>
      </c>
      <c r="C187" s="261" t="s">
        <v>5411</v>
      </c>
      <c r="D187" s="264" t="s">
        <v>5412</v>
      </c>
      <c r="E187" s="265" t="s">
        <v>5068</v>
      </c>
      <c r="F187" s="268" t="s">
        <v>5402</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5271</v>
      </c>
      <c r="B188" s="260" t="s">
        <v>5399</v>
      </c>
      <c r="C188" s="261" t="s">
        <v>5413</v>
      </c>
      <c r="D188" s="264" t="s">
        <v>5414</v>
      </c>
      <c r="E188" s="265" t="s">
        <v>5068</v>
      </c>
      <c r="F188" s="268" t="s">
        <v>5402</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5271</v>
      </c>
      <c r="B189" s="260" t="s">
        <v>5399</v>
      </c>
      <c r="C189" s="261" t="s">
        <v>5415</v>
      </c>
      <c r="D189" s="264" t="s">
        <v>5416</v>
      </c>
      <c r="E189" s="265" t="s">
        <v>5068</v>
      </c>
      <c r="F189" s="268" t="s">
        <v>5402</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5271</v>
      </c>
      <c r="B190" s="260" t="s">
        <v>5399</v>
      </c>
      <c r="C190" s="261" t="s">
        <v>5417</v>
      </c>
      <c r="D190" s="264" t="s">
        <v>5418</v>
      </c>
      <c r="E190" s="265" t="s">
        <v>5068</v>
      </c>
      <c r="F190" s="268" t="s">
        <v>5402</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5271</v>
      </c>
      <c r="B191" s="260" t="s">
        <v>5399</v>
      </c>
      <c r="C191" s="261" t="s">
        <v>5419</v>
      </c>
      <c r="D191" s="264" t="s">
        <v>5420</v>
      </c>
      <c r="E191" s="265" t="s">
        <v>5039</v>
      </c>
      <c r="F191" s="268" t="s">
        <v>5402</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5271</v>
      </c>
      <c r="B192" s="260" t="s">
        <v>5399</v>
      </c>
      <c r="C192" s="261" t="s">
        <v>5421</v>
      </c>
      <c r="D192" s="264" t="s">
        <v>5422</v>
      </c>
      <c r="E192" s="265" t="s">
        <v>5039</v>
      </c>
      <c r="F192" s="268" t="s">
        <v>5402</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5271</v>
      </c>
      <c r="B193" s="260" t="s">
        <v>5399</v>
      </c>
      <c r="C193" s="261" t="s">
        <v>5423</v>
      </c>
      <c r="D193" s="264" t="s">
        <v>5424</v>
      </c>
      <c r="E193" s="265" t="s">
        <v>5039</v>
      </c>
      <c r="F193" s="268" t="s">
        <v>5402</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5271</v>
      </c>
      <c r="B194" s="260" t="s">
        <v>5399</v>
      </c>
      <c r="C194" s="261" t="s">
        <v>5425</v>
      </c>
      <c r="D194" s="264" t="s">
        <v>5426</v>
      </c>
      <c r="E194" s="265" t="s">
        <v>5039</v>
      </c>
      <c r="F194" s="268" t="s">
        <v>5402</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5271</v>
      </c>
      <c r="B195" s="260" t="s">
        <v>5399</v>
      </c>
      <c r="C195" s="261" t="s">
        <v>5427</v>
      </c>
      <c r="D195" s="264" t="s">
        <v>5428</v>
      </c>
      <c r="E195" s="265" t="s">
        <v>5039</v>
      </c>
      <c r="F195" s="268" t="s">
        <v>5402</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5271</v>
      </c>
      <c r="B196" s="260" t="s">
        <v>5399</v>
      </c>
      <c r="C196" s="261" t="s">
        <v>5429</v>
      </c>
      <c r="D196" s="264" t="s">
        <v>5430</v>
      </c>
      <c r="E196" s="265" t="s">
        <v>5039</v>
      </c>
      <c r="F196" s="268" t="s">
        <v>5431</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5271</v>
      </c>
      <c r="B197" s="260" t="s">
        <v>5399</v>
      </c>
      <c r="C197" s="261" t="s">
        <v>5432</v>
      </c>
      <c r="D197" s="264" t="s">
        <v>5433</v>
      </c>
      <c r="E197" s="265" t="s">
        <v>5039</v>
      </c>
      <c r="F197" s="268" t="s">
        <v>5431</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5271</v>
      </c>
      <c r="B198" s="260" t="s">
        <v>5399</v>
      </c>
      <c r="C198" s="261" t="s">
        <v>5434</v>
      </c>
      <c r="D198" s="264" t="s">
        <v>5435</v>
      </c>
      <c r="E198" s="265" t="s">
        <v>5039</v>
      </c>
      <c r="F198" s="268" t="s">
        <v>5431</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5271</v>
      </c>
      <c r="B199" s="260" t="s">
        <v>5399</v>
      </c>
      <c r="C199" s="261" t="s">
        <v>5436</v>
      </c>
      <c r="D199" s="264" t="s">
        <v>5437</v>
      </c>
      <c r="E199" s="265" t="s">
        <v>5039</v>
      </c>
      <c r="F199" s="268" t="s">
        <v>5431</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5438</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5438</v>
      </c>
      <c r="B201" s="259" t="s">
        <v>5439</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5438</v>
      </c>
      <c r="B202" s="260" t="s">
        <v>5439</v>
      </c>
      <c r="C202" s="261" t="s">
        <v>5440</v>
      </c>
      <c r="D202" s="264" t="s">
        <v>5441</v>
      </c>
      <c r="E202" s="265" t="s">
        <v>5318</v>
      </c>
      <c r="F202" s="268" t="s">
        <v>5442</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5438</v>
      </c>
      <c r="B203" s="260" t="s">
        <v>5439</v>
      </c>
      <c r="C203" s="261" t="s">
        <v>5443</v>
      </c>
      <c r="D203" s="264" t="s">
        <v>5444</v>
      </c>
      <c r="E203" s="265" t="s">
        <v>5318</v>
      </c>
      <c r="F203" s="268" t="s">
        <v>5442</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5438</v>
      </c>
      <c r="B204" s="260" t="s">
        <v>5439</v>
      </c>
      <c r="C204" s="261" t="s">
        <v>5445</v>
      </c>
      <c r="D204" s="264" t="s">
        <v>5446</v>
      </c>
      <c r="E204" s="265" t="s">
        <v>5318</v>
      </c>
      <c r="F204" s="268" t="s">
        <v>5442</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5438</v>
      </c>
      <c r="B205" s="260" t="s">
        <v>5439</v>
      </c>
      <c r="C205" s="261" t="s">
        <v>5447</v>
      </c>
      <c r="D205" s="264" t="s">
        <v>5448</v>
      </c>
      <c r="E205" s="265" t="s">
        <v>5318</v>
      </c>
      <c r="F205" s="268" t="s">
        <v>5442</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5438</v>
      </c>
      <c r="B206" s="260" t="s">
        <v>5439</v>
      </c>
      <c r="C206" s="261" t="s">
        <v>5449</v>
      </c>
      <c r="D206" s="264" t="s">
        <v>5450</v>
      </c>
      <c r="E206" s="265" t="s">
        <v>5318</v>
      </c>
      <c r="F206" s="268" t="s">
        <v>5442</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5438</v>
      </c>
      <c r="B207" s="260" t="s">
        <v>5439</v>
      </c>
      <c r="C207" s="261" t="s">
        <v>5451</v>
      </c>
      <c r="D207" s="264" t="s">
        <v>5452</v>
      </c>
      <c r="E207" s="265" t="s">
        <v>5183</v>
      </c>
      <c r="F207" s="268" t="s">
        <v>5442</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5438</v>
      </c>
      <c r="B208" s="260" t="s">
        <v>5439</v>
      </c>
      <c r="C208" s="261" t="s">
        <v>5453</v>
      </c>
      <c r="D208" s="264" t="s">
        <v>5454</v>
      </c>
      <c r="E208" s="265" t="s">
        <v>5183</v>
      </c>
      <c r="F208" s="268" t="s">
        <v>5442</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5438</v>
      </c>
      <c r="B209" s="260" t="s">
        <v>5439</v>
      </c>
      <c r="C209" s="261" t="s">
        <v>5455</v>
      </c>
      <c r="D209" s="264" t="s">
        <v>5456</v>
      </c>
      <c r="E209" s="265" t="s">
        <v>5318</v>
      </c>
      <c r="F209" s="268" t="s">
        <v>5442</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5438</v>
      </c>
      <c r="B210" s="260" t="s">
        <v>5439</v>
      </c>
      <c r="C210" s="261" t="s">
        <v>5457</v>
      </c>
      <c r="D210" s="264" t="s">
        <v>5458</v>
      </c>
      <c r="E210" s="265" t="s">
        <v>5068</v>
      </c>
      <c r="F210" s="268" t="s">
        <v>5459</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5438</v>
      </c>
      <c r="B211" s="260" t="s">
        <v>5439</v>
      </c>
      <c r="C211" s="261" t="s">
        <v>5460</v>
      </c>
      <c r="D211" s="264" t="s">
        <v>5461</v>
      </c>
      <c r="E211" s="265" t="s">
        <v>5068</v>
      </c>
      <c r="F211" s="268" t="s">
        <v>5459</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5438</v>
      </c>
      <c r="B212" s="260" t="s">
        <v>5439</v>
      </c>
      <c r="C212" s="261" t="s">
        <v>5462</v>
      </c>
      <c r="D212" s="264" t="s">
        <v>5463</v>
      </c>
      <c r="E212" s="265" t="s">
        <v>5135</v>
      </c>
      <c r="F212" s="268" t="s">
        <v>5464</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5438</v>
      </c>
      <c r="B213" s="260" t="s">
        <v>5439</v>
      </c>
      <c r="C213" s="261" t="s">
        <v>5465</v>
      </c>
      <c r="D213" s="264" t="s">
        <v>5466</v>
      </c>
      <c r="E213" s="265" t="s">
        <v>5068</v>
      </c>
      <c r="F213" s="268" t="s">
        <v>5467</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5438</v>
      </c>
      <c r="B214" s="260" t="s">
        <v>5439</v>
      </c>
      <c r="C214" s="261" t="s">
        <v>5468</v>
      </c>
      <c r="D214" s="264" t="s">
        <v>5469</v>
      </c>
      <c r="E214" s="265" t="s">
        <v>5135</v>
      </c>
      <c r="F214" s="268" t="s">
        <v>5470</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5438</v>
      </c>
      <c r="B215" s="260" t="s">
        <v>5439</v>
      </c>
      <c r="C215" s="261" t="s">
        <v>5471</v>
      </c>
      <c r="D215" s="264" t="s">
        <v>5472</v>
      </c>
      <c r="E215" s="265" t="s">
        <v>5039</v>
      </c>
      <c r="F215" s="268" t="s">
        <v>5470</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5438</v>
      </c>
      <c r="B216" s="260" t="s">
        <v>5439</v>
      </c>
      <c r="C216" s="261" t="s">
        <v>5473</v>
      </c>
      <c r="D216" s="264" t="s">
        <v>5474</v>
      </c>
      <c r="E216" s="265" t="s">
        <v>5039</v>
      </c>
      <c r="F216" s="268" t="s">
        <v>5470</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5438</v>
      </c>
      <c r="B217" s="260" t="s">
        <v>5439</v>
      </c>
      <c r="C217" s="261" t="s">
        <v>5475</v>
      </c>
      <c r="D217" s="264" t="s">
        <v>5476</v>
      </c>
      <c r="E217" s="265" t="s">
        <v>5068</v>
      </c>
      <c r="F217" s="268" t="s">
        <v>5470</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5438</v>
      </c>
      <c r="B218" s="260" t="s">
        <v>5439</v>
      </c>
      <c r="C218" s="261" t="s">
        <v>5477</v>
      </c>
      <c r="D218" s="264" t="s">
        <v>5478</v>
      </c>
      <c r="E218" s="265" t="s">
        <v>5068</v>
      </c>
      <c r="F218" s="268" t="s">
        <v>5470</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5438</v>
      </c>
      <c r="B219" s="260" t="s">
        <v>5439</v>
      </c>
      <c r="C219" s="261" t="s">
        <v>5479</v>
      </c>
      <c r="D219" s="264" t="s">
        <v>5480</v>
      </c>
      <c r="E219" s="265" t="s">
        <v>5068</v>
      </c>
      <c r="F219" s="268" t="s">
        <v>5470</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5438</v>
      </c>
      <c r="B220" s="260" t="s">
        <v>5439</v>
      </c>
      <c r="C220" s="261" t="s">
        <v>5481</v>
      </c>
      <c r="D220" s="264" t="s">
        <v>5482</v>
      </c>
      <c r="E220" s="265" t="s">
        <v>5068</v>
      </c>
      <c r="F220" s="268" t="s">
        <v>5470</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5438</v>
      </c>
      <c r="B221" s="259" t="s">
        <v>5483</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5438</v>
      </c>
      <c r="B222" s="260" t="s">
        <v>5483</v>
      </c>
      <c r="C222" s="261" t="s">
        <v>5484</v>
      </c>
      <c r="D222" s="264" t="s">
        <v>5485</v>
      </c>
      <c r="E222" s="265" t="s">
        <v>5135</v>
      </c>
      <c r="F222" s="268" t="s">
        <v>5486</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5438</v>
      </c>
      <c r="B223" s="260" t="s">
        <v>5483</v>
      </c>
      <c r="C223" s="261" t="s">
        <v>5487</v>
      </c>
      <c r="D223" s="264" t="s">
        <v>5488</v>
      </c>
      <c r="E223" s="265" t="s">
        <v>5135</v>
      </c>
      <c r="F223" s="268" t="s">
        <v>5486</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5438</v>
      </c>
      <c r="B224" s="260" t="s">
        <v>5483</v>
      </c>
      <c r="C224" s="261" t="s">
        <v>5489</v>
      </c>
      <c r="D224" s="264" t="s">
        <v>5490</v>
      </c>
      <c r="E224" s="265" t="s">
        <v>5135</v>
      </c>
      <c r="F224" s="268" t="s">
        <v>5486</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5438</v>
      </c>
      <c r="B225" s="260" t="s">
        <v>5483</v>
      </c>
      <c r="C225" s="261" t="s">
        <v>5491</v>
      </c>
      <c r="D225" s="264" t="s">
        <v>5492</v>
      </c>
      <c r="E225" s="265" t="s">
        <v>5135</v>
      </c>
      <c r="F225" s="268" t="s">
        <v>5486</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5438</v>
      </c>
      <c r="B226" s="260" t="s">
        <v>5483</v>
      </c>
      <c r="C226" s="261" t="s">
        <v>5493</v>
      </c>
      <c r="D226" s="264" t="s">
        <v>5494</v>
      </c>
      <c r="E226" s="265" t="s">
        <v>5135</v>
      </c>
      <c r="F226" s="268" t="s">
        <v>5486</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5438</v>
      </c>
      <c r="B227" s="260" t="s">
        <v>5483</v>
      </c>
      <c r="C227" s="261" t="s">
        <v>5495</v>
      </c>
      <c r="D227" s="264" t="s">
        <v>5496</v>
      </c>
      <c r="E227" s="265" t="s">
        <v>5135</v>
      </c>
      <c r="F227" s="268" t="s">
        <v>5486</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5438</v>
      </c>
      <c r="B228" s="260" t="s">
        <v>5483</v>
      </c>
      <c r="C228" s="261" t="s">
        <v>5497</v>
      </c>
      <c r="D228" s="264" t="s">
        <v>5498</v>
      </c>
      <c r="E228" s="265" t="s">
        <v>5135</v>
      </c>
      <c r="F228" s="268" t="s">
        <v>5486</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5438</v>
      </c>
      <c r="B229" s="260" t="s">
        <v>5483</v>
      </c>
      <c r="C229" s="261" t="s">
        <v>5499</v>
      </c>
      <c r="D229" s="264" t="s">
        <v>5500</v>
      </c>
      <c r="E229" s="265" t="s">
        <v>5039</v>
      </c>
      <c r="F229" s="268" t="s">
        <v>5486</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5438</v>
      </c>
      <c r="B230" s="260" t="s">
        <v>5483</v>
      </c>
      <c r="C230" s="261" t="s">
        <v>5501</v>
      </c>
      <c r="D230" s="264" t="s">
        <v>5502</v>
      </c>
      <c r="E230" s="265" t="s">
        <v>5039</v>
      </c>
      <c r="F230" s="268" t="s">
        <v>5486</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5438</v>
      </c>
      <c r="B231" s="260" t="s">
        <v>5483</v>
      </c>
      <c r="C231" s="261" t="s">
        <v>5503</v>
      </c>
      <c r="D231" s="264" t="s">
        <v>5504</v>
      </c>
      <c r="E231" s="265" t="s">
        <v>5135</v>
      </c>
      <c r="F231" s="268" t="s">
        <v>5505</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5438</v>
      </c>
      <c r="B232" s="260" t="s">
        <v>5483</v>
      </c>
      <c r="C232" s="261" t="s">
        <v>5506</v>
      </c>
      <c r="D232" s="264" t="s">
        <v>5507</v>
      </c>
      <c r="E232" s="265" t="s">
        <v>5135</v>
      </c>
      <c r="F232" s="268" t="s">
        <v>5505</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5438</v>
      </c>
      <c r="B233" s="260" t="s">
        <v>5483</v>
      </c>
      <c r="C233" s="261" t="s">
        <v>5508</v>
      </c>
      <c r="D233" s="264" t="s">
        <v>5509</v>
      </c>
      <c r="E233" s="265" t="s">
        <v>5068</v>
      </c>
      <c r="F233" s="268" t="s">
        <v>5505</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5438</v>
      </c>
      <c r="B234" s="260" t="s">
        <v>5483</v>
      </c>
      <c r="C234" s="261" t="s">
        <v>5510</v>
      </c>
      <c r="D234" s="264" t="s">
        <v>5511</v>
      </c>
      <c r="E234" s="265" t="s">
        <v>5068</v>
      </c>
      <c r="F234" s="268" t="s">
        <v>5505</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5438</v>
      </c>
      <c r="B235" s="260" t="s">
        <v>5483</v>
      </c>
      <c r="C235" s="261" t="s">
        <v>5512</v>
      </c>
      <c r="D235" s="264" t="s">
        <v>5513</v>
      </c>
      <c r="E235" s="265" t="s">
        <v>5135</v>
      </c>
      <c r="F235" s="268" t="s">
        <v>5505</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5438</v>
      </c>
      <c r="B236" s="260" t="s">
        <v>5483</v>
      </c>
      <c r="C236" s="261" t="s">
        <v>5514</v>
      </c>
      <c r="D236" s="264" t="s">
        <v>5515</v>
      </c>
      <c r="E236" s="265" t="s">
        <v>5068</v>
      </c>
      <c r="F236" s="268" t="s">
        <v>5505</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5438</v>
      </c>
      <c r="B237" s="259" t="s">
        <v>1672</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5438</v>
      </c>
      <c r="B238" s="260" t="s">
        <v>1672</v>
      </c>
      <c r="C238" s="261" t="s">
        <v>5516</v>
      </c>
      <c r="D238" s="264" t="s">
        <v>5517</v>
      </c>
      <c r="E238" s="265" t="s">
        <v>5039</v>
      </c>
      <c r="F238" s="268" t="s">
        <v>5518</v>
      </c>
      <c r="G238" s="271">
        <f>IF(COUNTIF(H238:AU238,"&lt;&gt;")=0,"",SUMPRODUCT(((Recommendations[ImplStatus]="Implemented")+(Recommendations[ImplStatus]="Compensated"))*ISNUMBER(MATCH(Recommendations[Id],H238:AU238,0)))/COUNTIF(H238:AU238,"&lt;&gt;"))</f>
        <v>0</v>
      </c>
      <c r="H238" s="272" t="s">
        <v>142</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5438</v>
      </c>
      <c r="B239" s="260" t="s">
        <v>1672</v>
      </c>
      <c r="C239" s="261" t="s">
        <v>5519</v>
      </c>
      <c r="D239" s="264" t="s">
        <v>5520</v>
      </c>
      <c r="E239" s="265" t="s">
        <v>5039</v>
      </c>
      <c r="F239" s="268" t="s">
        <v>5518</v>
      </c>
      <c r="G239" s="271">
        <f>IF(COUNTIF(H239:AU239,"&lt;&gt;")=0,"",SUMPRODUCT(((Recommendations[ImplStatus]="Implemented")+(Recommendations[ImplStatus]="Compensated"))*ISNUMBER(MATCH(Recommendations[Id],H239:AU239,0)))/COUNTIF(H239:AU239,"&lt;&gt;"))</f>
        <v>0</v>
      </c>
      <c r="H239" s="272" t="s">
        <v>122</v>
      </c>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5438</v>
      </c>
      <c r="B240" s="260" t="s">
        <v>1672</v>
      </c>
      <c r="C240" s="261" t="s">
        <v>5521</v>
      </c>
      <c r="D240" s="264" t="s">
        <v>5522</v>
      </c>
      <c r="E240" s="265" t="s">
        <v>5039</v>
      </c>
      <c r="F240" s="268" t="s">
        <v>5518</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5438</v>
      </c>
      <c r="B241" s="260" t="s">
        <v>1672</v>
      </c>
      <c r="C241" s="261" t="s">
        <v>5523</v>
      </c>
      <c r="D241" s="264" t="s">
        <v>5524</v>
      </c>
      <c r="E241" s="265" t="s">
        <v>5039</v>
      </c>
      <c r="F241" s="268" t="s">
        <v>5518</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5438</v>
      </c>
      <c r="B242" s="260" t="s">
        <v>1672</v>
      </c>
      <c r="C242" s="261" t="s">
        <v>5525</v>
      </c>
      <c r="D242" s="264" t="s">
        <v>5526</v>
      </c>
      <c r="E242" s="265" t="s">
        <v>5039</v>
      </c>
      <c r="F242" s="268" t="s">
        <v>5518</v>
      </c>
      <c r="G242" s="271">
        <f>IF(COUNTIF(H242:AU242,"&lt;&gt;")=0,"",SUMPRODUCT(((Recommendations[ImplStatus]="Implemented")+(Recommendations[ImplStatus]="Compensated"))*ISNUMBER(MATCH(Recommendations[Id],H242:AU242,0)))/COUNTIF(H242:AU242,"&lt;&gt;"))</f>
        <v>0</v>
      </c>
      <c r="H242" s="272" t="s">
        <v>281</v>
      </c>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5438</v>
      </c>
      <c r="B243" s="260" t="s">
        <v>1672</v>
      </c>
      <c r="C243" s="261" t="s">
        <v>5527</v>
      </c>
      <c r="D243" s="264" t="s">
        <v>5528</v>
      </c>
      <c r="E243" s="265" t="s">
        <v>5039</v>
      </c>
      <c r="F243" s="268" t="s">
        <v>5518</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5438</v>
      </c>
      <c r="B244" s="260" t="s">
        <v>1672</v>
      </c>
      <c r="C244" s="261" t="s">
        <v>5529</v>
      </c>
      <c r="D244" s="264" t="s">
        <v>5530</v>
      </c>
      <c r="E244" s="265" t="s">
        <v>5039</v>
      </c>
      <c r="F244" s="268" t="s">
        <v>5518</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5438</v>
      </c>
      <c r="B245" s="260" t="s">
        <v>1672</v>
      </c>
      <c r="C245" s="261" t="s">
        <v>5531</v>
      </c>
      <c r="D245" s="264" t="s">
        <v>5532</v>
      </c>
      <c r="E245" s="265" t="s">
        <v>5039</v>
      </c>
      <c r="F245" s="268" t="s">
        <v>5518</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5438</v>
      </c>
      <c r="B246" s="260" t="s">
        <v>1672</v>
      </c>
      <c r="C246" s="261" t="s">
        <v>5533</v>
      </c>
      <c r="D246" s="264" t="s">
        <v>5534</v>
      </c>
      <c r="E246" s="265" t="s">
        <v>5039</v>
      </c>
      <c r="F246" s="268" t="s">
        <v>5518</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5438</v>
      </c>
      <c r="B247" s="260" t="s">
        <v>1672</v>
      </c>
      <c r="C247" s="261" t="s">
        <v>5535</v>
      </c>
      <c r="D247" s="264" t="s">
        <v>5536</v>
      </c>
      <c r="E247" s="265" t="s">
        <v>5039</v>
      </c>
      <c r="F247" s="268" t="s">
        <v>5518</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5438</v>
      </c>
      <c r="B248" s="260" t="s">
        <v>1672</v>
      </c>
      <c r="C248" s="261" t="s">
        <v>5537</v>
      </c>
      <c r="D248" s="264" t="s">
        <v>5538</v>
      </c>
      <c r="E248" s="265" t="s">
        <v>5068</v>
      </c>
      <c r="F248" s="268" t="s">
        <v>5518</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5438</v>
      </c>
      <c r="B249" s="260" t="s">
        <v>1672</v>
      </c>
      <c r="C249" s="261" t="s">
        <v>5539</v>
      </c>
      <c r="D249" s="264" t="s">
        <v>5540</v>
      </c>
      <c r="E249" s="265" t="s">
        <v>5068</v>
      </c>
      <c r="F249" s="268" t="s">
        <v>5541</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5438</v>
      </c>
      <c r="B250" s="260" t="s">
        <v>1672</v>
      </c>
      <c r="C250" s="261" t="s">
        <v>5542</v>
      </c>
      <c r="D250" s="264" t="s">
        <v>5543</v>
      </c>
      <c r="E250" s="265" t="s">
        <v>5068</v>
      </c>
      <c r="F250" s="268" t="s">
        <v>5541</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5438</v>
      </c>
      <c r="B251" s="259" t="s">
        <v>5544</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5438</v>
      </c>
      <c r="B252" s="260" t="s">
        <v>5544</v>
      </c>
      <c r="C252" s="261" t="s">
        <v>5545</v>
      </c>
      <c r="D252" s="264" t="s">
        <v>5546</v>
      </c>
      <c r="E252" s="265" t="s">
        <v>5135</v>
      </c>
      <c r="F252" s="268" t="s">
        <v>5547</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5438</v>
      </c>
      <c r="B253" s="260" t="s">
        <v>5544</v>
      </c>
      <c r="C253" s="261" t="s">
        <v>5548</v>
      </c>
      <c r="D253" s="264" t="s">
        <v>5549</v>
      </c>
      <c r="E253" s="265" t="s">
        <v>5135</v>
      </c>
      <c r="F253" s="268" t="s">
        <v>5547</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5438</v>
      </c>
      <c r="B254" s="260" t="s">
        <v>5544</v>
      </c>
      <c r="C254" s="261" t="s">
        <v>5550</v>
      </c>
      <c r="D254" s="264" t="s">
        <v>5551</v>
      </c>
      <c r="E254" s="265" t="s">
        <v>5135</v>
      </c>
      <c r="F254" s="268" t="s">
        <v>5547</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5438</v>
      </c>
      <c r="B255" s="260" t="s">
        <v>5544</v>
      </c>
      <c r="C255" s="261" t="s">
        <v>5552</v>
      </c>
      <c r="D255" s="264" t="s">
        <v>5553</v>
      </c>
      <c r="E255" s="265" t="s">
        <v>5135</v>
      </c>
      <c r="F255" s="268" t="s">
        <v>5547</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5438</v>
      </c>
      <c r="B256" s="260" t="s">
        <v>5544</v>
      </c>
      <c r="C256" s="261" t="s">
        <v>5554</v>
      </c>
      <c r="D256" s="264" t="s">
        <v>5555</v>
      </c>
      <c r="E256" s="265" t="s">
        <v>5135</v>
      </c>
      <c r="F256" s="268" t="s">
        <v>5547</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5438</v>
      </c>
      <c r="B257" s="260" t="s">
        <v>5544</v>
      </c>
      <c r="C257" s="261" t="s">
        <v>5556</v>
      </c>
      <c r="D257" s="264" t="s">
        <v>5557</v>
      </c>
      <c r="E257" s="265" t="s">
        <v>5039</v>
      </c>
      <c r="F257" s="268" t="s">
        <v>5547</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5438</v>
      </c>
      <c r="B258" s="260" t="s">
        <v>5544</v>
      </c>
      <c r="C258" s="261" t="s">
        <v>5558</v>
      </c>
      <c r="D258" s="264" t="s">
        <v>5559</v>
      </c>
      <c r="E258" s="265" t="s">
        <v>5039</v>
      </c>
      <c r="F258" s="268" t="s">
        <v>5547</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5438</v>
      </c>
      <c r="B259" s="260" t="s">
        <v>5544</v>
      </c>
      <c r="C259" s="261" t="s">
        <v>5560</v>
      </c>
      <c r="D259" s="264" t="s">
        <v>5561</v>
      </c>
      <c r="E259" s="265" t="s">
        <v>5039</v>
      </c>
      <c r="F259" s="268" t="s">
        <v>5547</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5438</v>
      </c>
      <c r="B260" s="260" t="s">
        <v>5544</v>
      </c>
      <c r="C260" s="261" t="s">
        <v>5562</v>
      </c>
      <c r="D260" s="264" t="s">
        <v>5563</v>
      </c>
      <c r="E260" s="265" t="s">
        <v>5039</v>
      </c>
      <c r="F260" s="268" t="s">
        <v>5547</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5438</v>
      </c>
      <c r="B261" s="260" t="s">
        <v>5544</v>
      </c>
      <c r="C261" s="261" t="s">
        <v>5564</v>
      </c>
      <c r="D261" s="264" t="s">
        <v>5565</v>
      </c>
      <c r="E261" s="265" t="s">
        <v>5183</v>
      </c>
      <c r="F261" s="268" t="s">
        <v>5547</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5438</v>
      </c>
      <c r="B262" s="260" t="s">
        <v>5544</v>
      </c>
      <c r="C262" s="261" t="s">
        <v>5566</v>
      </c>
      <c r="D262" s="264" t="s">
        <v>5567</v>
      </c>
      <c r="E262" s="265" t="s">
        <v>5183</v>
      </c>
      <c r="F262" s="268" t="s">
        <v>5547</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5438</v>
      </c>
      <c r="B263" s="260" t="s">
        <v>5544</v>
      </c>
      <c r="C263" s="261" t="s">
        <v>5568</v>
      </c>
      <c r="D263" s="264" t="s">
        <v>5569</v>
      </c>
      <c r="E263" s="265" t="s">
        <v>5183</v>
      </c>
      <c r="F263" s="268" t="s">
        <v>5547</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5438</v>
      </c>
      <c r="B264" s="259" t="s">
        <v>5570</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5438</v>
      </c>
      <c r="B265" s="260" t="s">
        <v>5570</v>
      </c>
      <c r="C265" s="261" t="s">
        <v>5571</v>
      </c>
      <c r="D265" s="264" t="s">
        <v>5572</v>
      </c>
      <c r="E265" s="265" t="s">
        <v>5068</v>
      </c>
      <c r="F265" s="268" t="s">
        <v>5573</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5438</v>
      </c>
      <c r="B266" s="260" t="s">
        <v>5570</v>
      </c>
      <c r="C266" s="261" t="s">
        <v>5574</v>
      </c>
      <c r="D266" s="264" t="s">
        <v>5575</v>
      </c>
      <c r="E266" s="265" t="s">
        <v>5068</v>
      </c>
      <c r="F266" s="268" t="s">
        <v>5573</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5438</v>
      </c>
      <c r="B267" s="260" t="s">
        <v>5570</v>
      </c>
      <c r="C267" s="261" t="s">
        <v>5576</v>
      </c>
      <c r="D267" s="264" t="s">
        <v>5577</v>
      </c>
      <c r="E267" s="265" t="s">
        <v>5068</v>
      </c>
      <c r="F267" s="268" t="s">
        <v>5573</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5438</v>
      </c>
      <c r="B268" s="260" t="s">
        <v>5570</v>
      </c>
      <c r="C268" s="261" t="s">
        <v>5578</v>
      </c>
      <c r="D268" s="264" t="s">
        <v>5579</v>
      </c>
      <c r="E268" s="265" t="s">
        <v>5068</v>
      </c>
      <c r="F268" s="268" t="s">
        <v>5573</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5438</v>
      </c>
      <c r="B269" s="260" t="s">
        <v>5570</v>
      </c>
      <c r="C269" s="261" t="s">
        <v>5580</v>
      </c>
      <c r="D269" s="264" t="s">
        <v>5581</v>
      </c>
      <c r="E269" s="265" t="s">
        <v>5068</v>
      </c>
      <c r="F269" s="268" t="s">
        <v>5573</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5438</v>
      </c>
      <c r="B270" s="260" t="s">
        <v>5570</v>
      </c>
      <c r="C270" s="261" t="s">
        <v>5582</v>
      </c>
      <c r="D270" s="264" t="s">
        <v>5583</v>
      </c>
      <c r="E270" s="265" t="s">
        <v>5068</v>
      </c>
      <c r="F270" s="268" t="s">
        <v>5573</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5438</v>
      </c>
      <c r="B271" s="260" t="s">
        <v>5570</v>
      </c>
      <c r="C271" s="261" t="s">
        <v>5584</v>
      </c>
      <c r="D271" s="264" t="s">
        <v>5585</v>
      </c>
      <c r="E271" s="265" t="s">
        <v>5068</v>
      </c>
      <c r="F271" s="268" t="s">
        <v>5573</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5438</v>
      </c>
      <c r="B272" s="260" t="s">
        <v>5570</v>
      </c>
      <c r="C272" s="261" t="s">
        <v>5586</v>
      </c>
      <c r="D272" s="264" t="s">
        <v>5587</v>
      </c>
      <c r="E272" s="265" t="s">
        <v>5068</v>
      </c>
      <c r="F272" s="268" t="s">
        <v>5573</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5438</v>
      </c>
      <c r="B273" s="260" t="s">
        <v>5570</v>
      </c>
      <c r="C273" s="261" t="s">
        <v>5588</v>
      </c>
      <c r="D273" s="264" t="s">
        <v>5589</v>
      </c>
      <c r="E273" s="265" t="s">
        <v>5068</v>
      </c>
      <c r="F273" s="268" t="s">
        <v>5573</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5590</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5590</v>
      </c>
      <c r="B275" s="259" t="s">
        <v>5591</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5590</v>
      </c>
      <c r="B276" s="260" t="s">
        <v>5591</v>
      </c>
      <c r="C276" s="261" t="s">
        <v>5592</v>
      </c>
      <c r="D276" s="264" t="s">
        <v>5593</v>
      </c>
      <c r="E276" s="265" t="s">
        <v>5039</v>
      </c>
      <c r="F276" s="268" t="s">
        <v>5594</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5590</v>
      </c>
      <c r="B277" s="260" t="s">
        <v>5591</v>
      </c>
      <c r="C277" s="261" t="s">
        <v>5595</v>
      </c>
      <c r="D277" s="264" t="s">
        <v>5596</v>
      </c>
      <c r="E277" s="265" t="s">
        <v>5039</v>
      </c>
      <c r="F277" s="268" t="s">
        <v>5594</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5590</v>
      </c>
      <c r="B278" s="260" t="s">
        <v>5591</v>
      </c>
      <c r="C278" s="261" t="s">
        <v>5597</v>
      </c>
      <c r="D278" s="264" t="s">
        <v>5598</v>
      </c>
      <c r="E278" s="265" t="s">
        <v>5039</v>
      </c>
      <c r="F278" s="268" t="s">
        <v>5594</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5590</v>
      </c>
      <c r="B279" s="260" t="s">
        <v>5591</v>
      </c>
      <c r="C279" s="261" t="s">
        <v>5599</v>
      </c>
      <c r="D279" s="264" t="s">
        <v>5600</v>
      </c>
      <c r="E279" s="265" t="s">
        <v>5039</v>
      </c>
      <c r="F279" s="268" t="s">
        <v>5594</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5590</v>
      </c>
      <c r="B280" s="260" t="s">
        <v>5591</v>
      </c>
      <c r="C280" s="261" t="s">
        <v>5601</v>
      </c>
      <c r="D280" s="264" t="s">
        <v>5602</v>
      </c>
      <c r="E280" s="265" t="s">
        <v>5039</v>
      </c>
      <c r="F280" s="268" t="s">
        <v>5594</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5590</v>
      </c>
      <c r="B281" s="260" t="s">
        <v>5591</v>
      </c>
      <c r="C281" s="261" t="s">
        <v>5603</v>
      </c>
      <c r="D281" s="264" t="s">
        <v>5604</v>
      </c>
      <c r="E281" s="265" t="s">
        <v>5039</v>
      </c>
      <c r="F281" s="268" t="s">
        <v>5594</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5590</v>
      </c>
      <c r="B282" s="260" t="s">
        <v>5591</v>
      </c>
      <c r="C282" s="261" t="s">
        <v>5605</v>
      </c>
      <c r="D282" s="264" t="s">
        <v>5606</v>
      </c>
      <c r="E282" s="265" t="s">
        <v>5039</v>
      </c>
      <c r="F282" s="268" t="s">
        <v>5594</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5590</v>
      </c>
      <c r="B283" s="260" t="s">
        <v>5591</v>
      </c>
      <c r="C283" s="261" t="s">
        <v>5607</v>
      </c>
      <c r="D283" s="264" t="s">
        <v>5608</v>
      </c>
      <c r="E283" s="265" t="s">
        <v>5135</v>
      </c>
      <c r="F283" s="268" t="s">
        <v>5609</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5590</v>
      </c>
      <c r="B284" s="260" t="s">
        <v>5591</v>
      </c>
      <c r="C284" s="261" t="s">
        <v>5610</v>
      </c>
      <c r="D284" s="264" t="s">
        <v>5611</v>
      </c>
      <c r="E284" s="265" t="s">
        <v>5135</v>
      </c>
      <c r="F284" s="268" t="s">
        <v>5609</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5590</v>
      </c>
      <c r="B285" s="260" t="s">
        <v>5591</v>
      </c>
      <c r="C285" s="261" t="s">
        <v>5612</v>
      </c>
      <c r="D285" s="264" t="s">
        <v>5613</v>
      </c>
      <c r="E285" s="265" t="s">
        <v>5039</v>
      </c>
      <c r="F285" s="268" t="s">
        <v>5609</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5590</v>
      </c>
      <c r="B286" s="260" t="s">
        <v>5591</v>
      </c>
      <c r="C286" s="261" t="s">
        <v>5614</v>
      </c>
      <c r="D286" s="264" t="s">
        <v>5615</v>
      </c>
      <c r="E286" s="265" t="s">
        <v>5068</v>
      </c>
      <c r="F286" s="268" t="s">
        <v>5609</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5590</v>
      </c>
      <c r="B287" s="260" t="s">
        <v>5591</v>
      </c>
      <c r="C287" s="261" t="s">
        <v>5616</v>
      </c>
      <c r="D287" s="264" t="s">
        <v>5617</v>
      </c>
      <c r="E287" s="265" t="s">
        <v>5068</v>
      </c>
      <c r="F287" s="268" t="s">
        <v>5609</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5590</v>
      </c>
      <c r="B288" s="260" t="s">
        <v>5591</v>
      </c>
      <c r="C288" s="261" t="s">
        <v>5618</v>
      </c>
      <c r="D288" s="264" t="s">
        <v>5619</v>
      </c>
      <c r="E288" s="265" t="s">
        <v>5068</v>
      </c>
      <c r="F288" s="268" t="s">
        <v>5609</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5590</v>
      </c>
      <c r="B289" s="260" t="s">
        <v>5591</v>
      </c>
      <c r="C289" s="261" t="s">
        <v>5620</v>
      </c>
      <c r="D289" s="264" t="s">
        <v>5621</v>
      </c>
      <c r="E289" s="265" t="s">
        <v>5068</v>
      </c>
      <c r="F289" s="268" t="s">
        <v>5609</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5590</v>
      </c>
      <c r="B290" s="260" t="s">
        <v>5591</v>
      </c>
      <c r="C290" s="261" t="s">
        <v>5622</v>
      </c>
      <c r="D290" s="264" t="s">
        <v>5623</v>
      </c>
      <c r="E290" s="265" t="s">
        <v>5039</v>
      </c>
      <c r="F290" s="268" t="s">
        <v>5609</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5590</v>
      </c>
      <c r="B291" s="260" t="s">
        <v>5591</v>
      </c>
      <c r="C291" s="261" t="s">
        <v>5624</v>
      </c>
      <c r="D291" s="264" t="s">
        <v>5625</v>
      </c>
      <c r="E291" s="265" t="s">
        <v>5068</v>
      </c>
      <c r="F291" s="268" t="s">
        <v>5626</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5590</v>
      </c>
      <c r="B292" s="260" t="s">
        <v>5591</v>
      </c>
      <c r="C292" s="261" t="s">
        <v>5627</v>
      </c>
      <c r="D292" s="264" t="s">
        <v>5628</v>
      </c>
      <c r="E292" s="265" t="s">
        <v>5068</v>
      </c>
      <c r="F292" s="268" t="s">
        <v>5626</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5590</v>
      </c>
      <c r="B293" s="260" t="s">
        <v>5591</v>
      </c>
      <c r="C293" s="261" t="s">
        <v>5629</v>
      </c>
      <c r="D293" s="264" t="s">
        <v>5630</v>
      </c>
      <c r="E293" s="265" t="s">
        <v>5318</v>
      </c>
      <c r="F293" s="268" t="s">
        <v>5609</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5590</v>
      </c>
      <c r="B294" s="260" t="s">
        <v>5591</v>
      </c>
      <c r="C294" s="261" t="s">
        <v>5631</v>
      </c>
      <c r="D294" s="264" t="s">
        <v>5632</v>
      </c>
      <c r="E294" s="265" t="s">
        <v>5318</v>
      </c>
      <c r="F294" s="268" t="s">
        <v>5609</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5590</v>
      </c>
      <c r="B295" s="260" t="s">
        <v>5591</v>
      </c>
      <c r="C295" s="261" t="s">
        <v>5633</v>
      </c>
      <c r="D295" s="264" t="s">
        <v>5634</v>
      </c>
      <c r="E295" s="265" t="s">
        <v>5135</v>
      </c>
      <c r="F295" s="268" t="s">
        <v>5609</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5590</v>
      </c>
      <c r="B296" s="260" t="s">
        <v>5591</v>
      </c>
      <c r="C296" s="261" t="s">
        <v>5635</v>
      </c>
      <c r="D296" s="264" t="s">
        <v>5636</v>
      </c>
      <c r="E296" s="265" t="s">
        <v>5135</v>
      </c>
      <c r="F296" s="268" t="s">
        <v>5609</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5590</v>
      </c>
      <c r="B297" s="260" t="s">
        <v>5591</v>
      </c>
      <c r="C297" s="261" t="s">
        <v>5637</v>
      </c>
      <c r="D297" s="264" t="s">
        <v>5638</v>
      </c>
      <c r="E297" s="265" t="s">
        <v>5039</v>
      </c>
      <c r="F297" s="268" t="s">
        <v>5609</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5590</v>
      </c>
      <c r="B298" s="260" t="s">
        <v>5591</v>
      </c>
      <c r="C298" s="261" t="s">
        <v>5639</v>
      </c>
      <c r="D298" s="264" t="s">
        <v>5640</v>
      </c>
      <c r="E298" s="265" t="s">
        <v>5135</v>
      </c>
      <c r="F298" s="268" t="s">
        <v>5609</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5590</v>
      </c>
      <c r="B299" s="260" t="s">
        <v>5591</v>
      </c>
      <c r="C299" s="261" t="s">
        <v>5641</v>
      </c>
      <c r="D299" s="264" t="s">
        <v>5642</v>
      </c>
      <c r="E299" s="265" t="s">
        <v>5068</v>
      </c>
      <c r="F299" s="268" t="s">
        <v>5609</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5590</v>
      </c>
      <c r="B300" s="260" t="s">
        <v>5591</v>
      </c>
      <c r="C300" s="261" t="s">
        <v>5643</v>
      </c>
      <c r="D300" s="264" t="s">
        <v>5644</v>
      </c>
      <c r="E300" s="265" t="s">
        <v>5135</v>
      </c>
      <c r="F300" s="268" t="s">
        <v>5609</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5590</v>
      </c>
      <c r="B301" s="260" t="s">
        <v>5591</v>
      </c>
      <c r="C301" s="261" t="s">
        <v>5645</v>
      </c>
      <c r="D301" s="264" t="s">
        <v>5646</v>
      </c>
      <c r="E301" s="265" t="s">
        <v>5183</v>
      </c>
      <c r="F301" s="268" t="s">
        <v>5609</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5590</v>
      </c>
      <c r="B302" s="260" t="s">
        <v>5591</v>
      </c>
      <c r="C302" s="261" t="s">
        <v>5647</v>
      </c>
      <c r="D302" s="264" t="s">
        <v>5648</v>
      </c>
      <c r="E302" s="265" t="s">
        <v>5183</v>
      </c>
      <c r="F302" s="268" t="s">
        <v>5609</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5590</v>
      </c>
      <c r="B303" s="259" t="s">
        <v>1405</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5590</v>
      </c>
      <c r="B304" s="260" t="s">
        <v>1405</v>
      </c>
      <c r="C304" s="261" t="s">
        <v>5649</v>
      </c>
      <c r="D304" s="264" t="s">
        <v>5650</v>
      </c>
      <c r="E304" s="265" t="s">
        <v>5039</v>
      </c>
      <c r="F304" s="268" t="s">
        <v>5651</v>
      </c>
      <c r="G304" s="271">
        <f>IF(COUNTIF(H304:AU304,"&lt;&gt;")=0,"",SUMPRODUCT(((Recommendations[ImplStatus]="Implemented")+(Recommendations[ImplStatus]="Compensated"))*ISNUMBER(MATCH(Recommendations[Id],H304:AU304,0)))/COUNTIF(H304:AU304,"&lt;&gt;"))</f>
        <v>0</v>
      </c>
      <c r="H304" s="272" t="s">
        <v>34</v>
      </c>
      <c r="I304" s="272" t="s">
        <v>147</v>
      </c>
      <c r="J304" s="272" t="s">
        <v>153</v>
      </c>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5590</v>
      </c>
      <c r="B305" s="260" t="s">
        <v>1405</v>
      </c>
      <c r="C305" s="261" t="s">
        <v>5652</v>
      </c>
      <c r="D305" s="264" t="s">
        <v>5653</v>
      </c>
      <c r="E305" s="265" t="s">
        <v>5039</v>
      </c>
      <c r="F305" s="268" t="s">
        <v>5651</v>
      </c>
      <c r="G305" s="271">
        <f>IF(COUNTIF(H305:AU305,"&lt;&gt;")=0,"",SUMPRODUCT(((Recommendations[ImplStatus]="Implemented")+(Recommendations[ImplStatus]="Compensated"))*ISNUMBER(MATCH(Recommendations[Id],H305:AU305,0)))/COUNTIF(H305:AU305,"&lt;&gt;"))</f>
        <v>0</v>
      </c>
      <c r="H305" s="272" t="s">
        <v>122</v>
      </c>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5590</v>
      </c>
      <c r="B306" s="260" t="s">
        <v>1405</v>
      </c>
      <c r="C306" s="261" t="s">
        <v>5654</v>
      </c>
      <c r="D306" s="264" t="s">
        <v>5655</v>
      </c>
      <c r="E306" s="265" t="s">
        <v>5039</v>
      </c>
      <c r="F306" s="268" t="s">
        <v>5651</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5590</v>
      </c>
      <c r="B307" s="260" t="s">
        <v>1405</v>
      </c>
      <c r="C307" s="261" t="s">
        <v>5656</v>
      </c>
      <c r="D307" s="264" t="s">
        <v>5657</v>
      </c>
      <c r="E307" s="265" t="s">
        <v>5039</v>
      </c>
      <c r="F307" s="268" t="s">
        <v>5651</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5590</v>
      </c>
      <c r="B308" s="260" t="s">
        <v>1405</v>
      </c>
      <c r="C308" s="261" t="s">
        <v>5658</v>
      </c>
      <c r="D308" s="264" t="s">
        <v>5659</v>
      </c>
      <c r="E308" s="265" t="s">
        <v>5135</v>
      </c>
      <c r="F308" s="268" t="s">
        <v>5651</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5590</v>
      </c>
      <c r="B309" s="260" t="s">
        <v>1405</v>
      </c>
      <c r="C309" s="261" t="s">
        <v>5660</v>
      </c>
      <c r="D309" s="264" t="s">
        <v>5661</v>
      </c>
      <c r="E309" s="265" t="s">
        <v>5135</v>
      </c>
      <c r="F309" s="268" t="s">
        <v>5651</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5590</v>
      </c>
      <c r="B310" s="260" t="s">
        <v>1405</v>
      </c>
      <c r="C310" s="261" t="s">
        <v>5662</v>
      </c>
      <c r="D310" s="264" t="s">
        <v>5663</v>
      </c>
      <c r="E310" s="265" t="s">
        <v>5135</v>
      </c>
      <c r="F310" s="268" t="s">
        <v>5651</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5590</v>
      </c>
      <c r="B311" s="260" t="s">
        <v>1405</v>
      </c>
      <c r="C311" s="261" t="s">
        <v>5664</v>
      </c>
      <c r="D311" s="264" t="s">
        <v>5665</v>
      </c>
      <c r="E311" s="265" t="s">
        <v>5135</v>
      </c>
      <c r="F311" s="268" t="s">
        <v>5651</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5590</v>
      </c>
      <c r="B312" s="260" t="s">
        <v>1405</v>
      </c>
      <c r="C312" s="261" t="s">
        <v>5666</v>
      </c>
      <c r="D312" s="264" t="s">
        <v>5667</v>
      </c>
      <c r="E312" s="265" t="s">
        <v>5135</v>
      </c>
      <c r="F312" s="268" t="s">
        <v>5651</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5590</v>
      </c>
      <c r="B313" s="260" t="s">
        <v>1405</v>
      </c>
      <c r="C313" s="261" t="s">
        <v>5668</v>
      </c>
      <c r="D313" s="264" t="s">
        <v>5669</v>
      </c>
      <c r="E313" s="265" t="s">
        <v>5068</v>
      </c>
      <c r="F313" s="268" t="s">
        <v>5651</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5590</v>
      </c>
      <c r="B314" s="260" t="s">
        <v>1405</v>
      </c>
      <c r="C314" s="261" t="s">
        <v>5670</v>
      </c>
      <c r="D314" s="264" t="s">
        <v>5671</v>
      </c>
      <c r="E314" s="265" t="s">
        <v>5068</v>
      </c>
      <c r="F314" s="268" t="s">
        <v>5651</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5590</v>
      </c>
      <c r="B315" s="260" t="s">
        <v>1405</v>
      </c>
      <c r="C315" s="261" t="s">
        <v>5672</v>
      </c>
      <c r="D315" s="264" t="s">
        <v>5673</v>
      </c>
      <c r="E315" s="265" t="s">
        <v>5068</v>
      </c>
      <c r="F315" s="268" t="s">
        <v>5651</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5590</v>
      </c>
      <c r="B316" s="260" t="s">
        <v>1405</v>
      </c>
      <c r="C316" s="261" t="s">
        <v>5674</v>
      </c>
      <c r="D316" s="264" t="s">
        <v>5675</v>
      </c>
      <c r="E316" s="265" t="s">
        <v>5068</v>
      </c>
      <c r="F316" s="268" t="s">
        <v>5651</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5590</v>
      </c>
      <c r="B317" s="260" t="s">
        <v>1405</v>
      </c>
      <c r="C317" s="261" t="s">
        <v>5676</v>
      </c>
      <c r="D317" s="264" t="s">
        <v>5677</v>
      </c>
      <c r="E317" s="265" t="s">
        <v>5135</v>
      </c>
      <c r="F317" s="268" t="s">
        <v>5609</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5590</v>
      </c>
      <c r="B318" s="260" t="s">
        <v>1405</v>
      </c>
      <c r="C318" s="261" t="s">
        <v>5678</v>
      </c>
      <c r="D318" s="264" t="s">
        <v>5679</v>
      </c>
      <c r="E318" s="265" t="s">
        <v>5183</v>
      </c>
      <c r="F318" s="268" t="s">
        <v>5609</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5590</v>
      </c>
      <c r="B319" s="260" t="s">
        <v>1405</v>
      </c>
      <c r="C319" s="261" t="s">
        <v>5680</v>
      </c>
      <c r="D319" s="264" t="s">
        <v>5681</v>
      </c>
      <c r="E319" s="265" t="s">
        <v>5183</v>
      </c>
      <c r="F319" s="268" t="s">
        <v>5609</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5590</v>
      </c>
      <c r="B320" s="259" t="s">
        <v>5682</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5590</v>
      </c>
      <c r="B321" s="260" t="s">
        <v>5682</v>
      </c>
      <c r="C321" s="261" t="s">
        <v>5683</v>
      </c>
      <c r="D321" s="264" t="s">
        <v>5684</v>
      </c>
      <c r="E321" s="265" t="s">
        <v>5068</v>
      </c>
      <c r="F321" s="268" t="s">
        <v>5685</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5590</v>
      </c>
      <c r="B322" s="260" t="s">
        <v>5682</v>
      </c>
      <c r="C322" s="261" t="s">
        <v>5686</v>
      </c>
      <c r="D322" s="264" t="s">
        <v>5687</v>
      </c>
      <c r="E322" s="265" t="s">
        <v>5068</v>
      </c>
      <c r="F322" s="268" t="s">
        <v>5685</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5590</v>
      </c>
      <c r="B323" s="260" t="s">
        <v>5682</v>
      </c>
      <c r="C323" s="261" t="s">
        <v>5688</v>
      </c>
      <c r="D323" s="264" t="s">
        <v>5689</v>
      </c>
      <c r="E323" s="265" t="s">
        <v>5068</v>
      </c>
      <c r="F323" s="268" t="s">
        <v>5685</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5590</v>
      </c>
      <c r="B324" s="260" t="s">
        <v>5682</v>
      </c>
      <c r="C324" s="261" t="s">
        <v>5690</v>
      </c>
      <c r="D324" s="264" t="s">
        <v>5691</v>
      </c>
      <c r="E324" s="265" t="s">
        <v>5068</v>
      </c>
      <c r="F324" s="268" t="s">
        <v>5685</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5590</v>
      </c>
      <c r="B325" s="260" t="s">
        <v>5682</v>
      </c>
      <c r="C325" s="261" t="s">
        <v>5692</v>
      </c>
      <c r="D325" s="264" t="s">
        <v>5693</v>
      </c>
      <c r="E325" s="265" t="s">
        <v>5068</v>
      </c>
      <c r="F325" s="268" t="s">
        <v>5685</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5590</v>
      </c>
      <c r="B326" s="260" t="s">
        <v>5682</v>
      </c>
      <c r="C326" s="261" t="s">
        <v>5694</v>
      </c>
      <c r="D326" s="264" t="s">
        <v>5695</v>
      </c>
      <c r="E326" s="265" t="s">
        <v>5068</v>
      </c>
      <c r="F326" s="268" t="s">
        <v>5685</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5590</v>
      </c>
      <c r="B327" s="260" t="s">
        <v>5682</v>
      </c>
      <c r="C327" s="261" t="s">
        <v>5696</v>
      </c>
      <c r="D327" s="264" t="s">
        <v>5697</v>
      </c>
      <c r="E327" s="265" t="s">
        <v>5068</v>
      </c>
      <c r="F327" s="268" t="s">
        <v>5685</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5590</v>
      </c>
      <c r="B328" s="260" t="s">
        <v>5682</v>
      </c>
      <c r="C328" s="261" t="s">
        <v>5698</v>
      </c>
      <c r="D328" s="264" t="s">
        <v>5699</v>
      </c>
      <c r="E328" s="265" t="s">
        <v>5068</v>
      </c>
      <c r="F328" s="268" t="s">
        <v>5685</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5590</v>
      </c>
      <c r="B329" s="260" t="s">
        <v>5682</v>
      </c>
      <c r="C329" s="261" t="s">
        <v>5700</v>
      </c>
      <c r="D329" s="264" t="s">
        <v>5701</v>
      </c>
      <c r="E329" s="265" t="s">
        <v>5068</v>
      </c>
      <c r="F329" s="268" t="s">
        <v>5685</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5590</v>
      </c>
      <c r="B330" s="260" t="s">
        <v>5682</v>
      </c>
      <c r="C330" s="261" t="s">
        <v>5702</v>
      </c>
      <c r="D330" s="264" t="s">
        <v>5703</v>
      </c>
      <c r="E330" s="265" t="s">
        <v>5068</v>
      </c>
      <c r="F330" s="268" t="s">
        <v>5685</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5590</v>
      </c>
      <c r="B331" s="260" t="s">
        <v>5682</v>
      </c>
      <c r="C331" s="261" t="s">
        <v>5704</v>
      </c>
      <c r="D331" s="264" t="s">
        <v>5705</v>
      </c>
      <c r="E331" s="265" t="s">
        <v>5068</v>
      </c>
      <c r="F331" s="268" t="s">
        <v>5685</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5590</v>
      </c>
      <c r="B332" s="260" t="s">
        <v>5682</v>
      </c>
      <c r="C332" s="261" t="s">
        <v>5706</v>
      </c>
      <c r="D332" s="264" t="s">
        <v>5707</v>
      </c>
      <c r="E332" s="265" t="s">
        <v>5068</v>
      </c>
      <c r="F332" s="268" t="s">
        <v>5685</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5590</v>
      </c>
      <c r="B333" s="260" t="s">
        <v>5682</v>
      </c>
      <c r="C333" s="261" t="s">
        <v>5708</v>
      </c>
      <c r="D333" s="264" t="s">
        <v>5709</v>
      </c>
      <c r="E333" s="265" t="s">
        <v>5068</v>
      </c>
      <c r="F333" s="268" t="s">
        <v>5685</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5590</v>
      </c>
      <c r="B334" s="260" t="s">
        <v>5682</v>
      </c>
      <c r="C334" s="261" t="s">
        <v>5710</v>
      </c>
      <c r="D334" s="264" t="s">
        <v>5711</v>
      </c>
      <c r="E334" s="265" t="s">
        <v>5068</v>
      </c>
      <c r="F334" s="268" t="s">
        <v>5685</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5590</v>
      </c>
      <c r="B335" s="260" t="s">
        <v>5682</v>
      </c>
      <c r="C335" s="261" t="s">
        <v>5712</v>
      </c>
      <c r="D335" s="264" t="s">
        <v>5713</v>
      </c>
      <c r="E335" s="265" t="s">
        <v>5068</v>
      </c>
      <c r="F335" s="268" t="s">
        <v>5685</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5590</v>
      </c>
      <c r="B336" s="260" t="s">
        <v>5682</v>
      </c>
      <c r="C336" s="261" t="s">
        <v>5714</v>
      </c>
      <c r="D336" s="264" t="s">
        <v>5715</v>
      </c>
      <c r="E336" s="265" t="s">
        <v>5183</v>
      </c>
      <c r="F336" s="268" t="s">
        <v>5685</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5590</v>
      </c>
      <c r="B337" s="260" t="s">
        <v>5682</v>
      </c>
      <c r="C337" s="261" t="s">
        <v>5716</v>
      </c>
      <c r="D337" s="264" t="s">
        <v>5717</v>
      </c>
      <c r="E337" s="265" t="s">
        <v>5183</v>
      </c>
      <c r="F337" s="268" t="s">
        <v>5685</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5590</v>
      </c>
      <c r="B338" s="260" t="s">
        <v>5682</v>
      </c>
      <c r="C338" s="261" t="s">
        <v>5718</v>
      </c>
      <c r="D338" s="264" t="s">
        <v>5719</v>
      </c>
      <c r="E338" s="265" t="s">
        <v>5068</v>
      </c>
      <c r="F338" s="268" t="s">
        <v>5685</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5590</v>
      </c>
      <c r="B339" s="260" t="s">
        <v>5682</v>
      </c>
      <c r="C339" s="261" t="s">
        <v>5720</v>
      </c>
      <c r="D339" s="264" t="s">
        <v>5721</v>
      </c>
      <c r="E339" s="265" t="s">
        <v>5068</v>
      </c>
      <c r="F339" s="268" t="s">
        <v>5685</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5590</v>
      </c>
      <c r="B340" s="259" t="s">
        <v>5722</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5590</v>
      </c>
      <c r="B341" s="260" t="s">
        <v>5722</v>
      </c>
      <c r="C341" s="261" t="s">
        <v>5723</v>
      </c>
      <c r="D341" s="264" t="s">
        <v>5724</v>
      </c>
      <c r="E341" s="265" t="s">
        <v>5039</v>
      </c>
      <c r="F341" s="268" t="s">
        <v>5609</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5590</v>
      </c>
      <c r="B342" s="260" t="s">
        <v>5722</v>
      </c>
      <c r="C342" s="261" t="s">
        <v>5725</v>
      </c>
      <c r="D342" s="264" t="s">
        <v>5726</v>
      </c>
      <c r="E342" s="265" t="s">
        <v>5039</v>
      </c>
      <c r="F342" s="268" t="s">
        <v>5609</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5590</v>
      </c>
      <c r="B343" s="260" t="s">
        <v>5722</v>
      </c>
      <c r="C343" s="261" t="s">
        <v>5727</v>
      </c>
      <c r="D343" s="264" t="s">
        <v>5728</v>
      </c>
      <c r="E343" s="265" t="s">
        <v>5135</v>
      </c>
      <c r="F343" s="268" t="s">
        <v>5729</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5590</v>
      </c>
      <c r="B344" s="260" t="s">
        <v>5722</v>
      </c>
      <c r="C344" s="261" t="s">
        <v>5730</v>
      </c>
      <c r="D344" s="264" t="s">
        <v>5731</v>
      </c>
      <c r="E344" s="265" t="s">
        <v>5068</v>
      </c>
      <c r="F344" s="268" t="s">
        <v>5729</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5590</v>
      </c>
      <c r="B345" s="260" t="s">
        <v>5722</v>
      </c>
      <c r="C345" s="261" t="s">
        <v>5732</v>
      </c>
      <c r="D345" s="264" t="s">
        <v>5733</v>
      </c>
      <c r="E345" s="265" t="s">
        <v>5068</v>
      </c>
      <c r="F345" s="268" t="s">
        <v>5729</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5590</v>
      </c>
      <c r="B346" s="260" t="s">
        <v>5722</v>
      </c>
      <c r="C346" s="261" t="s">
        <v>5734</v>
      </c>
      <c r="D346" s="264" t="s">
        <v>5735</v>
      </c>
      <c r="E346" s="265" t="s">
        <v>5068</v>
      </c>
      <c r="F346" s="268" t="s">
        <v>5729</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5590</v>
      </c>
      <c r="B347" s="260" t="s">
        <v>5722</v>
      </c>
      <c r="C347" s="261" t="s">
        <v>5736</v>
      </c>
      <c r="D347" s="264" t="s">
        <v>5737</v>
      </c>
      <c r="E347" s="265" t="s">
        <v>5068</v>
      </c>
      <c r="F347" s="268" t="s">
        <v>5729</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5590</v>
      </c>
      <c r="B348" s="260" t="s">
        <v>5722</v>
      </c>
      <c r="C348" s="261" t="s">
        <v>5738</v>
      </c>
      <c r="D348" s="264" t="s">
        <v>5739</v>
      </c>
      <c r="E348" s="265" t="s">
        <v>5068</v>
      </c>
      <c r="F348" s="268" t="s">
        <v>5729</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5590</v>
      </c>
      <c r="B349" s="260" t="s">
        <v>5722</v>
      </c>
      <c r="C349" s="261" t="s">
        <v>5740</v>
      </c>
      <c r="D349" s="264" t="s">
        <v>5741</v>
      </c>
      <c r="E349" s="265" t="s">
        <v>5068</v>
      </c>
      <c r="F349" s="268" t="s">
        <v>5729</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5590</v>
      </c>
      <c r="B350" s="260" t="s">
        <v>5722</v>
      </c>
      <c r="C350" s="261" t="s">
        <v>5742</v>
      </c>
      <c r="D350" s="264" t="s">
        <v>5743</v>
      </c>
      <c r="E350" s="265" t="s">
        <v>5039</v>
      </c>
      <c r="F350" s="268" t="s">
        <v>5729</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5590</v>
      </c>
      <c r="B351" s="260" t="s">
        <v>5722</v>
      </c>
      <c r="C351" s="261" t="s">
        <v>5744</v>
      </c>
      <c r="D351" s="264" t="s">
        <v>5745</v>
      </c>
      <c r="E351" s="265" t="s">
        <v>5039</v>
      </c>
      <c r="F351" s="268" t="s">
        <v>5729</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5590</v>
      </c>
      <c r="B352" s="260" t="s">
        <v>5722</v>
      </c>
      <c r="C352" s="261" t="s">
        <v>5746</v>
      </c>
      <c r="D352" s="264" t="s">
        <v>5747</v>
      </c>
      <c r="E352" s="265" t="s">
        <v>5039</v>
      </c>
      <c r="F352" s="268" t="s">
        <v>5729</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5590</v>
      </c>
      <c r="B353" s="260" t="s">
        <v>5722</v>
      </c>
      <c r="C353" s="261" t="s">
        <v>5748</v>
      </c>
      <c r="D353" s="264" t="s">
        <v>5749</v>
      </c>
      <c r="E353" s="265" t="s">
        <v>5135</v>
      </c>
      <c r="F353" s="268" t="s">
        <v>5609</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5590</v>
      </c>
      <c r="B354" s="259" t="s">
        <v>5750</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5590</v>
      </c>
      <c r="B355" s="260" t="s">
        <v>5750</v>
      </c>
      <c r="C355" s="261" t="s">
        <v>5751</v>
      </c>
      <c r="D355" s="264" t="s">
        <v>5752</v>
      </c>
      <c r="E355" s="265" t="s">
        <v>5135</v>
      </c>
      <c r="F355" s="268" t="s">
        <v>5753</v>
      </c>
      <c r="G355" s="271">
        <f>IF(COUNTIF(H355:AU355,"&lt;&gt;")=0,"",SUMPRODUCT(((Recommendations[ImplStatus]="Implemented")+(Recommendations[ImplStatus]="Compensated"))*ISNUMBER(MATCH(Recommendations[Id],H355:AU355,0)))/COUNTIF(H355:AU355,"&lt;&gt;"))</f>
        <v>0</v>
      </c>
      <c r="H355" s="272" t="s">
        <v>117</v>
      </c>
      <c r="I355" s="272" t="s">
        <v>137</v>
      </c>
      <c r="J355" s="272" t="s">
        <v>181</v>
      </c>
      <c r="K355" s="272" t="s">
        <v>186</v>
      </c>
      <c r="L355" s="272" t="s">
        <v>191</v>
      </c>
      <c r="M355" s="272" t="s">
        <v>196</v>
      </c>
      <c r="N355" s="272" t="s">
        <v>201</v>
      </c>
      <c r="O355" s="272" t="s">
        <v>206</v>
      </c>
      <c r="P355" s="272" t="s">
        <v>256</v>
      </c>
      <c r="Q355" s="272" t="s">
        <v>295</v>
      </c>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5590</v>
      </c>
      <c r="B356" s="260" t="s">
        <v>5750</v>
      </c>
      <c r="C356" s="261" t="s">
        <v>5754</v>
      </c>
      <c r="D356" s="264" t="s">
        <v>5755</v>
      </c>
      <c r="E356" s="265" t="s">
        <v>5135</v>
      </c>
      <c r="F356" s="268" t="s">
        <v>5753</v>
      </c>
      <c r="G356" s="271">
        <f>IF(COUNTIF(H356:AU356,"&lt;&gt;")=0,"",SUMPRODUCT(((Recommendations[ImplStatus]="Implemented")+(Recommendations[ImplStatus]="Compensated"))*ISNUMBER(MATCH(Recommendations[Id],H356:AU356,0)))/COUNTIF(H356:AU356,"&lt;&gt;"))</f>
        <v>0</v>
      </c>
      <c r="H356" s="272" t="s">
        <v>181</v>
      </c>
      <c r="I356" s="272" t="s">
        <v>186</v>
      </c>
      <c r="J356" s="272" t="s">
        <v>191</v>
      </c>
      <c r="K356" s="272" t="s">
        <v>196</v>
      </c>
      <c r="L356" s="272" t="s">
        <v>201</v>
      </c>
      <c r="M356" s="272" t="s">
        <v>206</v>
      </c>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5590</v>
      </c>
      <c r="B357" s="260" t="s">
        <v>5750</v>
      </c>
      <c r="C357" s="261" t="s">
        <v>5756</v>
      </c>
      <c r="D357" s="264" t="s">
        <v>5757</v>
      </c>
      <c r="E357" s="265" t="s">
        <v>5183</v>
      </c>
      <c r="F357" s="268" t="s">
        <v>5753</v>
      </c>
      <c r="G357" s="271">
        <f>IF(COUNTIF(H357:AU357,"&lt;&gt;")=0,"",SUMPRODUCT(((Recommendations[ImplStatus]="Implemented")+(Recommendations[ImplStatus]="Compensated"))*ISNUMBER(MATCH(Recommendations[Id],H357:AU357,0)))/COUNTIF(H357:AU357,"&lt;&gt;"))</f>
        <v>0</v>
      </c>
      <c r="H357" s="272" t="s">
        <v>117</v>
      </c>
      <c r="I357" s="272" t="s">
        <v>137</v>
      </c>
      <c r="J357" s="272" t="s">
        <v>256</v>
      </c>
      <c r="K357" s="272" t="s">
        <v>295</v>
      </c>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5590</v>
      </c>
      <c r="B358" s="260" t="s">
        <v>5750</v>
      </c>
      <c r="C358" s="261" t="s">
        <v>5758</v>
      </c>
      <c r="D358" s="264" t="s">
        <v>5759</v>
      </c>
      <c r="E358" s="265" t="s">
        <v>5183</v>
      </c>
      <c r="F358" s="268" t="s">
        <v>5753</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5590</v>
      </c>
      <c r="B359" s="260" t="s">
        <v>5750</v>
      </c>
      <c r="C359" s="261" t="s">
        <v>5760</v>
      </c>
      <c r="D359" s="264" t="s">
        <v>5761</v>
      </c>
      <c r="E359" s="265" t="s">
        <v>5183</v>
      </c>
      <c r="F359" s="268" t="s">
        <v>5753</v>
      </c>
      <c r="G359" s="271">
        <f>IF(COUNTIF(H359:AU359,"&lt;&gt;")=0,"",SUMPRODUCT(((Recommendations[ImplStatus]="Implemented")+(Recommendations[ImplStatus]="Compensated"))*ISNUMBER(MATCH(Recommendations[Id],H359:AU359,0)))/COUNTIF(H359:AU359,"&lt;&gt;"))</f>
        <v>0</v>
      </c>
      <c r="H359" s="272" t="s">
        <v>102</v>
      </c>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5590</v>
      </c>
      <c r="B360" s="260" t="s">
        <v>5750</v>
      </c>
      <c r="C360" s="261" t="s">
        <v>5762</v>
      </c>
      <c r="D360" s="264" t="s">
        <v>5763</v>
      </c>
      <c r="E360" s="265" t="s">
        <v>5135</v>
      </c>
      <c r="F360" s="268" t="s">
        <v>5753</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5590</v>
      </c>
      <c r="B361" s="260" t="s">
        <v>5750</v>
      </c>
      <c r="C361" s="261" t="s">
        <v>5764</v>
      </c>
      <c r="D361" s="264" t="s">
        <v>5765</v>
      </c>
      <c r="E361" s="265" t="s">
        <v>5068</v>
      </c>
      <c r="F361" s="268" t="s">
        <v>5753</v>
      </c>
      <c r="G361" s="271">
        <f>IF(COUNTIF(H361:AU361,"&lt;&gt;")=0,"",SUMPRODUCT(((Recommendations[ImplStatus]="Implemented")+(Recommendations[ImplStatus]="Compensated"))*ISNUMBER(MATCH(Recommendations[Id],H361:AU361,0)))/COUNTIF(H361:AU361,"&lt;&gt;"))</f>
        <v>0</v>
      </c>
      <c r="H361" s="272" t="s">
        <v>97</v>
      </c>
      <c r="I361" s="272" t="s">
        <v>211</v>
      </c>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5590</v>
      </c>
      <c r="B362" s="260" t="s">
        <v>5750</v>
      </c>
      <c r="C362" s="261" t="s">
        <v>5766</v>
      </c>
      <c r="D362" s="264" t="s">
        <v>5767</v>
      </c>
      <c r="E362" s="265" t="s">
        <v>5183</v>
      </c>
      <c r="F362" s="268" t="s">
        <v>5753</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5590</v>
      </c>
      <c r="B363" s="260" t="s">
        <v>5750</v>
      </c>
      <c r="C363" s="261" t="s">
        <v>5768</v>
      </c>
      <c r="D363" s="264" t="s">
        <v>5769</v>
      </c>
      <c r="E363" s="265" t="s">
        <v>5183</v>
      </c>
      <c r="F363" s="268" t="s">
        <v>5753</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5590</v>
      </c>
      <c r="B364" s="260" t="s">
        <v>5750</v>
      </c>
      <c r="C364" s="261" t="s">
        <v>5770</v>
      </c>
      <c r="D364" s="264" t="s">
        <v>5771</v>
      </c>
      <c r="E364" s="265" t="s">
        <v>5183</v>
      </c>
      <c r="F364" s="268" t="s">
        <v>5753</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5590</v>
      </c>
      <c r="B365" s="260" t="s">
        <v>5750</v>
      </c>
      <c r="C365" s="261" t="s">
        <v>5772</v>
      </c>
      <c r="D365" s="264" t="s">
        <v>5773</v>
      </c>
      <c r="E365" s="265" t="s">
        <v>5183</v>
      </c>
      <c r="F365" s="268" t="s">
        <v>5753</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5590</v>
      </c>
      <c r="B366" s="260" t="s">
        <v>5750</v>
      </c>
      <c r="C366" s="261" t="s">
        <v>5774</v>
      </c>
      <c r="D366" s="264" t="s">
        <v>5775</v>
      </c>
      <c r="E366" s="265" t="s">
        <v>5183</v>
      </c>
      <c r="F366" s="268" t="s">
        <v>5753</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5590</v>
      </c>
      <c r="B367" s="260" t="s">
        <v>5750</v>
      </c>
      <c r="C367" s="261" t="s">
        <v>5776</v>
      </c>
      <c r="D367" s="264" t="s">
        <v>5777</v>
      </c>
      <c r="E367" s="265" t="s">
        <v>5183</v>
      </c>
      <c r="F367" s="268" t="s">
        <v>5753</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5590</v>
      </c>
      <c r="B368" s="260" t="s">
        <v>5750</v>
      </c>
      <c r="C368" s="261" t="s">
        <v>5778</v>
      </c>
      <c r="D368" s="264" t="s">
        <v>5779</v>
      </c>
      <c r="E368" s="265" t="s">
        <v>5183</v>
      </c>
      <c r="F368" s="268" t="s">
        <v>5753</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5590</v>
      </c>
      <c r="B369" s="260" t="s">
        <v>5750</v>
      </c>
      <c r="C369" s="261" t="s">
        <v>5780</v>
      </c>
      <c r="D369" s="264" t="s">
        <v>5781</v>
      </c>
      <c r="E369" s="265" t="s">
        <v>5183</v>
      </c>
      <c r="F369" s="268" t="s">
        <v>5753</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5782</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5782</v>
      </c>
      <c r="B371" s="259" t="s">
        <v>5783</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5782</v>
      </c>
      <c r="B372" s="260" t="s">
        <v>5783</v>
      </c>
      <c r="C372" s="261" t="s">
        <v>5784</v>
      </c>
      <c r="D372" s="264" t="s">
        <v>5785</v>
      </c>
      <c r="E372" s="265" t="s">
        <v>5039</v>
      </c>
      <c r="F372" s="268" t="s">
        <v>5786</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5782</v>
      </c>
      <c r="B373" s="260" t="s">
        <v>5783</v>
      </c>
      <c r="C373" s="261" t="s">
        <v>5787</v>
      </c>
      <c r="D373" s="264" t="s">
        <v>5788</v>
      </c>
      <c r="E373" s="265" t="s">
        <v>5039</v>
      </c>
      <c r="F373" s="268" t="s">
        <v>5789</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5782</v>
      </c>
      <c r="B374" s="260" t="s">
        <v>5783</v>
      </c>
      <c r="C374" s="261" t="s">
        <v>5790</v>
      </c>
      <c r="D374" s="264" t="s">
        <v>5791</v>
      </c>
      <c r="E374" s="265" t="s">
        <v>5068</v>
      </c>
      <c r="F374" s="268" t="s">
        <v>5789</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5782</v>
      </c>
      <c r="B375" s="260" t="s">
        <v>5783</v>
      </c>
      <c r="C375" s="261" t="s">
        <v>5792</v>
      </c>
      <c r="D375" s="264" t="s">
        <v>5793</v>
      </c>
      <c r="E375" s="265" t="s">
        <v>5068</v>
      </c>
      <c r="F375" s="268" t="s">
        <v>5789</v>
      </c>
      <c r="G375" s="271">
        <f>IF(COUNTIF(H375:AU375,"&lt;&gt;")=0,"",SUMPRODUCT(((Recommendations[ImplStatus]="Implemented")+(Recommendations[ImplStatus]="Compensated"))*ISNUMBER(MATCH(Recommendations[Id],H375:AU375,0)))/COUNTIF(H375:AU375,"&lt;&gt;"))</f>
        <v>0</v>
      </c>
      <c r="H375" s="272" t="s">
        <v>221</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5782</v>
      </c>
      <c r="B376" s="260" t="s">
        <v>5783</v>
      </c>
      <c r="C376" s="261" t="s">
        <v>5794</v>
      </c>
      <c r="D376" s="264" t="s">
        <v>5795</v>
      </c>
      <c r="E376" s="265" t="s">
        <v>5068</v>
      </c>
      <c r="F376" s="268" t="s">
        <v>5651</v>
      </c>
      <c r="G376" s="271">
        <f>IF(COUNTIF(H376:AU376,"&lt;&gt;")=0,"",SUMPRODUCT(((Recommendations[ImplStatus]="Implemented")+(Recommendations[ImplStatus]="Compensated"))*ISNUMBER(MATCH(Recommendations[Id],H376:AU376,0)))/COUNTIF(H376:AU376,"&lt;&gt;"))</f>
        <v>0</v>
      </c>
      <c r="H376" s="272" t="s">
        <v>102</v>
      </c>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5782</v>
      </c>
      <c r="B377" s="260" t="s">
        <v>5783</v>
      </c>
      <c r="C377" s="261" t="s">
        <v>5796</v>
      </c>
      <c r="D377" s="264" t="s">
        <v>5797</v>
      </c>
      <c r="E377" s="265" t="s">
        <v>5135</v>
      </c>
      <c r="F377" s="268" t="s">
        <v>5609</v>
      </c>
      <c r="G377" s="271">
        <f>IF(COUNTIF(H377:AU377,"&lt;&gt;")=0,"",SUMPRODUCT(((Recommendations[ImplStatus]="Implemented")+(Recommendations[ImplStatus]="Compensated"))*ISNUMBER(MATCH(Recommendations[Id],H377:AU377,0)))/COUNTIF(H377:AU377,"&lt;&gt;"))</f>
        <v>0</v>
      </c>
      <c r="H377" s="272" t="s">
        <v>107</v>
      </c>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5782</v>
      </c>
      <c r="B378" s="260" t="s">
        <v>5783</v>
      </c>
      <c r="C378" s="261" t="s">
        <v>5798</v>
      </c>
      <c r="D378" s="264" t="s">
        <v>5799</v>
      </c>
      <c r="E378" s="265" t="s">
        <v>5135</v>
      </c>
      <c r="F378" s="268" t="s">
        <v>5789</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5782</v>
      </c>
      <c r="B379" s="260" t="s">
        <v>5783</v>
      </c>
      <c r="C379" s="261" t="s">
        <v>5800</v>
      </c>
      <c r="D379" s="264" t="s">
        <v>5801</v>
      </c>
      <c r="E379" s="265" t="s">
        <v>5135</v>
      </c>
      <c r="F379" s="268" t="s">
        <v>5786</v>
      </c>
      <c r="G379" s="271">
        <f>IF(COUNTIF(H379:AU379,"&lt;&gt;")=0,"",SUMPRODUCT(((Recommendations[ImplStatus]="Implemented")+(Recommendations[ImplStatus]="Compensated"))*ISNUMBER(MATCH(Recommendations[Id],H379:AU379,0)))/COUNTIF(H379:AU379,"&lt;&gt;"))</f>
        <v>0</v>
      </c>
      <c r="H379" s="272" t="s">
        <v>29</v>
      </c>
      <c r="I379" s="272" t="s">
        <v>89</v>
      </c>
      <c r="J379" s="272" t="s">
        <v>251</v>
      </c>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5782</v>
      </c>
      <c r="B380" s="260" t="s">
        <v>5783</v>
      </c>
      <c r="C380" s="261" t="s">
        <v>5802</v>
      </c>
      <c r="D380" s="264" t="s">
        <v>5803</v>
      </c>
      <c r="E380" s="265" t="s">
        <v>5135</v>
      </c>
      <c r="F380" s="268" t="s">
        <v>5786</v>
      </c>
      <c r="G380" s="271">
        <f>IF(COUNTIF(H380:AU380,"&lt;&gt;")=0,"",SUMPRODUCT(((Recommendations[ImplStatus]="Implemented")+(Recommendations[ImplStatus]="Compensated"))*ISNUMBER(MATCH(Recommendations[Id],H380:AU380,0)))/COUNTIF(H380:AU380,"&lt;&gt;"))</f>
        <v>0</v>
      </c>
      <c r="H380" s="272" t="s">
        <v>45</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5782</v>
      </c>
      <c r="B381" s="260" t="s">
        <v>5783</v>
      </c>
      <c r="C381" s="261" t="s">
        <v>5804</v>
      </c>
      <c r="D381" s="264" t="s">
        <v>5805</v>
      </c>
      <c r="E381" s="265" t="s">
        <v>5135</v>
      </c>
      <c r="F381" s="268" t="s">
        <v>5786</v>
      </c>
      <c r="G381" s="271">
        <f>IF(COUNTIF(H381:AU381,"&lt;&gt;")=0,"",SUMPRODUCT(((Recommendations[ImplStatus]="Implemented")+(Recommendations[ImplStatus]="Compensated"))*ISNUMBER(MATCH(Recommendations[Id],H381:AU381,0)))/COUNTIF(H381:AU381,"&lt;&gt;"))</f>
        <v>0</v>
      </c>
      <c r="H381" s="272" t="s">
        <v>14</v>
      </c>
      <c r="I381" s="272" t="s">
        <v>29</v>
      </c>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5782</v>
      </c>
      <c r="B382" s="260" t="s">
        <v>5783</v>
      </c>
      <c r="C382" s="261" t="s">
        <v>5806</v>
      </c>
      <c r="D382" s="264" t="s">
        <v>5807</v>
      </c>
      <c r="E382" s="265" t="s">
        <v>5183</v>
      </c>
      <c r="F382" s="268" t="s">
        <v>5786</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5782</v>
      </c>
      <c r="B383" s="260" t="s">
        <v>5783</v>
      </c>
      <c r="C383" s="261" t="s">
        <v>5808</v>
      </c>
      <c r="D383" s="264" t="s">
        <v>5809</v>
      </c>
      <c r="E383" s="265" t="s">
        <v>5183</v>
      </c>
      <c r="F383" s="268" t="s">
        <v>5786</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5782</v>
      </c>
      <c r="B384" s="260" t="s">
        <v>5783</v>
      </c>
      <c r="C384" s="261" t="s">
        <v>5810</v>
      </c>
      <c r="D384" s="264" t="s">
        <v>5811</v>
      </c>
      <c r="E384" s="265" t="s">
        <v>5183</v>
      </c>
      <c r="F384" s="268" t="s">
        <v>5786</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5782</v>
      </c>
      <c r="B385" s="260" t="s">
        <v>5783</v>
      </c>
      <c r="C385" s="261" t="s">
        <v>5812</v>
      </c>
      <c r="D385" s="264" t="s">
        <v>5813</v>
      </c>
      <c r="E385" s="265" t="s">
        <v>5135</v>
      </c>
      <c r="F385" s="268" t="s">
        <v>5786</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5782</v>
      </c>
      <c r="B386" s="259" t="s">
        <v>5814</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5782</v>
      </c>
      <c r="B387" s="260" t="s">
        <v>5814</v>
      </c>
      <c r="C387" s="261" t="s">
        <v>5815</v>
      </c>
      <c r="D387" s="264" t="s">
        <v>5816</v>
      </c>
      <c r="E387" s="265" t="s">
        <v>5039</v>
      </c>
      <c r="F387" s="268" t="s">
        <v>5817</v>
      </c>
      <c r="G387" s="271">
        <f>IF(COUNTIF(H387:AU387,"&lt;&gt;")=0,"",SUMPRODUCT(((Recommendations[ImplStatus]="Implemented")+(Recommendations[ImplStatus]="Compensated"))*ISNUMBER(MATCH(Recommendations[Id],H387:AU387,0)))/COUNTIF(H387:AU387,"&lt;&gt;"))</f>
        <v>0</v>
      </c>
      <c r="H387" s="272" t="s">
        <v>158</v>
      </c>
      <c r="I387" s="272" t="s">
        <v>276</v>
      </c>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5782</v>
      </c>
      <c r="B388" s="260" t="s">
        <v>5814</v>
      </c>
      <c r="C388" s="261" t="s">
        <v>5818</v>
      </c>
      <c r="D388" s="264" t="s">
        <v>5819</v>
      </c>
      <c r="E388" s="265" t="s">
        <v>5039</v>
      </c>
      <c r="F388" s="268" t="s">
        <v>5817</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5782</v>
      </c>
      <c r="B389" s="260" t="s">
        <v>5814</v>
      </c>
      <c r="C389" s="261" t="s">
        <v>5820</v>
      </c>
      <c r="D389" s="264" t="s">
        <v>5821</v>
      </c>
      <c r="E389" s="265" t="s">
        <v>5318</v>
      </c>
      <c r="F389" s="268" t="s">
        <v>5817</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5782</v>
      </c>
      <c r="B390" s="260" t="s">
        <v>5814</v>
      </c>
      <c r="C390" s="261" t="s">
        <v>5822</v>
      </c>
      <c r="D390" s="264" t="s">
        <v>5823</v>
      </c>
      <c r="E390" s="265" t="s">
        <v>5135</v>
      </c>
      <c r="F390" s="268" t="s">
        <v>5817</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5782</v>
      </c>
      <c r="B391" s="260" t="s">
        <v>5814</v>
      </c>
      <c r="C391" s="261" t="s">
        <v>5824</v>
      </c>
      <c r="D391" s="264" t="s">
        <v>5825</v>
      </c>
      <c r="E391" s="265" t="s">
        <v>5318</v>
      </c>
      <c r="F391" s="268" t="s">
        <v>5817</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5782</v>
      </c>
      <c r="B392" s="260" t="s">
        <v>5814</v>
      </c>
      <c r="C392" s="261" t="s">
        <v>5826</v>
      </c>
      <c r="D392" s="264" t="s">
        <v>5827</v>
      </c>
      <c r="E392" s="265" t="s">
        <v>5068</v>
      </c>
      <c r="F392" s="268" t="s">
        <v>5817</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5782</v>
      </c>
      <c r="B393" s="260" t="s">
        <v>5814</v>
      </c>
      <c r="C393" s="261" t="s">
        <v>5828</v>
      </c>
      <c r="D393" s="264" t="s">
        <v>5829</v>
      </c>
      <c r="E393" s="265" t="s">
        <v>5068</v>
      </c>
      <c r="F393" s="268" t="s">
        <v>5817</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5782</v>
      </c>
      <c r="B394" s="260" t="s">
        <v>5814</v>
      </c>
      <c r="C394" s="261" t="s">
        <v>5830</v>
      </c>
      <c r="D394" s="264" t="s">
        <v>5831</v>
      </c>
      <c r="E394" s="265" t="s">
        <v>5318</v>
      </c>
      <c r="F394" s="268" t="s">
        <v>5817</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5782</v>
      </c>
      <c r="B395" s="260" t="s">
        <v>5814</v>
      </c>
      <c r="C395" s="261" t="s">
        <v>5832</v>
      </c>
      <c r="D395" s="264" t="s">
        <v>5833</v>
      </c>
      <c r="E395" s="265" t="s">
        <v>5135</v>
      </c>
      <c r="F395" s="268" t="s">
        <v>5817</v>
      </c>
      <c r="G395" s="271">
        <f>IF(COUNTIF(H395:AU395,"&lt;&gt;")=0,"",SUMPRODUCT(((Recommendations[ImplStatus]="Implemented")+(Recommendations[ImplStatus]="Compensated"))*ISNUMBER(MATCH(Recommendations[Id],H395:AU395,0)))/COUNTIF(H395:AU395,"&lt;&gt;"))</f>
        <v>0</v>
      </c>
      <c r="H395" s="272" t="s">
        <v>226</v>
      </c>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5782</v>
      </c>
      <c r="B396" s="260" t="s">
        <v>5814</v>
      </c>
      <c r="C396" s="261" t="s">
        <v>5834</v>
      </c>
      <c r="D396" s="264" t="s">
        <v>5835</v>
      </c>
      <c r="E396" s="265" t="s">
        <v>5318</v>
      </c>
      <c r="F396" s="268" t="s">
        <v>5817</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5782</v>
      </c>
      <c r="B397" s="260" t="s">
        <v>5814</v>
      </c>
      <c r="C397" s="261" t="s">
        <v>5836</v>
      </c>
      <c r="D397" s="264" t="s">
        <v>5837</v>
      </c>
      <c r="E397" s="265" t="s">
        <v>5068</v>
      </c>
      <c r="F397" s="268" t="s">
        <v>5817</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5782</v>
      </c>
      <c r="B398" s="260" t="s">
        <v>5814</v>
      </c>
      <c r="C398" s="261" t="s">
        <v>5838</v>
      </c>
      <c r="D398" s="264" t="s">
        <v>5839</v>
      </c>
      <c r="E398" s="265" t="s">
        <v>5183</v>
      </c>
      <c r="F398" s="268" t="s">
        <v>5817</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5782</v>
      </c>
      <c r="B399" s="260" t="s">
        <v>5814</v>
      </c>
      <c r="C399" s="261" t="s">
        <v>5840</v>
      </c>
      <c r="D399" s="264" t="s">
        <v>5841</v>
      </c>
      <c r="E399" s="265" t="s">
        <v>5318</v>
      </c>
      <c r="F399" s="268" t="s">
        <v>5817</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5782</v>
      </c>
      <c r="B400" s="260" t="s">
        <v>5814</v>
      </c>
      <c r="C400" s="261" t="s">
        <v>5842</v>
      </c>
      <c r="D400" s="264" t="s">
        <v>5843</v>
      </c>
      <c r="E400" s="265" t="s">
        <v>5318</v>
      </c>
      <c r="F400" s="268" t="s">
        <v>5817</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5782</v>
      </c>
      <c r="B401" s="260" t="s">
        <v>5814</v>
      </c>
      <c r="C401" s="261" t="s">
        <v>5844</v>
      </c>
      <c r="D401" s="264" t="s">
        <v>5845</v>
      </c>
      <c r="E401" s="265" t="s">
        <v>5068</v>
      </c>
      <c r="F401" s="268" t="s">
        <v>5817</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5782</v>
      </c>
      <c r="B402" s="260" t="s">
        <v>5814</v>
      </c>
      <c r="C402" s="261" t="s">
        <v>5846</v>
      </c>
      <c r="D402" s="264" t="s">
        <v>5847</v>
      </c>
      <c r="E402" s="265" t="s">
        <v>5068</v>
      </c>
      <c r="F402" s="268" t="s">
        <v>5817</v>
      </c>
      <c r="G402" s="271">
        <f>IF(COUNTIF(H402:AU402,"&lt;&gt;")=0,"",SUMPRODUCT(((Recommendations[ImplStatus]="Implemented")+(Recommendations[ImplStatus]="Compensated"))*ISNUMBER(MATCH(Recommendations[Id],H402:AU402,0)))/COUNTIF(H402:AU402,"&lt;&gt;"))</f>
        <v>0</v>
      </c>
      <c r="H402" s="272" t="s">
        <v>271</v>
      </c>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5782</v>
      </c>
      <c r="B403" s="260" t="s">
        <v>5814</v>
      </c>
      <c r="C403" s="261" t="s">
        <v>5848</v>
      </c>
      <c r="D403" s="264" t="s">
        <v>5849</v>
      </c>
      <c r="E403" s="265" t="s">
        <v>5068</v>
      </c>
      <c r="F403" s="268" t="s">
        <v>5817</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5782</v>
      </c>
      <c r="B404" s="260" t="s">
        <v>5814</v>
      </c>
      <c r="C404" s="261" t="s">
        <v>5850</v>
      </c>
      <c r="D404" s="264" t="s">
        <v>5851</v>
      </c>
      <c r="E404" s="265" t="s">
        <v>5183</v>
      </c>
      <c r="F404" s="268" t="s">
        <v>5817</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5782</v>
      </c>
      <c r="B405" s="260" t="s">
        <v>5814</v>
      </c>
      <c r="C405" s="261" t="s">
        <v>5852</v>
      </c>
      <c r="D405" s="264" t="s">
        <v>5853</v>
      </c>
      <c r="E405" s="265" t="s">
        <v>5183</v>
      </c>
      <c r="F405" s="268" t="s">
        <v>5817</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5782</v>
      </c>
      <c r="B406" s="260" t="s">
        <v>5814</v>
      </c>
      <c r="C406" s="261" t="s">
        <v>5854</v>
      </c>
      <c r="D406" s="264" t="s">
        <v>5855</v>
      </c>
      <c r="E406" s="265" t="s">
        <v>5183</v>
      </c>
      <c r="F406" s="268" t="s">
        <v>5856</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5782</v>
      </c>
      <c r="B407" s="260" t="s">
        <v>5814</v>
      </c>
      <c r="C407" s="261" t="s">
        <v>5857</v>
      </c>
      <c r="D407" s="264" t="s">
        <v>5858</v>
      </c>
      <c r="E407" s="265" t="s">
        <v>5183</v>
      </c>
      <c r="F407" s="268" t="s">
        <v>5817</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5782</v>
      </c>
      <c r="B408" s="260" t="s">
        <v>5814</v>
      </c>
      <c r="C408" s="261" t="s">
        <v>5859</v>
      </c>
      <c r="D408" s="264" t="s">
        <v>5860</v>
      </c>
      <c r="E408" s="265" t="s">
        <v>5183</v>
      </c>
      <c r="F408" s="268" t="s">
        <v>5817</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5782</v>
      </c>
      <c r="B409" s="260" t="s">
        <v>5814</v>
      </c>
      <c r="C409" s="261" t="s">
        <v>5861</v>
      </c>
      <c r="D409" s="264" t="s">
        <v>5862</v>
      </c>
      <c r="E409" s="265" t="s">
        <v>5183</v>
      </c>
      <c r="F409" s="268" t="s">
        <v>5863</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5782</v>
      </c>
      <c r="B410" s="259" t="s">
        <v>5864</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5782</v>
      </c>
      <c r="B411" s="260" t="s">
        <v>5864</v>
      </c>
      <c r="C411" s="261" t="s">
        <v>5865</v>
      </c>
      <c r="D411" s="264" t="s">
        <v>5866</v>
      </c>
      <c r="E411" s="265" t="s">
        <v>5039</v>
      </c>
      <c r="F411" s="268" t="s">
        <v>5789</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5782</v>
      </c>
      <c r="B412" s="260" t="s">
        <v>5864</v>
      </c>
      <c r="C412" s="261" t="s">
        <v>5867</v>
      </c>
      <c r="D412" s="264" t="s">
        <v>5868</v>
      </c>
      <c r="E412" s="265" t="s">
        <v>5039</v>
      </c>
      <c r="F412" s="268" t="s">
        <v>5789</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5782</v>
      </c>
      <c r="B413" s="260" t="s">
        <v>5864</v>
      </c>
      <c r="C413" s="261" t="s">
        <v>5869</v>
      </c>
      <c r="D413" s="264" t="s">
        <v>5870</v>
      </c>
      <c r="E413" s="265" t="s">
        <v>5039</v>
      </c>
      <c r="F413" s="268" t="s">
        <v>5789</v>
      </c>
      <c r="G413" s="271">
        <f>IF(COUNTIF(H413:AU413,"&lt;&gt;")=0,"",SUMPRODUCT(((Recommendations[ImplStatus]="Implemented")+(Recommendations[ImplStatus]="Compensated"))*ISNUMBER(MATCH(Recommendations[Id],H413:AU413,0)))/COUNTIF(H413:AU413,"&lt;&gt;"))</f>
        <v>0</v>
      </c>
      <c r="H413" s="272" t="s">
        <v>221</v>
      </c>
      <c r="I413" s="272" t="s">
        <v>226</v>
      </c>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5782</v>
      </c>
      <c r="B414" s="260" t="s">
        <v>5864</v>
      </c>
      <c r="C414" s="261" t="s">
        <v>5871</v>
      </c>
      <c r="D414" s="264" t="s">
        <v>5872</v>
      </c>
      <c r="E414" s="265" t="s">
        <v>5039</v>
      </c>
      <c r="F414" s="268" t="s">
        <v>5789</v>
      </c>
      <c r="G414" s="271">
        <f>IF(COUNTIF(H414:AU414,"&lt;&gt;")=0,"",SUMPRODUCT(((Recommendations[ImplStatus]="Implemented")+(Recommendations[ImplStatus]="Compensated"))*ISNUMBER(MATCH(Recommendations[Id],H414:AU414,0)))/COUNTIF(H414:AU414,"&lt;&gt;"))</f>
        <v>0</v>
      </c>
      <c r="H414" s="272" t="s">
        <v>94</v>
      </c>
      <c r="I414" s="272" t="s">
        <v>231</v>
      </c>
      <c r="J414" s="272" t="s">
        <v>236</v>
      </c>
      <c r="K414" s="272" t="s">
        <v>246</v>
      </c>
      <c r="L414" s="272" t="s">
        <v>261</v>
      </c>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5782</v>
      </c>
      <c r="B415" s="260" t="s">
        <v>5864</v>
      </c>
      <c r="C415" s="261" t="s">
        <v>5873</v>
      </c>
      <c r="D415" s="264" t="s">
        <v>5874</v>
      </c>
      <c r="E415" s="265" t="s">
        <v>5068</v>
      </c>
      <c r="F415" s="268" t="s">
        <v>5789</v>
      </c>
      <c r="G415" s="271">
        <f>IF(COUNTIF(H415:AU415,"&lt;&gt;")=0,"",SUMPRODUCT(((Recommendations[ImplStatus]="Implemented")+(Recommendations[ImplStatus]="Compensated"))*ISNUMBER(MATCH(Recommendations[Id],H415:AU415,0)))/COUNTIF(H415:AU415,"&lt;&gt;"))</f>
        <v>0</v>
      </c>
      <c r="H415" s="272" t="s">
        <v>231</v>
      </c>
      <c r="I415" s="272" t="s">
        <v>236</v>
      </c>
      <c r="J415" s="272" t="s">
        <v>261</v>
      </c>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5782</v>
      </c>
      <c r="B416" s="260" t="s">
        <v>5864</v>
      </c>
      <c r="C416" s="261" t="s">
        <v>5875</v>
      </c>
      <c r="D416" s="264" t="s">
        <v>5876</v>
      </c>
      <c r="E416" s="265" t="s">
        <v>5068</v>
      </c>
      <c r="F416" s="268" t="s">
        <v>5877</v>
      </c>
      <c r="G416" s="271">
        <f>IF(COUNTIF(H416:AU416,"&lt;&gt;")=0,"",SUMPRODUCT(((Recommendations[ImplStatus]="Implemented")+(Recommendations[ImplStatus]="Compensated"))*ISNUMBER(MATCH(Recommendations[Id],H416:AU416,0)))/COUNTIF(H416:AU416,"&lt;&gt;"))</f>
        <v>0</v>
      </c>
      <c r="H416" s="272" t="s">
        <v>34</v>
      </c>
      <c r="I416" s="272" t="s">
        <v>147</v>
      </c>
      <c r="J416" s="272" t="s">
        <v>153</v>
      </c>
      <c r="K416" s="272" t="s">
        <v>158</v>
      </c>
      <c r="L416" s="272" t="s">
        <v>276</v>
      </c>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5782</v>
      </c>
      <c r="B417" s="260" t="s">
        <v>5864</v>
      </c>
      <c r="C417" s="261" t="s">
        <v>5878</v>
      </c>
      <c r="D417" s="264" t="s">
        <v>5879</v>
      </c>
      <c r="E417" s="265" t="s">
        <v>5068</v>
      </c>
      <c r="F417" s="268" t="s">
        <v>5877</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5782</v>
      </c>
      <c r="B418" s="260" t="s">
        <v>5864</v>
      </c>
      <c r="C418" s="261" t="s">
        <v>5880</v>
      </c>
      <c r="D418" s="264" t="s">
        <v>5881</v>
      </c>
      <c r="E418" s="265" t="s">
        <v>5318</v>
      </c>
      <c r="F418" s="268" t="s">
        <v>5877</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5782</v>
      </c>
      <c r="B419" s="260" t="s">
        <v>5864</v>
      </c>
      <c r="C419" s="261" t="s">
        <v>5882</v>
      </c>
      <c r="D419" s="264" t="s">
        <v>5883</v>
      </c>
      <c r="E419" s="265" t="s">
        <v>5068</v>
      </c>
      <c r="F419" s="268" t="s">
        <v>5877</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5782</v>
      </c>
      <c r="B420" s="260" t="s">
        <v>5864</v>
      </c>
      <c r="C420" s="261" t="s">
        <v>5884</v>
      </c>
      <c r="D420" s="264" t="s">
        <v>5885</v>
      </c>
      <c r="E420" s="265" t="s">
        <v>5318</v>
      </c>
      <c r="F420" s="268" t="s">
        <v>5877</v>
      </c>
      <c r="G420" s="271">
        <f>IF(COUNTIF(H420:AU420,"&lt;&gt;")=0,"",SUMPRODUCT(((Recommendations[ImplStatus]="Implemented")+(Recommendations[ImplStatus]="Compensated"))*ISNUMBER(MATCH(Recommendations[Id],H420:AU420,0)))/COUNTIF(H420:AU420,"&lt;&gt;"))</f>
        <v>0</v>
      </c>
      <c r="H420" s="272" t="s">
        <v>40</v>
      </c>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5782</v>
      </c>
      <c r="B421" s="260" t="s">
        <v>5864</v>
      </c>
      <c r="C421" s="261" t="s">
        <v>5886</v>
      </c>
      <c r="D421" s="264" t="s">
        <v>5887</v>
      </c>
      <c r="E421" s="265" t="s">
        <v>5318</v>
      </c>
      <c r="F421" s="268" t="s">
        <v>5877</v>
      </c>
      <c r="G421" s="271">
        <f>IF(COUNTIF(H421:AU421,"&lt;&gt;")=0,"",SUMPRODUCT(((Recommendations[ImplStatus]="Implemented")+(Recommendations[ImplStatus]="Compensated"))*ISNUMBER(MATCH(Recommendations[Id],H421:AU421,0)))/COUNTIF(H421:AU421,"&lt;&gt;"))</f>
        <v>0</v>
      </c>
      <c r="H421" s="272" t="s">
        <v>56</v>
      </c>
      <c r="I421" s="272" t="s">
        <v>61</v>
      </c>
      <c r="J421" s="272" t="s">
        <v>66</v>
      </c>
      <c r="K421" s="272" t="s">
        <v>71</v>
      </c>
      <c r="L421" s="272" t="s">
        <v>75</v>
      </c>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5782</v>
      </c>
      <c r="B422" s="260" t="s">
        <v>5864</v>
      </c>
      <c r="C422" s="261" t="s">
        <v>5888</v>
      </c>
      <c r="D422" s="264" t="s">
        <v>5889</v>
      </c>
      <c r="E422" s="265" t="s">
        <v>5068</v>
      </c>
      <c r="F422" s="268" t="s">
        <v>5877</v>
      </c>
      <c r="G422" s="271">
        <f>IF(COUNTIF(H422:AU422,"&lt;&gt;")=0,"",SUMPRODUCT(((Recommendations[ImplStatus]="Implemented")+(Recommendations[ImplStatus]="Compensated"))*ISNUMBER(MATCH(Recommendations[Id],H422:AU422,0)))/COUNTIF(H422:AU422,"&lt;&gt;"))</f>
        <v>0</v>
      </c>
      <c r="H422" s="272" t="s">
        <v>56</v>
      </c>
      <c r="I422" s="272" t="s">
        <v>61</v>
      </c>
      <c r="J422" s="272" t="s">
        <v>66</v>
      </c>
      <c r="K422" s="272" t="s">
        <v>71</v>
      </c>
      <c r="L422" s="272" t="s">
        <v>75</v>
      </c>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5782</v>
      </c>
      <c r="B423" s="260" t="s">
        <v>5864</v>
      </c>
      <c r="C423" s="261" t="s">
        <v>5890</v>
      </c>
      <c r="D423" s="264" t="s">
        <v>5891</v>
      </c>
      <c r="E423" s="265" t="s">
        <v>5068</v>
      </c>
      <c r="F423" s="268" t="s">
        <v>5877</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5892</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5892</v>
      </c>
      <c r="B425" s="259" t="s">
        <v>5893</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5892</v>
      </c>
      <c r="B426" s="260" t="s">
        <v>5893</v>
      </c>
      <c r="C426" s="261" t="s">
        <v>5894</v>
      </c>
      <c r="D426" s="264" t="s">
        <v>5895</v>
      </c>
      <c r="E426" s="265" t="s">
        <v>5039</v>
      </c>
      <c r="F426" s="268" t="s">
        <v>5856</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5892</v>
      </c>
      <c r="B427" s="260" t="s">
        <v>5893</v>
      </c>
      <c r="C427" s="261" t="s">
        <v>5896</v>
      </c>
      <c r="D427" s="264" t="s">
        <v>5897</v>
      </c>
      <c r="E427" s="265" t="s">
        <v>5039</v>
      </c>
      <c r="F427" s="268" t="s">
        <v>5856</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5892</v>
      </c>
      <c r="B428" s="260" t="s">
        <v>5893</v>
      </c>
      <c r="C428" s="261" t="s">
        <v>5898</v>
      </c>
      <c r="D428" s="264" t="s">
        <v>5899</v>
      </c>
      <c r="E428" s="265" t="s">
        <v>5318</v>
      </c>
      <c r="F428" s="268" t="s">
        <v>5856</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5892</v>
      </c>
      <c r="B429" s="260" t="s">
        <v>5893</v>
      </c>
      <c r="C429" s="261" t="s">
        <v>5900</v>
      </c>
      <c r="D429" s="264" t="s">
        <v>5901</v>
      </c>
      <c r="E429" s="265" t="s">
        <v>5068</v>
      </c>
      <c r="F429" s="268" t="s">
        <v>5856</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5892</v>
      </c>
      <c r="B430" s="260" t="s">
        <v>5893</v>
      </c>
      <c r="C430" s="261" t="s">
        <v>5902</v>
      </c>
      <c r="D430" s="264" t="s">
        <v>5903</v>
      </c>
      <c r="E430" s="265" t="s">
        <v>5068</v>
      </c>
      <c r="F430" s="268" t="s">
        <v>5856</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5892</v>
      </c>
      <c r="B431" s="260" t="s">
        <v>5893</v>
      </c>
      <c r="C431" s="261" t="s">
        <v>5904</v>
      </c>
      <c r="D431" s="264" t="s">
        <v>5905</v>
      </c>
      <c r="E431" s="265" t="s">
        <v>5318</v>
      </c>
      <c r="F431" s="268" t="s">
        <v>5856</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5892</v>
      </c>
      <c r="B432" s="260" t="s">
        <v>5893</v>
      </c>
      <c r="C432" s="261" t="s">
        <v>5906</v>
      </c>
      <c r="D432" s="264" t="s">
        <v>5907</v>
      </c>
      <c r="E432" s="265" t="s">
        <v>5318</v>
      </c>
      <c r="F432" s="268" t="s">
        <v>5856</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5892</v>
      </c>
      <c r="B433" s="260" t="s">
        <v>5893</v>
      </c>
      <c r="C433" s="261" t="s">
        <v>5908</v>
      </c>
      <c r="D433" s="264" t="s">
        <v>5909</v>
      </c>
      <c r="E433" s="265" t="s">
        <v>5135</v>
      </c>
      <c r="F433" s="268" t="s">
        <v>5856</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5892</v>
      </c>
      <c r="B434" s="260" t="s">
        <v>5893</v>
      </c>
      <c r="C434" s="261" t="s">
        <v>5910</v>
      </c>
      <c r="D434" s="264" t="s">
        <v>5911</v>
      </c>
      <c r="E434" s="265" t="s">
        <v>5135</v>
      </c>
      <c r="F434" s="268" t="s">
        <v>5856</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5892</v>
      </c>
      <c r="B435" s="260" t="s">
        <v>5893</v>
      </c>
      <c r="C435" s="261" t="s">
        <v>5912</v>
      </c>
      <c r="D435" s="264" t="s">
        <v>5913</v>
      </c>
      <c r="E435" s="265" t="s">
        <v>5068</v>
      </c>
      <c r="F435" s="268" t="s">
        <v>5856</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5892</v>
      </c>
      <c r="B436" s="260" t="s">
        <v>5893</v>
      </c>
      <c r="C436" s="261" t="s">
        <v>5914</v>
      </c>
      <c r="D436" s="264" t="s">
        <v>5915</v>
      </c>
      <c r="E436" s="265" t="s">
        <v>5135</v>
      </c>
      <c r="F436" s="268" t="s">
        <v>5856</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5892</v>
      </c>
      <c r="B437" s="260" t="s">
        <v>5893</v>
      </c>
      <c r="C437" s="261" t="s">
        <v>5916</v>
      </c>
      <c r="D437" s="264" t="s">
        <v>5917</v>
      </c>
      <c r="E437" s="265" t="s">
        <v>5068</v>
      </c>
      <c r="F437" s="268" t="s">
        <v>5856</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5892</v>
      </c>
      <c r="B438" s="259" t="s">
        <v>5918</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5892</v>
      </c>
      <c r="B439" s="260" t="s">
        <v>5918</v>
      </c>
      <c r="C439" s="261" t="s">
        <v>5919</v>
      </c>
      <c r="D439" s="264" t="s">
        <v>5920</v>
      </c>
      <c r="E439" s="265" t="s">
        <v>5039</v>
      </c>
      <c r="F439" s="268" t="s">
        <v>5921</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5892</v>
      </c>
      <c r="B440" s="260" t="s">
        <v>5918</v>
      </c>
      <c r="C440" s="261" t="s">
        <v>5922</v>
      </c>
      <c r="D440" s="264" t="s">
        <v>5923</v>
      </c>
      <c r="E440" s="265" t="s">
        <v>5039</v>
      </c>
      <c r="F440" s="268" t="s">
        <v>5921</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5892</v>
      </c>
      <c r="B441" s="260" t="s">
        <v>5918</v>
      </c>
      <c r="C441" s="261" t="s">
        <v>5924</v>
      </c>
      <c r="D441" s="264" t="s">
        <v>5925</v>
      </c>
      <c r="E441" s="265" t="s">
        <v>5039</v>
      </c>
      <c r="F441" s="268" t="s">
        <v>5921</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5892</v>
      </c>
      <c r="B442" s="260" t="s">
        <v>5918</v>
      </c>
      <c r="C442" s="261" t="s">
        <v>5926</v>
      </c>
      <c r="D442" s="264" t="s">
        <v>5927</v>
      </c>
      <c r="E442" s="265" t="s">
        <v>5039</v>
      </c>
      <c r="F442" s="268" t="s">
        <v>5921</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5892</v>
      </c>
      <c r="B443" s="260" t="s">
        <v>5918</v>
      </c>
      <c r="C443" s="261" t="s">
        <v>5928</v>
      </c>
      <c r="D443" s="264" t="s">
        <v>5929</v>
      </c>
      <c r="E443" s="265" t="s">
        <v>5068</v>
      </c>
      <c r="F443" s="268" t="s">
        <v>5921</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5892</v>
      </c>
      <c r="B444" s="260" t="s">
        <v>5918</v>
      </c>
      <c r="C444" s="261" t="s">
        <v>5930</v>
      </c>
      <c r="D444" s="264" t="s">
        <v>5931</v>
      </c>
      <c r="E444" s="265" t="s">
        <v>5068</v>
      </c>
      <c r="F444" s="268" t="s">
        <v>5921</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5892</v>
      </c>
      <c r="B445" s="260" t="s">
        <v>5918</v>
      </c>
      <c r="C445" s="261" t="s">
        <v>5932</v>
      </c>
      <c r="D445" s="264" t="s">
        <v>5933</v>
      </c>
      <c r="E445" s="265" t="s">
        <v>5068</v>
      </c>
      <c r="F445" s="268" t="s">
        <v>5921</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5892</v>
      </c>
      <c r="B446" s="260" t="s">
        <v>5918</v>
      </c>
      <c r="C446" s="261" t="s">
        <v>5934</v>
      </c>
      <c r="D446" s="264" t="s">
        <v>5935</v>
      </c>
      <c r="E446" s="265" t="s">
        <v>5183</v>
      </c>
      <c r="F446" s="268" t="s">
        <v>5921</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5892</v>
      </c>
      <c r="B447" s="260" t="s">
        <v>5918</v>
      </c>
      <c r="C447" s="261" t="s">
        <v>5936</v>
      </c>
      <c r="D447" s="264" t="s">
        <v>5937</v>
      </c>
      <c r="E447" s="265" t="s">
        <v>5068</v>
      </c>
      <c r="F447" s="268" t="s">
        <v>5921</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5892</v>
      </c>
      <c r="B448" s="260" t="s">
        <v>5918</v>
      </c>
      <c r="C448" s="261" t="s">
        <v>5938</v>
      </c>
      <c r="D448" s="264" t="s">
        <v>5939</v>
      </c>
      <c r="E448" s="265" t="s">
        <v>5183</v>
      </c>
      <c r="F448" s="268" t="s">
        <v>5921</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5892</v>
      </c>
      <c r="B449" s="260" t="s">
        <v>5918</v>
      </c>
      <c r="C449" s="261" t="s">
        <v>5940</v>
      </c>
      <c r="D449" s="264" t="s">
        <v>5941</v>
      </c>
      <c r="E449" s="265" t="s">
        <v>5183</v>
      </c>
      <c r="F449" s="268" t="s">
        <v>5921</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5942</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5942</v>
      </c>
      <c r="B451" s="259" t="s">
        <v>5943</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5942</v>
      </c>
      <c r="B452" s="260" t="s">
        <v>5943</v>
      </c>
      <c r="C452" s="261" t="s">
        <v>5944</v>
      </c>
      <c r="D452" s="264" t="s">
        <v>5945</v>
      </c>
      <c r="E452" s="265" t="s">
        <v>5039</v>
      </c>
      <c r="F452" s="268" t="s">
        <v>5946</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5942</v>
      </c>
      <c r="B453" s="260" t="s">
        <v>5943</v>
      </c>
      <c r="C453" s="261" t="s">
        <v>5947</v>
      </c>
      <c r="D453" s="264" t="s">
        <v>5948</v>
      </c>
      <c r="E453" s="265" t="s">
        <v>5039</v>
      </c>
      <c r="F453" s="268" t="s">
        <v>5946</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5942</v>
      </c>
      <c r="B454" s="260" t="s">
        <v>5943</v>
      </c>
      <c r="C454" s="261" t="s">
        <v>5949</v>
      </c>
      <c r="D454" s="264" t="s">
        <v>5950</v>
      </c>
      <c r="E454" s="265" t="s">
        <v>5039</v>
      </c>
      <c r="F454" s="268" t="s">
        <v>5946</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5942</v>
      </c>
      <c r="B455" s="260" t="s">
        <v>5943</v>
      </c>
      <c r="C455" s="261" t="s">
        <v>5951</v>
      </c>
      <c r="D455" s="264" t="s">
        <v>5952</v>
      </c>
      <c r="E455" s="265" t="s">
        <v>5039</v>
      </c>
      <c r="F455" s="268" t="s">
        <v>5946</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5942</v>
      </c>
      <c r="B456" s="260" t="s">
        <v>5943</v>
      </c>
      <c r="C456" s="261" t="s">
        <v>5953</v>
      </c>
      <c r="D456" s="264" t="s">
        <v>5954</v>
      </c>
      <c r="E456" s="265" t="s">
        <v>5039</v>
      </c>
      <c r="F456" s="268" t="s">
        <v>5946</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5942</v>
      </c>
      <c r="B457" s="260" t="s">
        <v>5943</v>
      </c>
      <c r="C457" s="261" t="s">
        <v>5955</v>
      </c>
      <c r="D457" s="264" t="s">
        <v>5956</v>
      </c>
      <c r="E457" s="265" t="s">
        <v>5068</v>
      </c>
      <c r="F457" s="268" t="s">
        <v>5946</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5942</v>
      </c>
      <c r="B458" s="260" t="s">
        <v>5943</v>
      </c>
      <c r="C458" s="261" t="s">
        <v>5957</v>
      </c>
      <c r="D458" s="264" t="s">
        <v>5958</v>
      </c>
      <c r="E458" s="265" t="s">
        <v>5068</v>
      </c>
      <c r="F458" s="268" t="s">
        <v>5946</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5942</v>
      </c>
      <c r="B459" s="260" t="s">
        <v>5943</v>
      </c>
      <c r="C459" s="261" t="s">
        <v>5959</v>
      </c>
      <c r="D459" s="264" t="s">
        <v>5960</v>
      </c>
      <c r="E459" s="265" t="s">
        <v>5068</v>
      </c>
      <c r="F459" s="268" t="s">
        <v>5946</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5942</v>
      </c>
      <c r="B460" s="260" t="s">
        <v>5943</v>
      </c>
      <c r="C460" s="261" t="s">
        <v>5961</v>
      </c>
      <c r="D460" s="264" t="s">
        <v>5962</v>
      </c>
      <c r="E460" s="265" t="s">
        <v>5068</v>
      </c>
      <c r="F460" s="268" t="s">
        <v>5946</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5942</v>
      </c>
      <c r="B461" s="260" t="s">
        <v>5943</v>
      </c>
      <c r="C461" s="261" t="s">
        <v>5963</v>
      </c>
      <c r="D461" s="264" t="s">
        <v>5964</v>
      </c>
      <c r="E461" s="265" t="s">
        <v>5068</v>
      </c>
      <c r="F461" s="268" t="s">
        <v>5946</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5942</v>
      </c>
      <c r="B462" s="260" t="s">
        <v>5943</v>
      </c>
      <c r="C462" s="261" t="s">
        <v>5965</v>
      </c>
      <c r="D462" s="264" t="s">
        <v>5966</v>
      </c>
      <c r="E462" s="265" t="s">
        <v>5068</v>
      </c>
      <c r="F462" s="268" t="s">
        <v>5946</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5942</v>
      </c>
      <c r="B463" s="260" t="s">
        <v>5943</v>
      </c>
      <c r="C463" s="261" t="s">
        <v>5967</v>
      </c>
      <c r="D463" s="264" t="s">
        <v>5968</v>
      </c>
      <c r="E463" s="265" t="s">
        <v>5068</v>
      </c>
      <c r="F463" s="268" t="s">
        <v>5946</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5942</v>
      </c>
      <c r="B464" s="260" t="s">
        <v>5943</v>
      </c>
      <c r="C464" s="261" t="s">
        <v>5969</v>
      </c>
      <c r="D464" s="264" t="s">
        <v>5970</v>
      </c>
      <c r="E464" s="265" t="s">
        <v>5068</v>
      </c>
      <c r="F464" s="268" t="s">
        <v>5946</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5942</v>
      </c>
      <c r="B465" s="260" t="s">
        <v>5943</v>
      </c>
      <c r="C465" s="261" t="s">
        <v>5971</v>
      </c>
      <c r="D465" s="264" t="s">
        <v>5972</v>
      </c>
      <c r="E465" s="265" t="s">
        <v>5068</v>
      </c>
      <c r="F465" s="268" t="s">
        <v>5946</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5942</v>
      </c>
      <c r="B466" s="259" t="s">
        <v>5973</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5942</v>
      </c>
      <c r="B467" s="260" t="s">
        <v>5973</v>
      </c>
      <c r="C467" s="261" t="s">
        <v>5974</v>
      </c>
      <c r="D467" s="264" t="s">
        <v>5975</v>
      </c>
      <c r="E467" s="265" t="s">
        <v>5039</v>
      </c>
      <c r="F467" s="268" t="s">
        <v>5178</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5942</v>
      </c>
      <c r="B468" s="260" t="s">
        <v>5973</v>
      </c>
      <c r="C468" s="261" t="s">
        <v>5976</v>
      </c>
      <c r="D468" s="264" t="s">
        <v>5977</v>
      </c>
      <c r="E468" s="265" t="s">
        <v>5039</v>
      </c>
      <c r="F468" s="268" t="s">
        <v>5178</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5942</v>
      </c>
      <c r="B469" s="260" t="s">
        <v>5973</v>
      </c>
      <c r="C469" s="261" t="s">
        <v>5978</v>
      </c>
      <c r="D469" s="264" t="s">
        <v>5979</v>
      </c>
      <c r="E469" s="265" t="s">
        <v>5039</v>
      </c>
      <c r="F469" s="268" t="s">
        <v>5178</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5942</v>
      </c>
      <c r="B470" s="260" t="s">
        <v>5973</v>
      </c>
      <c r="C470" s="261" t="s">
        <v>5980</v>
      </c>
      <c r="D470" s="264" t="s">
        <v>5981</v>
      </c>
      <c r="E470" s="265" t="s">
        <v>5135</v>
      </c>
      <c r="F470" s="268" t="s">
        <v>5547</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5942</v>
      </c>
      <c r="B471" s="260" t="s">
        <v>5973</v>
      </c>
      <c r="C471" s="261" t="s">
        <v>5982</v>
      </c>
      <c r="D471" s="264" t="s">
        <v>5983</v>
      </c>
      <c r="E471" s="265" t="s">
        <v>5135</v>
      </c>
      <c r="F471" s="268" t="s">
        <v>5547</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5942</v>
      </c>
      <c r="B472" s="260" t="s">
        <v>5973</v>
      </c>
      <c r="C472" s="261" t="s">
        <v>5984</v>
      </c>
      <c r="D472" s="264" t="s">
        <v>5985</v>
      </c>
      <c r="E472" s="265" t="s">
        <v>5039</v>
      </c>
      <c r="F472" s="268" t="s">
        <v>5547</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5942</v>
      </c>
      <c r="B473" s="260" t="s">
        <v>5973</v>
      </c>
      <c r="C473" s="261" t="s">
        <v>5986</v>
      </c>
      <c r="D473" s="264" t="s">
        <v>5987</v>
      </c>
      <c r="E473" s="265" t="s">
        <v>5039</v>
      </c>
      <c r="F473" s="268" t="s">
        <v>5486</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5942</v>
      </c>
      <c r="B474" s="260" t="s">
        <v>5973</v>
      </c>
      <c r="C474" s="261" t="s">
        <v>5988</v>
      </c>
      <c r="D474" s="264" t="s">
        <v>5989</v>
      </c>
      <c r="E474" s="265" t="s">
        <v>5068</v>
      </c>
      <c r="F474" s="268" t="s">
        <v>5486</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5942</v>
      </c>
      <c r="B475" s="260" t="s">
        <v>5973</v>
      </c>
      <c r="C475" s="261" t="s">
        <v>5990</v>
      </c>
      <c r="D475" s="264" t="s">
        <v>5991</v>
      </c>
      <c r="E475" s="265" t="s">
        <v>5068</v>
      </c>
      <c r="F475" s="268" t="s">
        <v>5486</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5942</v>
      </c>
      <c r="B476" s="260" t="s">
        <v>5973</v>
      </c>
      <c r="C476" s="261" t="s">
        <v>5992</v>
      </c>
      <c r="D476" s="264" t="s">
        <v>5993</v>
      </c>
      <c r="E476" s="265" t="s">
        <v>5068</v>
      </c>
      <c r="F476" s="268" t="s">
        <v>5486</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5942</v>
      </c>
      <c r="B477" s="260" t="s">
        <v>5973</v>
      </c>
      <c r="C477" s="261" t="s">
        <v>5994</v>
      </c>
      <c r="D477" s="264" t="s">
        <v>5995</v>
      </c>
      <c r="E477" s="265" t="s">
        <v>5068</v>
      </c>
      <c r="F477" s="268" t="s">
        <v>5486</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5942</v>
      </c>
      <c r="B478" s="260" t="s">
        <v>5973</v>
      </c>
      <c r="C478" s="261" t="s">
        <v>5996</v>
      </c>
      <c r="D478" s="264" t="s">
        <v>5997</v>
      </c>
      <c r="E478" s="265" t="s">
        <v>5068</v>
      </c>
      <c r="F478" s="268" t="s">
        <v>5547</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5942</v>
      </c>
      <c r="B479" s="260" t="s">
        <v>5973</v>
      </c>
      <c r="C479" s="261" t="s">
        <v>5998</v>
      </c>
      <c r="D479" s="264" t="s">
        <v>5999</v>
      </c>
      <c r="E479" s="265" t="s">
        <v>5183</v>
      </c>
      <c r="F479" s="268" t="s">
        <v>5547</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5942</v>
      </c>
      <c r="B480" s="260" t="s">
        <v>5973</v>
      </c>
      <c r="C480" s="261" t="s">
        <v>6000</v>
      </c>
      <c r="D480" s="264" t="s">
        <v>6001</v>
      </c>
      <c r="E480" s="265" t="s">
        <v>5183</v>
      </c>
      <c r="F480" s="268" t="s">
        <v>5547</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5942</v>
      </c>
      <c r="B481" s="273" t="s">
        <v>5973</v>
      </c>
      <c r="C481" s="274" t="s">
        <v>6002</v>
      </c>
      <c r="D481" s="275" t="s">
        <v>6003</v>
      </c>
      <c r="E481" s="276" t="s">
        <v>5183</v>
      </c>
      <c r="F481" s="277" t="s">
        <v>5178</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300</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IFERROR(INDEX('Recommendations'!$H$2:$H$59, MATCH(H2,'Recommendations'!$A$2:$A$59,0))="Implemented", FALSE))</xm:f>
            <x14:dxf>
              <font>
                <color rgb="FF000000"/>
              </font>
              <fill>
                <patternFill>
                  <bgColor rgb="FF3C7D22"/>
                </patternFill>
              </fill>
            </x14:dxf>
          </x14:cfRule>
          <x14:cfRule type="expression" priority="2" id="{00000000-000E-0000-0B00-000002000000}">
            <xm:f>AND(H2&lt;&gt;"", IFERROR(INDEX('Recommendations'!$H$2:$H$59, MATCH(H2,'Recommendations'!$A$2:$A$59,0))="Compensated", FALSE))</xm:f>
            <x14:dxf>
              <font>
                <color rgb="FF000000"/>
              </font>
              <fill>
                <patternFill>
                  <bgColor rgb="FFC6E0B4"/>
                </patternFill>
              </fill>
            </x14:dxf>
          </x14:cfRule>
          <x14:cfRule type="expression" priority="3" id="{00000000-000E-0000-0B00-000003000000}">
            <xm:f>AND(H2&lt;&gt;"", IFERROR(INDEX('Recommendations'!$H$2:$H$59, MATCH(H2,'Recommendations'!$A$2:$A$59,0))="Testing", FALSE))</xm:f>
            <x14:dxf>
              <font>
                <color rgb="FF000000"/>
              </font>
              <fill>
                <patternFill>
                  <bgColor rgb="FFFFC000"/>
                </patternFill>
              </fill>
            </x14:dxf>
          </x14:cfRule>
          <x14:cfRule type="expression" priority="4" id="{00000000-000E-0000-0B00-000004000000}">
            <xm:f>AND(H2&lt;&gt;"", IFERROR(INDEX('Recommendations'!$H$2:$H$59, MATCH(H2,'Recommendations'!$A$2:$A$59,0))="Failed", FALSE))</xm:f>
            <x14:dxf>
              <font>
                <color rgb="FF000000"/>
              </font>
              <fill>
                <patternFill>
                  <bgColor rgb="FFD82891"/>
                </patternFill>
              </fill>
            </x14:dxf>
          </x14:cfRule>
          <x14:cfRule type="expression" priority="5" id="{00000000-000E-0000-0B00-000005000000}">
            <xm:f>AND(H2&lt;&gt;"", IFERROR(INDEX('Recommendations'!$H$2:$H$59, MATCH(H2,'Recommendations'!$A$2:$A$59,0))="Risk Accepted", FALSE))</xm:f>
            <x14:dxf>
              <font>
                <color rgb="FF000000"/>
              </font>
              <fill>
                <patternFill>
                  <bgColor rgb="FFD9D9D9"/>
                </patternFill>
              </fill>
            </x14:dxf>
          </x14:cfRule>
          <x14:cfRule type="expression" priority="6" id="{00000000-000E-0000-0B00-000006000000}">
            <xm:f>AND(H2&lt;&gt;"", IFERROR(INDEX('Recommendations'!$H$2:$H$59, MATCH(H2,'Recommendations'!$A$2:$A$59,0))="N/A",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383</v>
      </c>
      <c r="C2" s="293"/>
      <c r="D2" s="293"/>
      <c r="E2" s="293"/>
      <c r="F2" s="293"/>
      <c r="G2" s="293"/>
      <c r="H2" s="293"/>
      <c r="I2" s="293"/>
    </row>
    <row r="4" spans="2:15" ht="18.5" x14ac:dyDescent="0.45">
      <c r="B4" s="42" t="s">
        <v>384</v>
      </c>
    </row>
    <row r="5" spans="2:15" x14ac:dyDescent="0.35">
      <c r="B5" s="44" t="s">
        <v>21</v>
      </c>
      <c r="C5" s="44" t="s">
        <v>385</v>
      </c>
      <c r="D5" s="44" t="s">
        <v>386</v>
      </c>
      <c r="F5" s="294" t="s">
        <v>387</v>
      </c>
      <c r="G5" s="294"/>
      <c r="H5" s="294"/>
      <c r="I5" s="295" t="s">
        <v>388</v>
      </c>
      <c r="J5" s="295"/>
      <c r="K5" s="295"/>
      <c r="L5" s="295"/>
      <c r="M5" s="295"/>
      <c r="N5" s="295"/>
      <c r="O5" s="295"/>
    </row>
    <row r="6" spans="2:15" x14ac:dyDescent="0.35">
      <c r="B6" s="50" t="s">
        <v>389</v>
      </c>
      <c r="C6" s="51">
        <v>58</v>
      </c>
      <c r="D6" s="52" t="s">
        <v>21</v>
      </c>
      <c r="F6" s="294" t="s">
        <v>390</v>
      </c>
      <c r="G6" s="294"/>
      <c r="H6" s="294"/>
      <c r="I6" s="296" t="s">
        <v>391</v>
      </c>
      <c r="J6" s="296"/>
      <c r="K6" s="296"/>
      <c r="L6" s="296"/>
      <c r="M6" s="296"/>
      <c r="N6" s="296"/>
      <c r="O6" s="296"/>
    </row>
    <row r="7" spans="2:15" x14ac:dyDescent="0.35">
      <c r="B7" s="53" t="s">
        <v>392</v>
      </c>
      <c r="C7" s="54">
        <f>C6-C8-C9</f>
        <v>58</v>
      </c>
      <c r="D7" s="55">
        <f>IF(C6&gt;0,C7/C6,0)</f>
        <v>1</v>
      </c>
      <c r="F7" s="294" t="s">
        <v>393</v>
      </c>
      <c r="G7" s="294"/>
      <c r="H7" s="294"/>
      <c r="I7" s="296" t="s">
        <v>391</v>
      </c>
      <c r="J7" s="296"/>
      <c r="K7" s="296"/>
      <c r="L7" s="296"/>
      <c r="M7" s="296"/>
      <c r="N7" s="296"/>
      <c r="O7" s="296"/>
    </row>
    <row r="8" spans="2:15" x14ac:dyDescent="0.35">
      <c r="B8" s="46" t="s">
        <v>394</v>
      </c>
      <c r="C8" s="47">
        <f>COUNTIF('Recommendations'!H:H,"Risk Accepted")</f>
        <v>0</v>
      </c>
      <c r="D8" s="48">
        <f>IF(C6&gt;0,C8/C6,0)</f>
        <v>0</v>
      </c>
      <c r="F8" s="294" t="s">
        <v>395</v>
      </c>
      <c r="G8" s="294"/>
      <c r="H8" s="294"/>
      <c r="I8" s="296" t="s">
        <v>391</v>
      </c>
      <c r="J8" s="296"/>
      <c r="K8" s="296"/>
      <c r="L8" s="296"/>
      <c r="M8" s="296"/>
      <c r="N8" s="296"/>
      <c r="O8" s="296"/>
    </row>
    <row r="9" spans="2:15" x14ac:dyDescent="0.35">
      <c r="B9" s="46" t="s">
        <v>396</v>
      </c>
      <c r="C9" s="47">
        <f>COUNTIF('Recommendations'!H:H,"N/A")</f>
        <v>0</v>
      </c>
      <c r="D9" s="48">
        <f>IF(C6&gt;0,C9/C6,0)</f>
        <v>0</v>
      </c>
      <c r="F9" s="294" t="s">
        <v>397</v>
      </c>
      <c r="G9" s="294"/>
      <c r="H9" s="294"/>
      <c r="I9" s="296" t="s">
        <v>391</v>
      </c>
      <c r="J9" s="296"/>
      <c r="K9" s="296"/>
      <c r="L9" s="296"/>
      <c r="M9" s="296"/>
      <c r="N9" s="296"/>
      <c r="O9" s="296"/>
    </row>
    <row r="12" spans="2:15" ht="18.5" x14ac:dyDescent="0.45">
      <c r="B12" s="42" t="s">
        <v>398</v>
      </c>
    </row>
    <row r="14" spans="2:15" x14ac:dyDescent="0.35">
      <c r="B14" s="56" t="s">
        <v>399</v>
      </c>
    </row>
    <row r="15" spans="2:15" x14ac:dyDescent="0.35">
      <c r="B15" s="44" t="s">
        <v>21</v>
      </c>
      <c r="C15" s="44" t="s">
        <v>400</v>
      </c>
      <c r="D15" s="44" t="s">
        <v>401</v>
      </c>
      <c r="E15" s="44" t="s">
        <v>402</v>
      </c>
      <c r="F15" s="44" t="s">
        <v>403</v>
      </c>
    </row>
    <row r="16" spans="2:15" x14ac:dyDescent="0.35">
      <c r="B16" s="46" t="s">
        <v>404</v>
      </c>
      <c r="C16" s="47">
        <f>COUNTIF('Recommendations'!M:M,"Resolved")</f>
        <v>0</v>
      </c>
      <c r="D16" s="47">
        <f>COUNTIF('Recommendations'!M:M,"Testing")</f>
        <v>0</v>
      </c>
      <c r="E16" s="47">
        <f>COUNTIF('Recommendations'!M:M,"Outstanding")</f>
        <v>58</v>
      </c>
      <c r="F16" s="47">
        <f>SUM(C16:E16)</f>
        <v>58</v>
      </c>
    </row>
    <row r="18" spans="2:6" x14ac:dyDescent="0.35">
      <c r="B18" s="56" t="s">
        <v>405</v>
      </c>
    </row>
    <row r="19" spans="2:6" x14ac:dyDescent="0.35">
      <c r="B19" s="57" t="s">
        <v>21</v>
      </c>
      <c r="C19" s="57" t="s">
        <v>400</v>
      </c>
      <c r="D19" s="57" t="s">
        <v>401</v>
      </c>
      <c r="E19" s="57" t="s">
        <v>402</v>
      </c>
      <c r="F19" s="57" t="s">
        <v>21</v>
      </c>
    </row>
    <row r="20" spans="2:6" x14ac:dyDescent="0.35">
      <c r="B20" s="46" t="s">
        <v>404</v>
      </c>
      <c r="C20" s="48">
        <f>IF(F16&gt;0, C16/F16, 0)</f>
        <v>0</v>
      </c>
      <c r="D20" s="48">
        <f>IF(F16&gt;0, D16/F16, 0)</f>
        <v>0</v>
      </c>
      <c r="E20" s="48">
        <f>IF(F16&gt;0, E16/F16, 0)</f>
        <v>1</v>
      </c>
      <c r="F20" s="49" t="s">
        <v>21</v>
      </c>
    </row>
    <row r="25" spans="2:6" ht="18.5" x14ac:dyDescent="0.45">
      <c r="B25" s="42" t="s">
        <v>406</v>
      </c>
    </row>
    <row r="27" spans="2:6" x14ac:dyDescent="0.35">
      <c r="B27" s="56" t="s">
        <v>399</v>
      </c>
    </row>
    <row r="28" spans="2:6" x14ac:dyDescent="0.35">
      <c r="B28" s="44" t="s">
        <v>3</v>
      </c>
      <c r="C28" s="44" t="s">
        <v>400</v>
      </c>
      <c r="D28" s="44" t="s">
        <v>401</v>
      </c>
      <c r="E28" s="44" t="s">
        <v>402</v>
      </c>
      <c r="F28" s="44" t="s">
        <v>403</v>
      </c>
    </row>
    <row r="29" spans="2:6" x14ac:dyDescent="0.35">
      <c r="B29" s="46" t="s">
        <v>149</v>
      </c>
      <c r="C29" s="47">
        <f>COUNTIFS('Recommendations'!D:D,"ALG",'Recommendations'!M:M,"=Resolved")</f>
        <v>0</v>
      </c>
      <c r="D29" s="47">
        <f>COUNTIFS('Recommendations'!D:D,"=ALG",'Recommendations'!M:M,"=Testing")</f>
        <v>0</v>
      </c>
      <c r="E29" s="47">
        <f>COUNTIFS('Recommendations'!D:D,"=ALG",'Recommendations'!M:M,"=Outstanding")</f>
        <v>32</v>
      </c>
      <c r="F29" s="47">
        <f>SUM(C29:E29)</f>
        <v>32</v>
      </c>
    </row>
    <row r="30" spans="2:6" x14ac:dyDescent="0.35">
      <c r="B30" s="46" t="s">
        <v>17</v>
      </c>
      <c r="C30" s="47">
        <f>COUNTIFS('Recommendations'!D:D,"NDM",'Recommendations'!M:M,"=Resolved")</f>
        <v>0</v>
      </c>
      <c r="D30" s="47">
        <f>COUNTIFS('Recommendations'!D:D,"=NDM",'Recommendations'!M:M,"=Testing")</f>
        <v>0</v>
      </c>
      <c r="E30" s="47">
        <f>COUNTIFS('Recommendations'!D:D,"=NDM",'Recommendations'!M:M,"=Outstanding")</f>
        <v>26</v>
      </c>
      <c r="F30" s="47">
        <f>SUM(C30:E30)</f>
        <v>26</v>
      </c>
    </row>
    <row r="32" spans="2:6" x14ac:dyDescent="0.35">
      <c r="B32" s="56" t="s">
        <v>405</v>
      </c>
    </row>
    <row r="33" spans="2:6" x14ac:dyDescent="0.35">
      <c r="B33" s="57" t="s">
        <v>3</v>
      </c>
      <c r="C33" s="57" t="s">
        <v>400</v>
      </c>
      <c r="D33" s="57" t="s">
        <v>401</v>
      </c>
      <c r="E33" s="57" t="s">
        <v>402</v>
      </c>
      <c r="F33" s="57" t="s">
        <v>21</v>
      </c>
    </row>
    <row r="34" spans="2:6" x14ac:dyDescent="0.35">
      <c r="B34" s="46" t="s">
        <v>149</v>
      </c>
      <c r="C34" s="48">
        <f>IF(F29&gt;0, C29/F29, 0)</f>
        <v>0</v>
      </c>
      <c r="D34" s="48">
        <f>IF(F29&gt;0, D29/F29, 0)</f>
        <v>0</v>
      </c>
      <c r="E34" s="48">
        <f>IF(F29&gt;0, E29/F29, 0)</f>
        <v>1</v>
      </c>
      <c r="F34" s="49" t="s">
        <v>21</v>
      </c>
    </row>
    <row r="35" spans="2:6" x14ac:dyDescent="0.35">
      <c r="B35" s="46" t="s">
        <v>17</v>
      </c>
      <c r="C35" s="48">
        <f>IF(F30&gt;0, C30/F30, 0)</f>
        <v>0</v>
      </c>
      <c r="D35" s="48">
        <f>IF(F30&gt;0, D30/F30, 0)</f>
        <v>0</v>
      </c>
      <c r="E35" s="48">
        <f>IF(F30&gt;0, E30/F30, 0)</f>
        <v>1</v>
      </c>
      <c r="F35" s="49" t="s">
        <v>21</v>
      </c>
    </row>
    <row r="40" spans="2:6" ht="18.5" x14ac:dyDescent="0.45">
      <c r="B40" s="42" t="s">
        <v>407</v>
      </c>
    </row>
    <row r="42" spans="2:6" x14ac:dyDescent="0.35">
      <c r="B42" s="56" t="s">
        <v>399</v>
      </c>
    </row>
    <row r="43" spans="2:6" x14ac:dyDescent="0.35">
      <c r="B43" s="44" t="s">
        <v>6</v>
      </c>
      <c r="C43" s="44" t="s">
        <v>400</v>
      </c>
      <c r="D43" s="44" t="s">
        <v>401</v>
      </c>
      <c r="E43" s="44" t="s">
        <v>402</v>
      </c>
      <c r="F43" s="44" t="s">
        <v>403</v>
      </c>
    </row>
    <row r="44" spans="2:6" x14ac:dyDescent="0.35">
      <c r="B44" s="46" t="s">
        <v>408</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409</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410</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411</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412</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58</v>
      </c>
      <c r="F49" s="47">
        <f t="shared" si="0"/>
        <v>58</v>
      </c>
    </row>
    <row r="51" spans="2:6" x14ac:dyDescent="0.35">
      <c r="B51" s="56" t="s">
        <v>405</v>
      </c>
    </row>
    <row r="52" spans="2:6" x14ac:dyDescent="0.35">
      <c r="B52" s="57" t="s">
        <v>6</v>
      </c>
      <c r="C52" s="57" t="s">
        <v>400</v>
      </c>
      <c r="D52" s="57" t="s">
        <v>401</v>
      </c>
      <c r="E52" s="57" t="s">
        <v>402</v>
      </c>
      <c r="F52" s="57" t="s">
        <v>21</v>
      </c>
    </row>
    <row r="53" spans="2:6" x14ac:dyDescent="0.35">
      <c r="B53" s="46" t="s">
        <v>408</v>
      </c>
      <c r="C53" s="48">
        <f t="shared" ref="C53:C58" si="1">IF(F44&gt;0, C44/F44, 0)</f>
        <v>0</v>
      </c>
      <c r="D53" s="48">
        <f t="shared" ref="D53:D58" si="2">IF(F44&gt;0, D44/F44, 0)</f>
        <v>0</v>
      </c>
      <c r="E53" s="48">
        <f t="shared" ref="E53:E58" si="3">IF(F44&gt;0, E44/F44, 0)</f>
        <v>0</v>
      </c>
      <c r="F53" s="49" t="s">
        <v>21</v>
      </c>
    </row>
    <row r="54" spans="2:6" x14ac:dyDescent="0.35">
      <c r="B54" s="46" t="s">
        <v>409</v>
      </c>
      <c r="C54" s="48">
        <f t="shared" si="1"/>
        <v>0</v>
      </c>
      <c r="D54" s="48">
        <f t="shared" si="2"/>
        <v>0</v>
      </c>
      <c r="E54" s="48">
        <f t="shared" si="3"/>
        <v>0</v>
      </c>
      <c r="F54" s="49" t="s">
        <v>21</v>
      </c>
    </row>
    <row r="55" spans="2:6" x14ac:dyDescent="0.35">
      <c r="B55" s="46" t="s">
        <v>410</v>
      </c>
      <c r="C55" s="48">
        <f t="shared" si="1"/>
        <v>0</v>
      </c>
      <c r="D55" s="48">
        <f t="shared" si="2"/>
        <v>0</v>
      </c>
      <c r="E55" s="48">
        <f t="shared" si="3"/>
        <v>0</v>
      </c>
      <c r="F55" s="49" t="s">
        <v>21</v>
      </c>
    </row>
    <row r="56" spans="2:6" x14ac:dyDescent="0.35">
      <c r="B56" s="46" t="s">
        <v>411</v>
      </c>
      <c r="C56" s="48">
        <f t="shared" si="1"/>
        <v>0</v>
      </c>
      <c r="D56" s="48">
        <f t="shared" si="2"/>
        <v>0</v>
      </c>
      <c r="E56" s="48">
        <f t="shared" si="3"/>
        <v>0</v>
      </c>
      <c r="F56" s="49" t="s">
        <v>21</v>
      </c>
    </row>
    <row r="57" spans="2:6" x14ac:dyDescent="0.35">
      <c r="B57" s="46" t="s">
        <v>412</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413</v>
      </c>
    </row>
    <row r="65" spans="2:6" x14ac:dyDescent="0.35">
      <c r="B65" s="56" t="s">
        <v>399</v>
      </c>
    </row>
    <row r="66" spans="2:6" x14ac:dyDescent="0.35">
      <c r="B66" s="44" t="s">
        <v>2</v>
      </c>
      <c r="C66" s="44" t="s">
        <v>400</v>
      </c>
      <c r="D66" s="44" t="s">
        <v>401</v>
      </c>
      <c r="E66" s="44" t="s">
        <v>402</v>
      </c>
      <c r="F66" s="44" t="s">
        <v>403</v>
      </c>
    </row>
    <row r="67" spans="2:6" x14ac:dyDescent="0.35">
      <c r="B67" s="46" t="s">
        <v>52</v>
      </c>
      <c r="C67" s="47">
        <f>COUNTIFS('Recommendations'!C:C,"CAT I (High)",'Recommendations'!M:M,"=Resolved")</f>
        <v>0</v>
      </c>
      <c r="D67" s="47">
        <f>COUNTIFS('Recommendations'!C:C,"=CAT I (High)",'Recommendations'!M:M,"=Testing")</f>
        <v>0</v>
      </c>
      <c r="E67" s="47">
        <f>COUNTIFS('Recommendations'!C:C,"=CAT I (High)",'Recommendations'!M:M,"=Outstanding")</f>
        <v>7</v>
      </c>
      <c r="F67" s="47">
        <f>SUM(C67:E67)</f>
        <v>7</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34</v>
      </c>
      <c r="F68" s="47">
        <f>SUM(C68:E68)</f>
        <v>34</v>
      </c>
    </row>
    <row r="69" spans="2:6" x14ac:dyDescent="0.35">
      <c r="B69" s="46" t="s">
        <v>36</v>
      </c>
      <c r="C69" s="47">
        <f>COUNTIFS('Recommendations'!C:C,"CAT III (Low)",'Recommendations'!M:M,"=Resolved")</f>
        <v>0</v>
      </c>
      <c r="D69" s="47">
        <f>COUNTIFS('Recommendations'!C:C,"=CAT III (Low)",'Recommendations'!M:M,"=Testing")</f>
        <v>0</v>
      </c>
      <c r="E69" s="47">
        <f>COUNTIFS('Recommendations'!C:C,"=CAT III (Low)",'Recommendations'!M:M,"=Outstanding")</f>
        <v>17</v>
      </c>
      <c r="F69" s="47">
        <f>SUM(C69:E69)</f>
        <v>17</v>
      </c>
    </row>
    <row r="71" spans="2:6" x14ac:dyDescent="0.35">
      <c r="B71" s="56" t="s">
        <v>405</v>
      </c>
    </row>
    <row r="72" spans="2:6" x14ac:dyDescent="0.35">
      <c r="B72" s="57" t="s">
        <v>2</v>
      </c>
      <c r="C72" s="57" t="s">
        <v>400</v>
      </c>
      <c r="D72" s="57" t="s">
        <v>401</v>
      </c>
      <c r="E72" s="57" t="s">
        <v>402</v>
      </c>
      <c r="F72" s="57" t="s">
        <v>21</v>
      </c>
    </row>
    <row r="73" spans="2:6" x14ac:dyDescent="0.35">
      <c r="B73" s="46" t="s">
        <v>52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36</v>
      </c>
      <c r="C75" s="48">
        <f>IF(F69&gt;0, C69/F69, 0)</f>
        <v>0</v>
      </c>
      <c r="D75" s="48">
        <f>IF(F69&gt;0, D69/F69, 0)</f>
        <v>0</v>
      </c>
      <c r="E75" s="48">
        <f>IF(F69&gt;0, E69/F69, 0)</f>
        <v>1</v>
      </c>
      <c r="F75" s="49" t="s">
        <v>21</v>
      </c>
    </row>
    <row r="80" spans="2:6" ht="18.5" x14ac:dyDescent="0.45">
      <c r="B80" s="42" t="s">
        <v>414</v>
      </c>
    </row>
    <row r="82" spans="2:6" x14ac:dyDescent="0.35">
      <c r="B82" s="56" t="s">
        <v>399</v>
      </c>
    </row>
    <row r="83" spans="2:6" x14ac:dyDescent="0.35">
      <c r="B83" s="44" t="s">
        <v>4</v>
      </c>
      <c r="C83" s="44" t="s">
        <v>400</v>
      </c>
      <c r="D83" s="44" t="s">
        <v>401</v>
      </c>
      <c r="E83" s="44" t="s">
        <v>402</v>
      </c>
      <c r="F83" s="44" t="s">
        <v>403</v>
      </c>
    </row>
    <row r="84" spans="2:6" x14ac:dyDescent="0.35">
      <c r="B84" s="46" t="s">
        <v>415</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416</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417</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418</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58</v>
      </c>
      <c r="F88" s="47">
        <f>SUM(C88:E88)</f>
        <v>58</v>
      </c>
    </row>
    <row r="90" spans="2:6" x14ac:dyDescent="0.35">
      <c r="B90" s="56" t="s">
        <v>405</v>
      </c>
    </row>
    <row r="91" spans="2:6" x14ac:dyDescent="0.35">
      <c r="B91" s="57" t="s">
        <v>4</v>
      </c>
      <c r="C91" s="57" t="s">
        <v>400</v>
      </c>
      <c r="D91" s="57" t="s">
        <v>401</v>
      </c>
      <c r="E91" s="57" t="s">
        <v>402</v>
      </c>
      <c r="F91" s="57" t="s">
        <v>21</v>
      </c>
    </row>
    <row r="92" spans="2:6" x14ac:dyDescent="0.35">
      <c r="B92" s="46" t="s">
        <v>415</v>
      </c>
      <c r="C92" s="48">
        <f>IF(F84&gt;0, C84/F84, 0)</f>
        <v>0</v>
      </c>
      <c r="D92" s="48">
        <f>IF(F84&gt;0, D84/F84, 0)</f>
        <v>0</v>
      </c>
      <c r="E92" s="48">
        <f>IF(F84&gt;0, E84/F84, 0)</f>
        <v>0</v>
      </c>
      <c r="F92" s="49" t="s">
        <v>21</v>
      </c>
    </row>
    <row r="93" spans="2:6" x14ac:dyDescent="0.35">
      <c r="B93" s="46" t="s">
        <v>416</v>
      </c>
      <c r="C93" s="48">
        <f>IF(F85&gt;0, C85/F85, 0)</f>
        <v>0</v>
      </c>
      <c r="D93" s="48">
        <f>IF(F85&gt;0, D85/F85, 0)</f>
        <v>0</v>
      </c>
      <c r="E93" s="48">
        <f>IF(F85&gt;0, E85/F85, 0)</f>
        <v>0</v>
      </c>
      <c r="F93" s="49" t="s">
        <v>21</v>
      </c>
    </row>
    <row r="94" spans="2:6" x14ac:dyDescent="0.35">
      <c r="B94" s="46" t="s">
        <v>417</v>
      </c>
      <c r="C94" s="48">
        <f>IF(F86&gt;0, C86/F86, 0)</f>
        <v>0</v>
      </c>
      <c r="D94" s="48">
        <f>IF(F86&gt;0, D86/F86, 0)</f>
        <v>0</v>
      </c>
      <c r="E94" s="48">
        <f>IF(F86&gt;0, E86/F86, 0)</f>
        <v>0</v>
      </c>
      <c r="F94" s="49" t="s">
        <v>21</v>
      </c>
    </row>
    <row r="95" spans="2:6" x14ac:dyDescent="0.35">
      <c r="B95" s="46" t="s">
        <v>418</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419</v>
      </c>
    </row>
    <row r="103" spans="2:6" x14ac:dyDescent="0.35">
      <c r="B103" s="56" t="s">
        <v>399</v>
      </c>
    </row>
    <row r="104" spans="2:6" x14ac:dyDescent="0.35">
      <c r="B104" s="44" t="s">
        <v>420</v>
      </c>
      <c r="C104" s="44" t="s">
        <v>400</v>
      </c>
      <c r="D104" s="44" t="s">
        <v>401</v>
      </c>
      <c r="E104" s="44" t="s">
        <v>402</v>
      </c>
      <c r="F104" s="44" t="s">
        <v>403</v>
      </c>
    </row>
    <row r="105" spans="2:6" x14ac:dyDescent="0.35">
      <c r="B105" s="46" t="s">
        <v>421</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422</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423</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58</v>
      </c>
      <c r="F108" s="47">
        <f>SUM(C108:E108)</f>
        <v>58</v>
      </c>
    </row>
    <row r="110" spans="2:6" x14ac:dyDescent="0.35">
      <c r="B110" s="56" t="s">
        <v>405</v>
      </c>
    </row>
    <row r="111" spans="2:6" x14ac:dyDescent="0.35">
      <c r="B111" s="57" t="s">
        <v>420</v>
      </c>
      <c r="C111" s="57" t="s">
        <v>400</v>
      </c>
      <c r="D111" s="57" t="s">
        <v>401</v>
      </c>
      <c r="E111" s="57" t="s">
        <v>402</v>
      </c>
      <c r="F111" s="57" t="s">
        <v>21</v>
      </c>
    </row>
    <row r="112" spans="2:6" x14ac:dyDescent="0.35">
      <c r="B112" s="46" t="s">
        <v>421</v>
      </c>
      <c r="C112" s="48">
        <f>IF(F105&gt;0, C105/F105, 0)</f>
        <v>0</v>
      </c>
      <c r="D112" s="48">
        <f>IF(F105&gt;0, D105/F105, 0)</f>
        <v>0</v>
      </c>
      <c r="E112" s="48">
        <f>IF(F105&gt;0, E105/F105, 0)</f>
        <v>0</v>
      </c>
      <c r="F112" s="49" t="s">
        <v>21</v>
      </c>
    </row>
    <row r="113" spans="2:15" x14ac:dyDescent="0.35">
      <c r="B113" s="46" t="s">
        <v>422</v>
      </c>
      <c r="C113" s="48">
        <f>IF(F106&gt;0, C106/F106, 0)</f>
        <v>0</v>
      </c>
      <c r="D113" s="48">
        <f>IF(F106&gt;0, D106/F106, 0)</f>
        <v>0</v>
      </c>
      <c r="E113" s="48">
        <f>IF(F106&gt;0, E106/F106, 0)</f>
        <v>0</v>
      </c>
      <c r="F113" s="49" t="s">
        <v>21</v>
      </c>
    </row>
    <row r="114" spans="2:15" x14ac:dyDescent="0.35">
      <c r="B114" s="46" t="s">
        <v>423</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424</v>
      </c>
      <c r="J120" s="42" t="s">
        <v>425</v>
      </c>
    </row>
    <row r="121" spans="2:15" x14ac:dyDescent="0.35">
      <c r="B121" s="44" t="s">
        <v>6</v>
      </c>
      <c r="C121" s="297" t="s">
        <v>426</v>
      </c>
      <c r="D121" s="297"/>
      <c r="E121" s="44" t="s">
        <v>392</v>
      </c>
      <c r="F121" s="44" t="s">
        <v>400</v>
      </c>
      <c r="G121" s="297" t="s">
        <v>427</v>
      </c>
      <c r="H121" s="297"/>
      <c r="J121" s="44" t="s">
        <v>6</v>
      </c>
      <c r="K121" s="44" t="s">
        <v>415</v>
      </c>
      <c r="L121" s="44" t="s">
        <v>416</v>
      </c>
      <c r="M121" s="44" t="s">
        <v>417</v>
      </c>
      <c r="N121" s="44" t="s">
        <v>418</v>
      </c>
      <c r="O121" s="44" t="s">
        <v>18</v>
      </c>
    </row>
    <row r="122" spans="2:15" x14ac:dyDescent="0.35">
      <c r="B122" s="50" t="s">
        <v>408</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408</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409</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409</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410</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410</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411</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411</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412</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412</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58</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58</v>
      </c>
    </row>
    <row r="134" spans="2:24" ht="21" x14ac:dyDescent="0.5">
      <c r="B134" s="42" t="s">
        <v>428</v>
      </c>
      <c r="P134" s="59" t="s">
        <v>429</v>
      </c>
    </row>
    <row r="136" spans="2:24" ht="60" customHeight="1" x14ac:dyDescent="0.35">
      <c r="B136" s="300" t="s">
        <v>430</v>
      </c>
      <c r="C136" s="293"/>
      <c r="D136" s="293"/>
      <c r="E136" s="293"/>
      <c r="F136" s="293"/>
      <c r="P136" s="300" t="s">
        <v>431</v>
      </c>
      <c r="Q136" s="293"/>
      <c r="R136" s="293"/>
      <c r="S136" s="293"/>
      <c r="T136" s="293"/>
      <c r="U136" s="293"/>
      <c r="V136" s="293"/>
      <c r="W136" s="293"/>
    </row>
    <row r="138" spans="2:24" ht="30" customHeight="1" x14ac:dyDescent="0.35">
      <c r="P138" s="60" t="s">
        <v>432</v>
      </c>
      <c r="Q138" s="61">
        <f>C16</f>
        <v>0</v>
      </c>
      <c r="R138" s="62"/>
      <c r="S138" s="61">
        <f>C84</f>
        <v>0</v>
      </c>
      <c r="T138" s="62"/>
      <c r="U138" s="61">
        <f>C85</f>
        <v>0</v>
      </c>
      <c r="V138" s="62"/>
      <c r="W138" s="61">
        <f>C86</f>
        <v>0</v>
      </c>
      <c r="X138" s="62"/>
    </row>
    <row r="139" spans="2:24" ht="35" customHeight="1" x14ac:dyDescent="0.35">
      <c r="P139" s="63" t="s">
        <v>433</v>
      </c>
      <c r="Q139" s="63" t="s">
        <v>434</v>
      </c>
      <c r="R139" s="63" t="s">
        <v>435</v>
      </c>
      <c r="S139" s="63" t="s">
        <v>436</v>
      </c>
      <c r="T139" s="63" t="s">
        <v>437</v>
      </c>
      <c r="U139" s="63" t="s">
        <v>438</v>
      </c>
      <c r="V139" s="63" t="s">
        <v>439</v>
      </c>
      <c r="W139" s="63" t="s">
        <v>440</v>
      </c>
      <c r="X139" s="63" t="s">
        <v>441</v>
      </c>
    </row>
    <row r="140" spans="2:24" x14ac:dyDescent="0.35">
      <c r="O140" s="64" t="s">
        <v>442</v>
      </c>
      <c r="P140" s="65" t="s">
        <v>443</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444</v>
      </c>
      <c r="P175" s="59" t="s">
        <v>445</v>
      </c>
    </row>
    <row r="177" spans="2:22" ht="45" customHeight="1" x14ac:dyDescent="0.35">
      <c r="B177" s="300" t="s">
        <v>446</v>
      </c>
      <c r="C177" s="293"/>
      <c r="D177" s="293"/>
      <c r="E177" s="293"/>
      <c r="F177" s="293"/>
      <c r="P177" s="300" t="s">
        <v>447</v>
      </c>
      <c r="Q177" s="293"/>
      <c r="R177" s="293"/>
      <c r="S177" s="293"/>
      <c r="T177" s="293"/>
      <c r="U177" s="293"/>
    </row>
    <row r="178" spans="2:22" ht="35" customHeight="1" x14ac:dyDescent="0.35">
      <c r="P178" s="297" t="s">
        <v>448</v>
      </c>
      <c r="Q178" s="297"/>
      <c r="R178" s="297" t="s">
        <v>449</v>
      </c>
      <c r="S178" s="297"/>
      <c r="T178" s="297"/>
    </row>
    <row r="179" spans="2:22" ht="30" customHeight="1" x14ac:dyDescent="0.35">
      <c r="P179" s="301">
        <v>0</v>
      </c>
      <c r="Q179" s="302"/>
      <c r="R179" s="303" t="s">
        <v>450</v>
      </c>
      <c r="S179" s="304"/>
      <c r="T179" s="304"/>
    </row>
    <row r="182" spans="2:22" ht="25" customHeight="1" x14ac:dyDescent="0.35">
      <c r="P182" s="68" t="s">
        <v>433</v>
      </c>
      <c r="Q182" s="68" t="s">
        <v>451</v>
      </c>
      <c r="R182" s="68" t="s">
        <v>452</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300</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3"/>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59"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23</v>
      </c>
      <c r="L3" s="1" t="s">
        <v>28</v>
      </c>
      <c r="M3" s="4" t="str">
        <f t="shared" si="0"/>
        <v>Outstanding</v>
      </c>
      <c r="N3" s="13" t="s">
        <v>21</v>
      </c>
    </row>
    <row r="4" spans="1:14" ht="60" customHeight="1" x14ac:dyDescent="0.35">
      <c r="A4" s="11" t="s">
        <v>29</v>
      </c>
      <c r="B4" s="1" t="s">
        <v>30</v>
      </c>
      <c r="C4" s="2" t="s">
        <v>16</v>
      </c>
      <c r="D4" s="3" t="s">
        <v>17</v>
      </c>
      <c r="E4" s="4" t="s">
        <v>18</v>
      </c>
      <c r="F4" s="4" t="s">
        <v>19</v>
      </c>
      <c r="G4" s="4" t="s">
        <v>20</v>
      </c>
      <c r="H4" s="4" t="s">
        <v>21</v>
      </c>
      <c r="I4" s="5" t="s">
        <v>21</v>
      </c>
      <c r="J4" s="1" t="s">
        <v>31</v>
      </c>
      <c r="K4" s="1" t="s">
        <v>32</v>
      </c>
      <c r="L4" s="1" t="s">
        <v>33</v>
      </c>
      <c r="M4" s="4" t="str">
        <f t="shared" si="0"/>
        <v>Outstanding</v>
      </c>
      <c r="N4" s="13" t="s">
        <v>21</v>
      </c>
    </row>
    <row r="5" spans="1:14" ht="60" customHeight="1" x14ac:dyDescent="0.35">
      <c r="A5" s="11" t="s">
        <v>34</v>
      </c>
      <c r="B5" s="1" t="s">
        <v>35</v>
      </c>
      <c r="C5" s="2" t="s">
        <v>36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36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52</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69</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69</v>
      </c>
      <c r="L13" s="1" t="s">
        <v>78</v>
      </c>
      <c r="M13" s="4" t="str">
        <f t="shared" si="0"/>
        <v>Outstanding</v>
      </c>
      <c r="N13" s="13" t="s">
        <v>21</v>
      </c>
    </row>
    <row r="14" spans="1:14" ht="60" customHeight="1" x14ac:dyDescent="0.35">
      <c r="A14" s="11" t="s">
        <v>79</v>
      </c>
      <c r="B14" s="1" t="s">
        <v>80</v>
      </c>
      <c r="C14" s="2" t="s">
        <v>52</v>
      </c>
      <c r="D14" s="3" t="s">
        <v>17</v>
      </c>
      <c r="E14" s="4" t="s">
        <v>18</v>
      </c>
      <c r="F14" s="4" t="s">
        <v>19</v>
      </c>
      <c r="G14" s="4" t="s">
        <v>20</v>
      </c>
      <c r="H14" s="4" t="s">
        <v>21</v>
      </c>
      <c r="I14" s="5" t="s">
        <v>21</v>
      </c>
      <c r="J14" s="1" t="s">
        <v>81</v>
      </c>
      <c r="K14" s="1" t="s">
        <v>82</v>
      </c>
      <c r="L14" s="1" t="s">
        <v>83</v>
      </c>
      <c r="M14" s="4" t="str">
        <f t="shared" si="0"/>
        <v>Outstanding</v>
      </c>
      <c r="N14" s="13" t="s">
        <v>21</v>
      </c>
    </row>
    <row r="15" spans="1:14" ht="60" customHeight="1" x14ac:dyDescent="0.35">
      <c r="A15" s="11" t="s">
        <v>84</v>
      </c>
      <c r="B15" s="1" t="s">
        <v>85</v>
      </c>
      <c r="C15" s="2" t="s">
        <v>52</v>
      </c>
      <c r="D15" s="3" t="s">
        <v>17</v>
      </c>
      <c r="E15" s="4" t="s">
        <v>18</v>
      </c>
      <c r="F15" s="4" t="s">
        <v>19</v>
      </c>
      <c r="G15" s="4" t="s">
        <v>20</v>
      </c>
      <c r="H15" s="4" t="s">
        <v>21</v>
      </c>
      <c r="I15" s="5" t="s">
        <v>21</v>
      </c>
      <c r="J15" s="1" t="s">
        <v>86</v>
      </c>
      <c r="K15" s="1" t="s">
        <v>87</v>
      </c>
      <c r="L15" s="1" t="s">
        <v>88</v>
      </c>
      <c r="M15" s="4" t="str">
        <f t="shared" si="0"/>
        <v>Outstanding</v>
      </c>
      <c r="N15" s="13" t="s">
        <v>21</v>
      </c>
    </row>
    <row r="16" spans="1:14" ht="60" customHeight="1" x14ac:dyDescent="0.35">
      <c r="A16" s="11" t="s">
        <v>89</v>
      </c>
      <c r="B16" s="1" t="s">
        <v>90</v>
      </c>
      <c r="C16" s="2" t="s">
        <v>52</v>
      </c>
      <c r="D16" s="3" t="s">
        <v>17</v>
      </c>
      <c r="E16" s="4" t="s">
        <v>18</v>
      </c>
      <c r="F16" s="4" t="s">
        <v>19</v>
      </c>
      <c r="G16" s="4" t="s">
        <v>20</v>
      </c>
      <c r="H16" s="4" t="s">
        <v>21</v>
      </c>
      <c r="I16" s="5" t="s">
        <v>21</v>
      </c>
      <c r="J16" s="1" t="s">
        <v>91</v>
      </c>
      <c r="K16" s="1" t="s">
        <v>92</v>
      </c>
      <c r="L16" s="1" t="s">
        <v>93</v>
      </c>
      <c r="M16" s="4" t="str">
        <f t="shared" si="0"/>
        <v>Outstanding</v>
      </c>
      <c r="N16" s="13" t="s">
        <v>21</v>
      </c>
    </row>
    <row r="17" spans="1:14" ht="60" customHeight="1" x14ac:dyDescent="0.35">
      <c r="A17" s="11" t="s">
        <v>94</v>
      </c>
      <c r="B17" s="1" t="s">
        <v>95</v>
      </c>
      <c r="C17" s="2" t="s">
        <v>16</v>
      </c>
      <c r="D17" s="3" t="s">
        <v>17</v>
      </c>
      <c r="E17" s="4" t="s">
        <v>18</v>
      </c>
      <c r="F17" s="4" t="s">
        <v>19</v>
      </c>
      <c r="G17" s="4" t="s">
        <v>20</v>
      </c>
      <c r="H17" s="4" t="s">
        <v>21</v>
      </c>
      <c r="I17" s="5" t="s">
        <v>21</v>
      </c>
      <c r="J17" s="1" t="s">
        <v>86</v>
      </c>
      <c r="K17" s="1" t="s">
        <v>96</v>
      </c>
      <c r="L17" s="1" t="s">
        <v>88</v>
      </c>
      <c r="M17" s="4" t="str">
        <f t="shared" si="0"/>
        <v>Outstanding</v>
      </c>
      <c r="N17" s="13" t="s">
        <v>21</v>
      </c>
    </row>
    <row r="18" spans="1:14" ht="60" customHeight="1" x14ac:dyDescent="0.35">
      <c r="A18" s="11" t="s">
        <v>97</v>
      </c>
      <c r="B18" s="1" t="s">
        <v>98</v>
      </c>
      <c r="C18" s="2" t="s">
        <v>36</v>
      </c>
      <c r="D18" s="3" t="s">
        <v>17</v>
      </c>
      <c r="E18" s="4" t="s">
        <v>18</v>
      </c>
      <c r="F18" s="4" t="s">
        <v>19</v>
      </c>
      <c r="G18" s="4" t="s">
        <v>20</v>
      </c>
      <c r="H18" s="4" t="s">
        <v>21</v>
      </c>
      <c r="I18" s="5" t="s">
        <v>21</v>
      </c>
      <c r="J18" s="1" t="s">
        <v>99</v>
      </c>
      <c r="K18" s="1" t="s">
        <v>100</v>
      </c>
      <c r="L18" s="1" t="s">
        <v>101</v>
      </c>
      <c r="M18" s="4" t="str">
        <f t="shared" si="0"/>
        <v>Outstanding</v>
      </c>
      <c r="N18" s="13" t="s">
        <v>21</v>
      </c>
    </row>
    <row r="19" spans="1:14" ht="60" customHeight="1" x14ac:dyDescent="0.35">
      <c r="A19" s="11" t="s">
        <v>102</v>
      </c>
      <c r="B19" s="1" t="s">
        <v>103</v>
      </c>
      <c r="C19" s="2" t="s">
        <v>16</v>
      </c>
      <c r="D19" s="3" t="s">
        <v>17</v>
      </c>
      <c r="E19" s="4" t="s">
        <v>18</v>
      </c>
      <c r="F19" s="4" t="s">
        <v>19</v>
      </c>
      <c r="G19" s="4" t="s">
        <v>20</v>
      </c>
      <c r="H19" s="4" t="s">
        <v>21</v>
      </c>
      <c r="I19" s="5" t="s">
        <v>21</v>
      </c>
      <c r="J19" s="1" t="s">
        <v>104</v>
      </c>
      <c r="K19" s="1" t="s">
        <v>105</v>
      </c>
      <c r="L19" s="1" t="s">
        <v>106</v>
      </c>
      <c r="M19" s="4" t="str">
        <f t="shared" si="0"/>
        <v>Outstanding</v>
      </c>
      <c r="N19" s="13" t="s">
        <v>21</v>
      </c>
    </row>
    <row r="20" spans="1:14" ht="60" customHeight="1" x14ac:dyDescent="0.35">
      <c r="A20" s="11" t="s">
        <v>107</v>
      </c>
      <c r="B20" s="1" t="s">
        <v>108</v>
      </c>
      <c r="C20" s="2" t="s">
        <v>16</v>
      </c>
      <c r="D20" s="3" t="s">
        <v>17</v>
      </c>
      <c r="E20" s="4" t="s">
        <v>18</v>
      </c>
      <c r="F20" s="4" t="s">
        <v>19</v>
      </c>
      <c r="G20" s="4" t="s">
        <v>20</v>
      </c>
      <c r="H20" s="4" t="s">
        <v>21</v>
      </c>
      <c r="I20" s="5" t="s">
        <v>21</v>
      </c>
      <c r="J20" s="1" t="s">
        <v>109</v>
      </c>
      <c r="K20" s="1" t="s">
        <v>110</v>
      </c>
      <c r="L20" s="1" t="s">
        <v>111</v>
      </c>
      <c r="M20" s="4" t="str">
        <f t="shared" si="0"/>
        <v>Outstanding</v>
      </c>
      <c r="N20" s="13" t="s">
        <v>21</v>
      </c>
    </row>
    <row r="21" spans="1:14" ht="60" customHeight="1" x14ac:dyDescent="0.35">
      <c r="A21" s="11" t="s">
        <v>112</v>
      </c>
      <c r="B21" s="1" t="s">
        <v>113</v>
      </c>
      <c r="C21" s="2" t="s">
        <v>52</v>
      </c>
      <c r="D21" s="3" t="s">
        <v>17</v>
      </c>
      <c r="E21" s="4" t="s">
        <v>18</v>
      </c>
      <c r="F21" s="4" t="s">
        <v>19</v>
      </c>
      <c r="G21" s="4" t="s">
        <v>20</v>
      </c>
      <c r="H21" s="4" t="s">
        <v>21</v>
      </c>
      <c r="I21" s="5" t="s">
        <v>21</v>
      </c>
      <c r="J21" s="1" t="s">
        <v>114</v>
      </c>
      <c r="K21" s="1" t="s">
        <v>115</v>
      </c>
      <c r="L21" s="1" t="s">
        <v>116</v>
      </c>
      <c r="M21" s="4" t="str">
        <f t="shared" si="0"/>
        <v>Outstanding</v>
      </c>
      <c r="N21" s="13" t="s">
        <v>21</v>
      </c>
    </row>
    <row r="22" spans="1:14" ht="60" customHeight="1" x14ac:dyDescent="0.35">
      <c r="A22" s="11" t="s">
        <v>117</v>
      </c>
      <c r="B22" s="1" t="s">
        <v>118</v>
      </c>
      <c r="C22" s="2" t="s">
        <v>36</v>
      </c>
      <c r="D22" s="3" t="s">
        <v>17</v>
      </c>
      <c r="E22" s="4" t="s">
        <v>18</v>
      </c>
      <c r="F22" s="4" t="s">
        <v>19</v>
      </c>
      <c r="G22" s="4" t="s">
        <v>20</v>
      </c>
      <c r="H22" s="4" t="s">
        <v>21</v>
      </c>
      <c r="I22" s="5" t="s">
        <v>21</v>
      </c>
      <c r="J22" s="1" t="s">
        <v>119</v>
      </c>
      <c r="K22" s="1" t="s">
        <v>120</v>
      </c>
      <c r="L22" s="1" t="s">
        <v>121</v>
      </c>
      <c r="M22" s="4" t="str">
        <f t="shared" si="0"/>
        <v>Outstanding</v>
      </c>
      <c r="N22" s="13" t="s">
        <v>21</v>
      </c>
    </row>
    <row r="23" spans="1:14" ht="60" customHeight="1" x14ac:dyDescent="0.35">
      <c r="A23" s="11" t="s">
        <v>122</v>
      </c>
      <c r="B23" s="1" t="s">
        <v>123</v>
      </c>
      <c r="C23" s="2" t="s">
        <v>36</v>
      </c>
      <c r="D23" s="3" t="s">
        <v>17</v>
      </c>
      <c r="E23" s="4" t="s">
        <v>18</v>
      </c>
      <c r="F23" s="4" t="s">
        <v>19</v>
      </c>
      <c r="G23" s="4" t="s">
        <v>20</v>
      </c>
      <c r="H23" s="4" t="s">
        <v>21</v>
      </c>
      <c r="I23" s="5" t="s">
        <v>21</v>
      </c>
      <c r="J23" s="1" t="s">
        <v>124</v>
      </c>
      <c r="K23" s="1" t="s">
        <v>125</v>
      </c>
      <c r="L23" s="1" t="s">
        <v>126</v>
      </c>
      <c r="M23" s="4" t="str">
        <f t="shared" si="0"/>
        <v>Outstanding</v>
      </c>
      <c r="N23" s="13" t="s">
        <v>21</v>
      </c>
    </row>
    <row r="24" spans="1:14" ht="60" customHeight="1" x14ac:dyDescent="0.35">
      <c r="A24" s="11" t="s">
        <v>127</v>
      </c>
      <c r="B24" s="1" t="s">
        <v>128</v>
      </c>
      <c r="C24" s="2" t="s">
        <v>36</v>
      </c>
      <c r="D24" s="3" t="s">
        <v>17</v>
      </c>
      <c r="E24" s="4" t="s">
        <v>18</v>
      </c>
      <c r="F24" s="4" t="s">
        <v>19</v>
      </c>
      <c r="G24" s="4" t="s">
        <v>20</v>
      </c>
      <c r="H24" s="4" t="s">
        <v>21</v>
      </c>
      <c r="I24" s="5" t="s">
        <v>21</v>
      </c>
      <c r="J24" s="1" t="s">
        <v>129</v>
      </c>
      <c r="K24" s="1" t="s">
        <v>130</v>
      </c>
      <c r="L24" s="1" t="s">
        <v>131</v>
      </c>
      <c r="M24" s="4" t="str">
        <f t="shared" si="0"/>
        <v>Outstanding</v>
      </c>
      <c r="N24" s="13" t="s">
        <v>21</v>
      </c>
    </row>
    <row r="25" spans="1:14" ht="60" customHeight="1" x14ac:dyDescent="0.35">
      <c r="A25" s="11" t="s">
        <v>132</v>
      </c>
      <c r="B25" s="1" t="s">
        <v>133</v>
      </c>
      <c r="C25" s="2" t="s">
        <v>16</v>
      </c>
      <c r="D25" s="3" t="s">
        <v>17</v>
      </c>
      <c r="E25" s="4" t="s">
        <v>18</v>
      </c>
      <c r="F25" s="4" t="s">
        <v>19</v>
      </c>
      <c r="G25" s="4" t="s">
        <v>20</v>
      </c>
      <c r="H25" s="4" t="s">
        <v>21</v>
      </c>
      <c r="I25" s="5" t="s">
        <v>21</v>
      </c>
      <c r="J25" s="1" t="s">
        <v>134</v>
      </c>
      <c r="K25" s="1" t="s">
        <v>135</v>
      </c>
      <c r="L25" s="1" t="s">
        <v>136</v>
      </c>
      <c r="M25" s="4" t="str">
        <f t="shared" si="0"/>
        <v>Outstanding</v>
      </c>
      <c r="N25" s="13" t="s">
        <v>21</v>
      </c>
    </row>
    <row r="26" spans="1:14" ht="60" customHeight="1" x14ac:dyDescent="0.35">
      <c r="A26" s="11" t="s">
        <v>137</v>
      </c>
      <c r="B26" s="1" t="s">
        <v>138</v>
      </c>
      <c r="C26" s="2" t="s">
        <v>52</v>
      </c>
      <c r="D26" s="3" t="s">
        <v>17</v>
      </c>
      <c r="E26" s="4" t="s">
        <v>18</v>
      </c>
      <c r="F26" s="4" t="s">
        <v>19</v>
      </c>
      <c r="G26" s="4" t="s">
        <v>20</v>
      </c>
      <c r="H26" s="4" t="s">
        <v>21</v>
      </c>
      <c r="I26" s="5" t="s">
        <v>21</v>
      </c>
      <c r="J26" s="1" t="s">
        <v>139</v>
      </c>
      <c r="K26" s="1" t="s">
        <v>140</v>
      </c>
      <c r="L26" s="1" t="s">
        <v>141</v>
      </c>
      <c r="M26" s="4" t="str">
        <f t="shared" si="0"/>
        <v>Outstanding</v>
      </c>
      <c r="N26" s="13" t="s">
        <v>21</v>
      </c>
    </row>
    <row r="27" spans="1:14" ht="60" customHeight="1" x14ac:dyDescent="0.35">
      <c r="A27" s="11" t="s">
        <v>142</v>
      </c>
      <c r="B27" s="1" t="s">
        <v>143</v>
      </c>
      <c r="C27" s="2" t="s">
        <v>52</v>
      </c>
      <c r="D27" s="3" t="s">
        <v>17</v>
      </c>
      <c r="E27" s="4" t="s">
        <v>18</v>
      </c>
      <c r="F27" s="4" t="s">
        <v>19</v>
      </c>
      <c r="G27" s="4" t="s">
        <v>20</v>
      </c>
      <c r="H27" s="4" t="s">
        <v>21</v>
      </c>
      <c r="I27" s="5" t="s">
        <v>21</v>
      </c>
      <c r="J27" s="1" t="s">
        <v>144</v>
      </c>
      <c r="K27" s="1" t="s">
        <v>145</v>
      </c>
      <c r="L27" s="1" t="s">
        <v>146</v>
      </c>
      <c r="M27" s="4" t="str">
        <f t="shared" si="0"/>
        <v>Outstanding</v>
      </c>
      <c r="N27" s="13" t="s">
        <v>21</v>
      </c>
    </row>
    <row r="28" spans="1:14" ht="60" customHeight="1" x14ac:dyDescent="0.35">
      <c r="A28" s="11" t="s">
        <v>147</v>
      </c>
      <c r="B28" s="1" t="s">
        <v>148</v>
      </c>
      <c r="C28" s="2" t="s">
        <v>16</v>
      </c>
      <c r="D28" s="3" t="s">
        <v>149</v>
      </c>
      <c r="E28" s="4" t="s">
        <v>18</v>
      </c>
      <c r="F28" s="4" t="s">
        <v>19</v>
      </c>
      <c r="G28" s="4" t="s">
        <v>20</v>
      </c>
      <c r="H28" s="4" t="s">
        <v>21</v>
      </c>
      <c r="I28" s="5" t="s">
        <v>21</v>
      </c>
      <c r="J28" s="1" t="s">
        <v>150</v>
      </c>
      <c r="K28" s="1" t="s">
        <v>151</v>
      </c>
      <c r="L28" s="1" t="s">
        <v>152</v>
      </c>
      <c r="M28" s="4" t="str">
        <f t="shared" si="0"/>
        <v>Outstanding</v>
      </c>
      <c r="N28" s="13" t="s">
        <v>21</v>
      </c>
    </row>
    <row r="29" spans="1:14" ht="60" customHeight="1" x14ac:dyDescent="0.35">
      <c r="A29" s="11" t="s">
        <v>153</v>
      </c>
      <c r="B29" s="1" t="s">
        <v>154</v>
      </c>
      <c r="C29" s="2" t="s">
        <v>16</v>
      </c>
      <c r="D29" s="3" t="s">
        <v>149</v>
      </c>
      <c r="E29" s="4" t="s">
        <v>18</v>
      </c>
      <c r="F29" s="4" t="s">
        <v>19</v>
      </c>
      <c r="G29" s="4" t="s">
        <v>20</v>
      </c>
      <c r="H29" s="4" t="s">
        <v>21</v>
      </c>
      <c r="I29" s="5" t="s">
        <v>21</v>
      </c>
      <c r="J29" s="1" t="s">
        <v>155</v>
      </c>
      <c r="K29" s="1" t="s">
        <v>156</v>
      </c>
      <c r="L29" s="1" t="s">
        <v>157</v>
      </c>
      <c r="M29" s="4" t="str">
        <f t="shared" si="0"/>
        <v>Outstanding</v>
      </c>
      <c r="N29" s="13" t="s">
        <v>21</v>
      </c>
    </row>
    <row r="30" spans="1:14" ht="60" customHeight="1" x14ac:dyDescent="0.35">
      <c r="A30" s="11" t="s">
        <v>158</v>
      </c>
      <c r="B30" s="1" t="s">
        <v>159</v>
      </c>
      <c r="C30" s="2" t="s">
        <v>16</v>
      </c>
      <c r="D30" s="3" t="s">
        <v>149</v>
      </c>
      <c r="E30" s="4" t="s">
        <v>18</v>
      </c>
      <c r="F30" s="4" t="s">
        <v>19</v>
      </c>
      <c r="G30" s="4" t="s">
        <v>20</v>
      </c>
      <c r="H30" s="4" t="s">
        <v>21</v>
      </c>
      <c r="I30" s="5" t="s">
        <v>21</v>
      </c>
      <c r="J30" s="1" t="s">
        <v>160</v>
      </c>
      <c r="K30" s="1" t="s">
        <v>161</v>
      </c>
      <c r="L30" s="1" t="s">
        <v>162</v>
      </c>
      <c r="M30" s="4" t="str">
        <f t="shared" si="0"/>
        <v>Outstanding</v>
      </c>
      <c r="N30" s="13" t="s">
        <v>21</v>
      </c>
    </row>
    <row r="31" spans="1:14" ht="60" customHeight="1" x14ac:dyDescent="0.35">
      <c r="A31" s="11" t="s">
        <v>163</v>
      </c>
      <c r="B31" s="1" t="s">
        <v>164</v>
      </c>
      <c r="C31" s="2" t="s">
        <v>16</v>
      </c>
      <c r="D31" s="3" t="s">
        <v>149</v>
      </c>
      <c r="E31" s="4" t="s">
        <v>18</v>
      </c>
      <c r="F31" s="4" t="s">
        <v>19</v>
      </c>
      <c r="G31" s="4" t="s">
        <v>20</v>
      </c>
      <c r="H31" s="4" t="s">
        <v>21</v>
      </c>
      <c r="I31" s="5" t="s">
        <v>21</v>
      </c>
      <c r="J31" s="1" t="s">
        <v>165</v>
      </c>
      <c r="K31" s="1" t="s">
        <v>166</v>
      </c>
      <c r="L31" s="1" t="s">
        <v>167</v>
      </c>
      <c r="M31" s="4" t="str">
        <f t="shared" si="0"/>
        <v>Outstanding</v>
      </c>
      <c r="N31" s="13" t="s">
        <v>21</v>
      </c>
    </row>
    <row r="32" spans="1:14" ht="60" customHeight="1" x14ac:dyDescent="0.35">
      <c r="A32" s="11" t="s">
        <v>168</v>
      </c>
      <c r="B32" s="1" t="s">
        <v>169</v>
      </c>
      <c r="C32" s="2" t="s">
        <v>16</v>
      </c>
      <c r="D32" s="3" t="s">
        <v>149</v>
      </c>
      <c r="E32" s="4" t="s">
        <v>18</v>
      </c>
      <c r="F32" s="4" t="s">
        <v>19</v>
      </c>
      <c r="G32" s="4" t="s">
        <v>20</v>
      </c>
      <c r="H32" s="4" t="s">
        <v>21</v>
      </c>
      <c r="I32" s="5" t="s">
        <v>21</v>
      </c>
      <c r="J32" s="1" t="s">
        <v>170</v>
      </c>
      <c r="K32" s="1" t="s">
        <v>171</v>
      </c>
      <c r="L32" s="1" t="s">
        <v>172</v>
      </c>
      <c r="M32" s="4" t="str">
        <f t="shared" si="0"/>
        <v>Outstanding</v>
      </c>
      <c r="N32" s="13" t="s">
        <v>21</v>
      </c>
    </row>
    <row r="33" spans="1:14" ht="60" customHeight="1" x14ac:dyDescent="0.35">
      <c r="A33" s="11" t="s">
        <v>173</v>
      </c>
      <c r="B33" s="1" t="s">
        <v>174</v>
      </c>
      <c r="C33" s="2" t="s">
        <v>16</v>
      </c>
      <c r="D33" s="3" t="s">
        <v>149</v>
      </c>
      <c r="E33" s="4" t="s">
        <v>18</v>
      </c>
      <c r="F33" s="4" t="s">
        <v>19</v>
      </c>
      <c r="G33" s="4" t="s">
        <v>20</v>
      </c>
      <c r="H33" s="4" t="s">
        <v>21</v>
      </c>
      <c r="I33" s="5" t="s">
        <v>21</v>
      </c>
      <c r="J33" s="1" t="s">
        <v>175</v>
      </c>
      <c r="K33" s="1" t="s">
        <v>176</v>
      </c>
      <c r="L33" s="1" t="s">
        <v>177</v>
      </c>
      <c r="M33" s="4" t="str">
        <f t="shared" si="0"/>
        <v>Outstanding</v>
      </c>
      <c r="N33" s="13" t="s">
        <v>21</v>
      </c>
    </row>
    <row r="34" spans="1:14" ht="60" customHeight="1" x14ac:dyDescent="0.35">
      <c r="A34" s="11" t="s">
        <v>178</v>
      </c>
      <c r="B34" s="1" t="s">
        <v>179</v>
      </c>
      <c r="C34" s="2" t="s">
        <v>16</v>
      </c>
      <c r="D34" s="3" t="s">
        <v>149</v>
      </c>
      <c r="E34" s="4" t="s">
        <v>18</v>
      </c>
      <c r="F34" s="4" t="s">
        <v>19</v>
      </c>
      <c r="G34" s="4" t="s">
        <v>20</v>
      </c>
      <c r="H34" s="4" t="s">
        <v>21</v>
      </c>
      <c r="I34" s="5" t="s">
        <v>21</v>
      </c>
      <c r="J34" s="1" t="s">
        <v>170</v>
      </c>
      <c r="K34" s="1" t="s">
        <v>180</v>
      </c>
      <c r="L34" s="1" t="s">
        <v>172</v>
      </c>
      <c r="M34" s="4" t="str">
        <f t="shared" si="0"/>
        <v>Outstanding</v>
      </c>
      <c r="N34" s="13" t="s">
        <v>21</v>
      </c>
    </row>
    <row r="35" spans="1:14" ht="60" customHeight="1" x14ac:dyDescent="0.35">
      <c r="A35" s="11" t="s">
        <v>181</v>
      </c>
      <c r="B35" s="1" t="s">
        <v>182</v>
      </c>
      <c r="C35" s="2" t="s">
        <v>36</v>
      </c>
      <c r="D35" s="3" t="s">
        <v>149</v>
      </c>
      <c r="E35" s="4" t="s">
        <v>18</v>
      </c>
      <c r="F35" s="4" t="s">
        <v>19</v>
      </c>
      <c r="G35" s="4" t="s">
        <v>20</v>
      </c>
      <c r="H35" s="4" t="s">
        <v>21</v>
      </c>
      <c r="I35" s="5" t="s">
        <v>21</v>
      </c>
      <c r="J35" s="1" t="s">
        <v>183</v>
      </c>
      <c r="K35" s="1" t="s">
        <v>184</v>
      </c>
      <c r="L35" s="1" t="s">
        <v>185</v>
      </c>
      <c r="M35" s="4" t="str">
        <f t="shared" si="0"/>
        <v>Outstanding</v>
      </c>
      <c r="N35" s="13" t="s">
        <v>21</v>
      </c>
    </row>
    <row r="36" spans="1:14" ht="60" customHeight="1" x14ac:dyDescent="0.35">
      <c r="A36" s="11" t="s">
        <v>186</v>
      </c>
      <c r="B36" s="1" t="s">
        <v>187</v>
      </c>
      <c r="C36" s="2" t="s">
        <v>36</v>
      </c>
      <c r="D36" s="3" t="s">
        <v>149</v>
      </c>
      <c r="E36" s="4" t="s">
        <v>18</v>
      </c>
      <c r="F36" s="4" t="s">
        <v>19</v>
      </c>
      <c r="G36" s="4" t="s">
        <v>20</v>
      </c>
      <c r="H36" s="4" t="s">
        <v>21</v>
      </c>
      <c r="I36" s="5" t="s">
        <v>21</v>
      </c>
      <c r="J36" s="1" t="s">
        <v>188</v>
      </c>
      <c r="K36" s="1" t="s">
        <v>189</v>
      </c>
      <c r="L36" s="1" t="s">
        <v>190</v>
      </c>
      <c r="M36" s="4" t="str">
        <f t="shared" si="0"/>
        <v>Outstanding</v>
      </c>
      <c r="N36" s="13" t="s">
        <v>21</v>
      </c>
    </row>
    <row r="37" spans="1:14" ht="60" customHeight="1" x14ac:dyDescent="0.35">
      <c r="A37" s="11" t="s">
        <v>191</v>
      </c>
      <c r="B37" s="1" t="s">
        <v>192</v>
      </c>
      <c r="C37" s="2" t="s">
        <v>36</v>
      </c>
      <c r="D37" s="3" t="s">
        <v>149</v>
      </c>
      <c r="E37" s="4" t="s">
        <v>18</v>
      </c>
      <c r="F37" s="4" t="s">
        <v>19</v>
      </c>
      <c r="G37" s="4" t="s">
        <v>20</v>
      </c>
      <c r="H37" s="4" t="s">
        <v>21</v>
      </c>
      <c r="I37" s="5" t="s">
        <v>21</v>
      </c>
      <c r="J37" s="1" t="s">
        <v>193</v>
      </c>
      <c r="K37" s="1" t="s">
        <v>194</v>
      </c>
      <c r="L37" s="1" t="s">
        <v>195</v>
      </c>
      <c r="M37" s="4" t="str">
        <f t="shared" si="0"/>
        <v>Outstanding</v>
      </c>
      <c r="N37" s="13" t="s">
        <v>21</v>
      </c>
    </row>
    <row r="38" spans="1:14" ht="60" customHeight="1" x14ac:dyDescent="0.35">
      <c r="A38" s="11" t="s">
        <v>196</v>
      </c>
      <c r="B38" s="1" t="s">
        <v>197</v>
      </c>
      <c r="C38" s="2" t="s">
        <v>36</v>
      </c>
      <c r="D38" s="3" t="s">
        <v>149</v>
      </c>
      <c r="E38" s="4" t="s">
        <v>18</v>
      </c>
      <c r="F38" s="4" t="s">
        <v>19</v>
      </c>
      <c r="G38" s="4" t="s">
        <v>20</v>
      </c>
      <c r="H38" s="4" t="s">
        <v>21</v>
      </c>
      <c r="I38" s="5" t="s">
        <v>21</v>
      </c>
      <c r="J38" s="1" t="s">
        <v>198</v>
      </c>
      <c r="K38" s="1" t="s">
        <v>199</v>
      </c>
      <c r="L38" s="1" t="s">
        <v>200</v>
      </c>
      <c r="M38" s="4" t="str">
        <f t="shared" si="0"/>
        <v>Outstanding</v>
      </c>
      <c r="N38" s="13" t="s">
        <v>21</v>
      </c>
    </row>
    <row r="39" spans="1:14" ht="60" customHeight="1" x14ac:dyDescent="0.35">
      <c r="A39" s="11" t="s">
        <v>201</v>
      </c>
      <c r="B39" s="1" t="s">
        <v>202</v>
      </c>
      <c r="C39" s="2" t="s">
        <v>36</v>
      </c>
      <c r="D39" s="3" t="s">
        <v>149</v>
      </c>
      <c r="E39" s="4" t="s">
        <v>18</v>
      </c>
      <c r="F39" s="4" t="s">
        <v>19</v>
      </c>
      <c r="G39" s="4" t="s">
        <v>20</v>
      </c>
      <c r="H39" s="4" t="s">
        <v>21</v>
      </c>
      <c r="I39" s="5" t="s">
        <v>21</v>
      </c>
      <c r="J39" s="1" t="s">
        <v>203</v>
      </c>
      <c r="K39" s="1" t="s">
        <v>204</v>
      </c>
      <c r="L39" s="1" t="s">
        <v>205</v>
      </c>
      <c r="M39" s="4" t="str">
        <f t="shared" si="0"/>
        <v>Outstanding</v>
      </c>
      <c r="N39" s="13" t="s">
        <v>21</v>
      </c>
    </row>
    <row r="40" spans="1:14" ht="60" customHeight="1" x14ac:dyDescent="0.35">
      <c r="A40" s="11" t="s">
        <v>206</v>
      </c>
      <c r="B40" s="1" t="s">
        <v>207</v>
      </c>
      <c r="C40" s="2" t="s">
        <v>36</v>
      </c>
      <c r="D40" s="3" t="s">
        <v>149</v>
      </c>
      <c r="E40" s="4" t="s">
        <v>18</v>
      </c>
      <c r="F40" s="4" t="s">
        <v>19</v>
      </c>
      <c r="G40" s="4" t="s">
        <v>20</v>
      </c>
      <c r="H40" s="4" t="s">
        <v>21</v>
      </c>
      <c r="I40" s="5" t="s">
        <v>21</v>
      </c>
      <c r="J40" s="1" t="s">
        <v>208</v>
      </c>
      <c r="K40" s="1" t="s">
        <v>209</v>
      </c>
      <c r="L40" s="1" t="s">
        <v>210</v>
      </c>
      <c r="M40" s="4" t="str">
        <f t="shared" si="0"/>
        <v>Outstanding</v>
      </c>
      <c r="N40" s="13" t="s">
        <v>21</v>
      </c>
    </row>
    <row r="41" spans="1:14" ht="60" customHeight="1" x14ac:dyDescent="0.35">
      <c r="A41" s="11" t="s">
        <v>211</v>
      </c>
      <c r="B41" s="1" t="s">
        <v>212</v>
      </c>
      <c r="C41" s="2" t="s">
        <v>36</v>
      </c>
      <c r="D41" s="3" t="s">
        <v>149</v>
      </c>
      <c r="E41" s="4" t="s">
        <v>18</v>
      </c>
      <c r="F41" s="4" t="s">
        <v>19</v>
      </c>
      <c r="G41" s="4" t="s">
        <v>20</v>
      </c>
      <c r="H41" s="4" t="s">
        <v>21</v>
      </c>
      <c r="I41" s="5" t="s">
        <v>21</v>
      </c>
      <c r="J41" s="1" t="s">
        <v>213</v>
      </c>
      <c r="K41" s="1" t="s">
        <v>214</v>
      </c>
      <c r="L41" s="1" t="s">
        <v>215</v>
      </c>
      <c r="M41" s="4" t="str">
        <f t="shared" si="0"/>
        <v>Outstanding</v>
      </c>
      <c r="N41" s="13" t="s">
        <v>21</v>
      </c>
    </row>
    <row r="42" spans="1:14" ht="60" customHeight="1" x14ac:dyDescent="0.35">
      <c r="A42" s="11" t="s">
        <v>216</v>
      </c>
      <c r="B42" s="1" t="s">
        <v>217</v>
      </c>
      <c r="C42" s="2" t="s">
        <v>16</v>
      </c>
      <c r="D42" s="3" t="s">
        <v>149</v>
      </c>
      <c r="E42" s="4" t="s">
        <v>18</v>
      </c>
      <c r="F42" s="4" t="s">
        <v>19</v>
      </c>
      <c r="G42" s="4" t="s">
        <v>20</v>
      </c>
      <c r="H42" s="4" t="s">
        <v>21</v>
      </c>
      <c r="I42" s="5" t="s">
        <v>21</v>
      </c>
      <c r="J42" s="1" t="s">
        <v>218</v>
      </c>
      <c r="K42" s="1" t="s">
        <v>219</v>
      </c>
      <c r="L42" s="1" t="s">
        <v>220</v>
      </c>
      <c r="M42" s="4" t="str">
        <f t="shared" si="0"/>
        <v>Outstanding</v>
      </c>
      <c r="N42" s="13" t="s">
        <v>21</v>
      </c>
    </row>
    <row r="43" spans="1:14" ht="60" customHeight="1" x14ac:dyDescent="0.35">
      <c r="A43" s="11" t="s">
        <v>221</v>
      </c>
      <c r="B43" s="1" t="s">
        <v>222</v>
      </c>
      <c r="C43" s="2" t="s">
        <v>16</v>
      </c>
      <c r="D43" s="3" t="s">
        <v>149</v>
      </c>
      <c r="E43" s="4" t="s">
        <v>18</v>
      </c>
      <c r="F43" s="4" t="s">
        <v>19</v>
      </c>
      <c r="G43" s="4" t="s">
        <v>20</v>
      </c>
      <c r="H43" s="4" t="s">
        <v>21</v>
      </c>
      <c r="I43" s="5" t="s">
        <v>21</v>
      </c>
      <c r="J43" s="1" t="s">
        <v>223</v>
      </c>
      <c r="K43" s="1" t="s">
        <v>224</v>
      </c>
      <c r="L43" s="1" t="s">
        <v>225</v>
      </c>
      <c r="M43" s="4" t="str">
        <f t="shared" si="0"/>
        <v>Outstanding</v>
      </c>
      <c r="N43" s="13" t="s">
        <v>21</v>
      </c>
    </row>
    <row r="44" spans="1:14" ht="60" customHeight="1" x14ac:dyDescent="0.35">
      <c r="A44" s="11" t="s">
        <v>226</v>
      </c>
      <c r="B44" s="1" t="s">
        <v>227</v>
      </c>
      <c r="C44" s="2" t="s">
        <v>16</v>
      </c>
      <c r="D44" s="3" t="s">
        <v>149</v>
      </c>
      <c r="E44" s="4" t="s">
        <v>18</v>
      </c>
      <c r="F44" s="4" t="s">
        <v>19</v>
      </c>
      <c r="G44" s="4" t="s">
        <v>20</v>
      </c>
      <c r="H44" s="4" t="s">
        <v>21</v>
      </c>
      <c r="I44" s="5" t="s">
        <v>21</v>
      </c>
      <c r="J44" s="1" t="s">
        <v>228</v>
      </c>
      <c r="K44" s="1" t="s">
        <v>229</v>
      </c>
      <c r="L44" s="1" t="s">
        <v>230</v>
      </c>
      <c r="M44" s="4" t="str">
        <f t="shared" si="0"/>
        <v>Outstanding</v>
      </c>
      <c r="N44" s="13" t="s">
        <v>21</v>
      </c>
    </row>
    <row r="45" spans="1:14" ht="60" customHeight="1" x14ac:dyDescent="0.35">
      <c r="A45" s="11" t="s">
        <v>231</v>
      </c>
      <c r="B45" s="1" t="s">
        <v>232</v>
      </c>
      <c r="C45" s="2" t="s">
        <v>16</v>
      </c>
      <c r="D45" s="3" t="s">
        <v>149</v>
      </c>
      <c r="E45" s="4" t="s">
        <v>18</v>
      </c>
      <c r="F45" s="4" t="s">
        <v>19</v>
      </c>
      <c r="G45" s="4" t="s">
        <v>20</v>
      </c>
      <c r="H45" s="4" t="s">
        <v>21</v>
      </c>
      <c r="I45" s="5" t="s">
        <v>21</v>
      </c>
      <c r="J45" s="1" t="s">
        <v>233</v>
      </c>
      <c r="K45" s="1" t="s">
        <v>234</v>
      </c>
      <c r="L45" s="1" t="s">
        <v>235</v>
      </c>
      <c r="M45" s="4" t="str">
        <f t="shared" si="0"/>
        <v>Outstanding</v>
      </c>
      <c r="N45" s="13" t="s">
        <v>21</v>
      </c>
    </row>
    <row r="46" spans="1:14" ht="60" customHeight="1" x14ac:dyDescent="0.35">
      <c r="A46" s="11" t="s">
        <v>236</v>
      </c>
      <c r="B46" s="1" t="s">
        <v>237</v>
      </c>
      <c r="C46" s="2" t="s">
        <v>16</v>
      </c>
      <c r="D46" s="3" t="s">
        <v>149</v>
      </c>
      <c r="E46" s="4" t="s">
        <v>18</v>
      </c>
      <c r="F46" s="4" t="s">
        <v>19</v>
      </c>
      <c r="G46" s="4" t="s">
        <v>20</v>
      </c>
      <c r="H46" s="4" t="s">
        <v>21</v>
      </c>
      <c r="I46" s="5" t="s">
        <v>21</v>
      </c>
      <c r="J46" s="1" t="s">
        <v>238</v>
      </c>
      <c r="K46" s="1" t="s">
        <v>239</v>
      </c>
      <c r="L46" s="1" t="s">
        <v>240</v>
      </c>
      <c r="M46" s="4" t="str">
        <f t="shared" si="0"/>
        <v>Outstanding</v>
      </c>
      <c r="N46" s="13" t="s">
        <v>21</v>
      </c>
    </row>
    <row r="47" spans="1:14" ht="60" customHeight="1" x14ac:dyDescent="0.35">
      <c r="A47" s="11" t="s">
        <v>241</v>
      </c>
      <c r="B47" s="1" t="s">
        <v>242</v>
      </c>
      <c r="C47" s="2" t="s">
        <v>16</v>
      </c>
      <c r="D47" s="3" t="s">
        <v>149</v>
      </c>
      <c r="E47" s="4" t="s">
        <v>18</v>
      </c>
      <c r="F47" s="4" t="s">
        <v>19</v>
      </c>
      <c r="G47" s="4" t="s">
        <v>20</v>
      </c>
      <c r="H47" s="4" t="s">
        <v>21</v>
      </c>
      <c r="I47" s="5" t="s">
        <v>21</v>
      </c>
      <c r="J47" s="1" t="s">
        <v>243</v>
      </c>
      <c r="K47" s="1" t="s">
        <v>244</v>
      </c>
      <c r="L47" s="1" t="s">
        <v>245</v>
      </c>
      <c r="M47" s="4" t="str">
        <f t="shared" si="0"/>
        <v>Outstanding</v>
      </c>
      <c r="N47" s="13" t="s">
        <v>21</v>
      </c>
    </row>
    <row r="48" spans="1:14" ht="60" customHeight="1" x14ac:dyDescent="0.35">
      <c r="A48" s="11" t="s">
        <v>246</v>
      </c>
      <c r="B48" s="1" t="s">
        <v>247</v>
      </c>
      <c r="C48" s="2" t="s">
        <v>16</v>
      </c>
      <c r="D48" s="3" t="s">
        <v>149</v>
      </c>
      <c r="E48" s="4" t="s">
        <v>18</v>
      </c>
      <c r="F48" s="4" t="s">
        <v>19</v>
      </c>
      <c r="G48" s="4" t="s">
        <v>20</v>
      </c>
      <c r="H48" s="4" t="s">
        <v>21</v>
      </c>
      <c r="I48" s="5" t="s">
        <v>21</v>
      </c>
      <c r="J48" s="1" t="s">
        <v>248</v>
      </c>
      <c r="K48" s="1" t="s">
        <v>249</v>
      </c>
      <c r="L48" s="1" t="s">
        <v>250</v>
      </c>
      <c r="M48" s="4" t="str">
        <f t="shared" si="0"/>
        <v>Outstanding</v>
      </c>
      <c r="N48" s="13" t="s">
        <v>21</v>
      </c>
    </row>
    <row r="49" spans="1:14" ht="60" customHeight="1" x14ac:dyDescent="0.35">
      <c r="A49" s="11" t="s">
        <v>251</v>
      </c>
      <c r="B49" s="1" t="s">
        <v>252</v>
      </c>
      <c r="C49" s="2" t="s">
        <v>16</v>
      </c>
      <c r="D49" s="3" t="s">
        <v>149</v>
      </c>
      <c r="E49" s="4" t="s">
        <v>18</v>
      </c>
      <c r="F49" s="4" t="s">
        <v>19</v>
      </c>
      <c r="G49" s="4" t="s">
        <v>20</v>
      </c>
      <c r="H49" s="4" t="s">
        <v>21</v>
      </c>
      <c r="I49" s="5" t="s">
        <v>21</v>
      </c>
      <c r="J49" s="1" t="s">
        <v>253</v>
      </c>
      <c r="K49" s="1" t="s">
        <v>254</v>
      </c>
      <c r="L49" s="1" t="s">
        <v>255</v>
      </c>
      <c r="M49" s="4" t="str">
        <f t="shared" si="0"/>
        <v>Outstanding</v>
      </c>
      <c r="N49" s="13" t="s">
        <v>21</v>
      </c>
    </row>
    <row r="50" spans="1:14" ht="60" customHeight="1" x14ac:dyDescent="0.35">
      <c r="A50" s="11" t="s">
        <v>256</v>
      </c>
      <c r="B50" s="1" t="s">
        <v>257</v>
      </c>
      <c r="C50" s="2" t="s">
        <v>36</v>
      </c>
      <c r="D50" s="3" t="s">
        <v>149</v>
      </c>
      <c r="E50" s="4" t="s">
        <v>18</v>
      </c>
      <c r="F50" s="4" t="s">
        <v>19</v>
      </c>
      <c r="G50" s="4" t="s">
        <v>20</v>
      </c>
      <c r="H50" s="4" t="s">
        <v>21</v>
      </c>
      <c r="I50" s="5" t="s">
        <v>21</v>
      </c>
      <c r="J50" s="1" t="s">
        <v>258</v>
      </c>
      <c r="K50" s="1" t="s">
        <v>259</v>
      </c>
      <c r="L50" s="1" t="s">
        <v>260</v>
      </c>
      <c r="M50" s="4" t="str">
        <f t="shared" si="0"/>
        <v>Outstanding</v>
      </c>
      <c r="N50" s="13" t="s">
        <v>21</v>
      </c>
    </row>
    <row r="51" spans="1:14" ht="60" customHeight="1" x14ac:dyDescent="0.35">
      <c r="A51" s="11" t="s">
        <v>261</v>
      </c>
      <c r="B51" s="1" t="s">
        <v>262</v>
      </c>
      <c r="C51" s="2" t="s">
        <v>16</v>
      </c>
      <c r="D51" s="3" t="s">
        <v>149</v>
      </c>
      <c r="E51" s="4" t="s">
        <v>18</v>
      </c>
      <c r="F51" s="4" t="s">
        <v>19</v>
      </c>
      <c r="G51" s="4" t="s">
        <v>20</v>
      </c>
      <c r="H51" s="4" t="s">
        <v>21</v>
      </c>
      <c r="I51" s="5" t="s">
        <v>21</v>
      </c>
      <c r="J51" s="1" t="s">
        <v>263</v>
      </c>
      <c r="K51" s="1" t="s">
        <v>264</v>
      </c>
      <c r="L51" s="1" t="s">
        <v>265</v>
      </c>
      <c r="M51" s="4" t="str">
        <f t="shared" si="0"/>
        <v>Outstanding</v>
      </c>
      <c r="N51" s="13" t="s">
        <v>21</v>
      </c>
    </row>
    <row r="52" spans="1:14" ht="60" customHeight="1" x14ac:dyDescent="0.35">
      <c r="A52" s="11" t="s">
        <v>266</v>
      </c>
      <c r="B52" s="1" t="s">
        <v>267</v>
      </c>
      <c r="C52" s="2" t="s">
        <v>16</v>
      </c>
      <c r="D52" s="3" t="s">
        <v>149</v>
      </c>
      <c r="E52" s="4" t="s">
        <v>18</v>
      </c>
      <c r="F52" s="4" t="s">
        <v>19</v>
      </c>
      <c r="G52" s="4" t="s">
        <v>20</v>
      </c>
      <c r="H52" s="4" t="s">
        <v>21</v>
      </c>
      <c r="I52" s="5" t="s">
        <v>21</v>
      </c>
      <c r="J52" s="1" t="s">
        <v>268</v>
      </c>
      <c r="K52" s="1" t="s">
        <v>269</v>
      </c>
      <c r="L52" s="1" t="s">
        <v>270</v>
      </c>
      <c r="M52" s="4" t="str">
        <f t="shared" si="0"/>
        <v>Outstanding</v>
      </c>
      <c r="N52" s="13" t="s">
        <v>21</v>
      </c>
    </row>
    <row r="53" spans="1:14" ht="60" customHeight="1" x14ac:dyDescent="0.35">
      <c r="A53" s="11" t="s">
        <v>271</v>
      </c>
      <c r="B53" s="1" t="s">
        <v>272</v>
      </c>
      <c r="C53" s="2" t="s">
        <v>36</v>
      </c>
      <c r="D53" s="3" t="s">
        <v>149</v>
      </c>
      <c r="E53" s="4" t="s">
        <v>18</v>
      </c>
      <c r="F53" s="4" t="s">
        <v>19</v>
      </c>
      <c r="G53" s="4" t="s">
        <v>20</v>
      </c>
      <c r="H53" s="4" t="s">
        <v>21</v>
      </c>
      <c r="I53" s="5" t="s">
        <v>21</v>
      </c>
      <c r="J53" s="1" t="s">
        <v>273</v>
      </c>
      <c r="K53" s="1" t="s">
        <v>274</v>
      </c>
      <c r="L53" s="1" t="s">
        <v>275</v>
      </c>
      <c r="M53" s="4" t="str">
        <f t="shared" si="0"/>
        <v>Outstanding</v>
      </c>
      <c r="N53" s="13" t="s">
        <v>21</v>
      </c>
    </row>
    <row r="54" spans="1:14" ht="60" customHeight="1" x14ac:dyDescent="0.35">
      <c r="A54" s="11" t="s">
        <v>276</v>
      </c>
      <c r="B54" s="1" t="s">
        <v>277</v>
      </c>
      <c r="C54" s="2" t="s">
        <v>16</v>
      </c>
      <c r="D54" s="3" t="s">
        <v>149</v>
      </c>
      <c r="E54" s="4" t="s">
        <v>18</v>
      </c>
      <c r="F54" s="4" t="s">
        <v>19</v>
      </c>
      <c r="G54" s="4" t="s">
        <v>20</v>
      </c>
      <c r="H54" s="4" t="s">
        <v>21</v>
      </c>
      <c r="I54" s="5" t="s">
        <v>21</v>
      </c>
      <c r="J54" s="1" t="s">
        <v>278</v>
      </c>
      <c r="K54" s="1" t="s">
        <v>279</v>
      </c>
      <c r="L54" s="1" t="s">
        <v>280</v>
      </c>
      <c r="M54" s="4" t="str">
        <f t="shared" si="0"/>
        <v>Outstanding</v>
      </c>
      <c r="N54" s="13" t="s">
        <v>21</v>
      </c>
    </row>
    <row r="55" spans="1:14" ht="60" customHeight="1" x14ac:dyDescent="0.35">
      <c r="A55" s="11" t="s">
        <v>281</v>
      </c>
      <c r="B55" s="1" t="s">
        <v>282</v>
      </c>
      <c r="C55" s="2" t="s">
        <v>36</v>
      </c>
      <c r="D55" s="3" t="s">
        <v>149</v>
      </c>
      <c r="E55" s="4" t="s">
        <v>18</v>
      </c>
      <c r="F55" s="4" t="s">
        <v>19</v>
      </c>
      <c r="G55" s="4" t="s">
        <v>20</v>
      </c>
      <c r="H55" s="4" t="s">
        <v>21</v>
      </c>
      <c r="I55" s="5" t="s">
        <v>21</v>
      </c>
      <c r="J55" s="1" t="s">
        <v>283</v>
      </c>
      <c r="K55" s="1" t="s">
        <v>284</v>
      </c>
      <c r="L55" s="1" t="s">
        <v>285</v>
      </c>
      <c r="M55" s="4" t="str">
        <f t="shared" si="0"/>
        <v>Outstanding</v>
      </c>
      <c r="N55" s="13" t="s">
        <v>21</v>
      </c>
    </row>
    <row r="56" spans="1:14" ht="60" customHeight="1" x14ac:dyDescent="0.35">
      <c r="A56" s="11" t="s">
        <v>286</v>
      </c>
      <c r="B56" s="1" t="s">
        <v>287</v>
      </c>
      <c r="C56" s="2" t="s">
        <v>16</v>
      </c>
      <c r="D56" s="3" t="s">
        <v>149</v>
      </c>
      <c r="E56" s="4" t="s">
        <v>18</v>
      </c>
      <c r="F56" s="4" t="s">
        <v>19</v>
      </c>
      <c r="G56" s="4" t="s">
        <v>20</v>
      </c>
      <c r="H56" s="4" t="s">
        <v>21</v>
      </c>
      <c r="I56" s="5" t="s">
        <v>21</v>
      </c>
      <c r="J56" s="1" t="s">
        <v>288</v>
      </c>
      <c r="K56" s="1" t="s">
        <v>289</v>
      </c>
      <c r="L56" s="1" t="s">
        <v>172</v>
      </c>
      <c r="M56" s="4" t="str">
        <f t="shared" si="0"/>
        <v>Outstanding</v>
      </c>
      <c r="N56" s="13" t="s">
        <v>21</v>
      </c>
    </row>
    <row r="57" spans="1:14" ht="60" customHeight="1" x14ac:dyDescent="0.35">
      <c r="A57" s="11" t="s">
        <v>290</v>
      </c>
      <c r="B57" s="1" t="s">
        <v>291</v>
      </c>
      <c r="C57" s="2" t="s">
        <v>16</v>
      </c>
      <c r="D57" s="3" t="s">
        <v>149</v>
      </c>
      <c r="E57" s="4" t="s">
        <v>18</v>
      </c>
      <c r="F57" s="4" t="s">
        <v>19</v>
      </c>
      <c r="G57" s="4" t="s">
        <v>20</v>
      </c>
      <c r="H57" s="4" t="s">
        <v>21</v>
      </c>
      <c r="I57" s="5" t="s">
        <v>21</v>
      </c>
      <c r="J57" s="1" t="s">
        <v>292</v>
      </c>
      <c r="K57" s="1" t="s">
        <v>289</v>
      </c>
      <c r="L57" s="1" t="s">
        <v>172</v>
      </c>
      <c r="M57" s="4" t="str">
        <f t="shared" si="0"/>
        <v>Outstanding</v>
      </c>
      <c r="N57" s="13" t="s">
        <v>21</v>
      </c>
    </row>
    <row r="58" spans="1:14" ht="60" customHeight="1" x14ac:dyDescent="0.35">
      <c r="A58" s="11" t="s">
        <v>293</v>
      </c>
      <c r="B58" s="1" t="s">
        <v>294</v>
      </c>
      <c r="C58" s="2" t="s">
        <v>16</v>
      </c>
      <c r="D58" s="3" t="s">
        <v>149</v>
      </c>
      <c r="E58" s="4" t="s">
        <v>18</v>
      </c>
      <c r="F58" s="4" t="s">
        <v>19</v>
      </c>
      <c r="G58" s="4" t="s">
        <v>20</v>
      </c>
      <c r="H58" s="4" t="s">
        <v>21</v>
      </c>
      <c r="I58" s="5" t="s">
        <v>21</v>
      </c>
      <c r="J58" s="1" t="s">
        <v>292</v>
      </c>
      <c r="K58" s="1" t="s">
        <v>289</v>
      </c>
      <c r="L58" s="1" t="s">
        <v>172</v>
      </c>
      <c r="M58" s="4" t="str">
        <f t="shared" si="0"/>
        <v>Outstanding</v>
      </c>
      <c r="N58" s="13" t="s">
        <v>21</v>
      </c>
    </row>
    <row r="59" spans="1:14" ht="60" customHeight="1" x14ac:dyDescent="0.35">
      <c r="A59" s="12" t="s">
        <v>295</v>
      </c>
      <c r="B59" s="6" t="s">
        <v>296</v>
      </c>
      <c r="C59" s="7" t="s">
        <v>36</v>
      </c>
      <c r="D59" s="8" t="s">
        <v>149</v>
      </c>
      <c r="E59" s="9" t="s">
        <v>18</v>
      </c>
      <c r="F59" s="9" t="s">
        <v>19</v>
      </c>
      <c r="G59" s="9" t="s">
        <v>20</v>
      </c>
      <c r="H59" s="9" t="s">
        <v>21</v>
      </c>
      <c r="I59" s="10" t="s">
        <v>21</v>
      </c>
      <c r="J59" s="6" t="s">
        <v>297</v>
      </c>
      <c r="K59" s="6" t="s">
        <v>298</v>
      </c>
      <c r="L59" s="6" t="s">
        <v>299</v>
      </c>
      <c r="M59" s="9" t="str">
        <f t="shared" si="0"/>
        <v>Outstanding</v>
      </c>
      <c r="N59" s="14" t="s">
        <v>21</v>
      </c>
    </row>
    <row r="63" spans="1:14" ht="32" customHeight="1" x14ac:dyDescent="0.35">
      <c r="A63" s="291" t="s">
        <v>300</v>
      </c>
      <c r="B63" s="291"/>
      <c r="C63" s="291"/>
      <c r="D63" s="291"/>
    </row>
  </sheetData>
  <mergeCells count="1">
    <mergeCell ref="A63:D63"/>
  </mergeCells>
  <conditionalFormatting sqref="C2:C59">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5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5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5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59" xr:uid="{00000000-0002-0000-0200-000000000000}">
      <formula1>"Must,Should,Could,Won't,Unassigned"</formula1>
    </dataValidation>
    <dataValidation type="list" showErrorMessage="1" errorTitle="Invalid Value" error="Please select a value from the list: Low, Medium, High, Unassessed." sqref="F2:F59" xr:uid="{00000000-0002-0000-0200-000001000000}">
      <formula1>"Low,Medium,High,Unassessed"</formula1>
    </dataValidation>
    <dataValidation type="list" showErrorMessage="1" errorTitle="Invalid Value" error="Please select a value from the list: Phase1, Phase2, Phase3, Phase4, Phase5, Pending." sqref="G2:G5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59" xr:uid="{00000000-0002-0000-0200-000003000000}">
      <formula1>"Implemented,Testing,Failed,Compensated,Risk Accepted,N/A"</formula1>
    </dataValidation>
  </dataValidations>
  <hyperlinks>
    <hyperlink ref="A6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453</v>
      </c>
      <c r="C2" s="308" t="s">
        <v>453</v>
      </c>
      <c r="D2" s="308" t="s">
        <v>453</v>
      </c>
      <c r="E2" s="308" t="s">
        <v>453</v>
      </c>
      <c r="F2" s="308" t="s">
        <v>453</v>
      </c>
      <c r="G2" s="308" t="s">
        <v>453</v>
      </c>
      <c r="H2" s="312" t="s">
        <v>454</v>
      </c>
      <c r="I2" s="312" t="s">
        <v>454</v>
      </c>
      <c r="J2" s="312" t="s">
        <v>454</v>
      </c>
      <c r="K2" s="312" t="s">
        <v>454</v>
      </c>
      <c r="L2" s="312" t="s">
        <v>454</v>
      </c>
      <c r="M2" s="311" t="s">
        <v>455</v>
      </c>
      <c r="N2" s="311" t="s">
        <v>455</v>
      </c>
      <c r="O2" s="313" t="s">
        <v>456</v>
      </c>
      <c r="P2" s="313" t="s">
        <v>456</v>
      </c>
      <c r="Q2" s="309" t="s">
        <v>12</v>
      </c>
      <c r="R2" s="309" t="s">
        <v>12</v>
      </c>
      <c r="S2" s="309" t="s">
        <v>12</v>
      </c>
      <c r="T2" s="310" t="s">
        <v>457</v>
      </c>
    </row>
    <row r="3" spans="2:20" ht="35" customHeight="1" x14ac:dyDescent="0.35">
      <c r="B3" s="73" t="s">
        <v>458</v>
      </c>
      <c r="C3" s="73" t="s">
        <v>459</v>
      </c>
      <c r="D3" s="73" t="s">
        <v>460</v>
      </c>
      <c r="E3" s="73" t="s">
        <v>461</v>
      </c>
      <c r="F3" s="73" t="s">
        <v>462</v>
      </c>
      <c r="G3" s="73" t="s">
        <v>10</v>
      </c>
      <c r="H3" s="74" t="s">
        <v>463</v>
      </c>
      <c r="I3" s="74" t="s">
        <v>464</v>
      </c>
      <c r="J3" s="74" t="s">
        <v>465</v>
      </c>
      <c r="K3" s="74" t="s">
        <v>466</v>
      </c>
      <c r="L3" s="74" t="s">
        <v>397</v>
      </c>
      <c r="M3" s="75" t="s">
        <v>467</v>
      </c>
      <c r="N3" s="75" t="s">
        <v>468</v>
      </c>
      <c r="O3" s="76" t="s">
        <v>469</v>
      </c>
      <c r="P3" s="76" t="s">
        <v>470</v>
      </c>
      <c r="Q3" s="77" t="s">
        <v>12</v>
      </c>
      <c r="R3" s="77" t="s">
        <v>471</v>
      </c>
      <c r="S3" s="77" t="s">
        <v>472</v>
      </c>
      <c r="T3" s="78" t="s">
        <v>473</v>
      </c>
    </row>
    <row r="4" spans="2:20" ht="60" customHeight="1" x14ac:dyDescent="0.35">
      <c r="B4" s="79" t="s">
        <v>474</v>
      </c>
      <c r="C4" s="79" t="s">
        <v>475</v>
      </c>
      <c r="D4" s="79" t="s">
        <v>476</v>
      </c>
      <c r="E4" s="79" t="s">
        <v>477</v>
      </c>
      <c r="F4" s="79" t="s">
        <v>478</v>
      </c>
      <c r="G4" s="79" t="s">
        <v>479</v>
      </c>
      <c r="H4" s="79" t="s">
        <v>480</v>
      </c>
      <c r="I4" s="79" t="s">
        <v>481</v>
      </c>
      <c r="J4" s="79" t="s">
        <v>482</v>
      </c>
      <c r="K4" s="79" t="s">
        <v>483</v>
      </c>
      <c r="L4" s="79" t="s">
        <v>484</v>
      </c>
      <c r="M4" s="79" t="s">
        <v>485</v>
      </c>
      <c r="N4" s="79" t="s">
        <v>486</v>
      </c>
      <c r="O4" s="79" t="s">
        <v>487</v>
      </c>
      <c r="P4" s="79" t="s">
        <v>488</v>
      </c>
      <c r="Q4" s="79" t="s">
        <v>489</v>
      </c>
      <c r="R4" s="79" t="s">
        <v>490</v>
      </c>
      <c r="S4" s="79" t="s">
        <v>491</v>
      </c>
      <c r="T4" s="79" t="s">
        <v>492</v>
      </c>
    </row>
    <row r="5" spans="2:20" ht="60" customHeight="1" x14ac:dyDescent="0.35">
      <c r="B5" s="41" t="s">
        <v>493</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494</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495</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496</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497</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498</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499</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500</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501</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502</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503</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504</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505</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506</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507</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508</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509</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510</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511</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512</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513</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514</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515</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516</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517</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518</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519</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520</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521</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522</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523</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524</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525</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526</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527</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528</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529</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530</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531</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532</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533</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534</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535</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536</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537</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538</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539</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540</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541</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542</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300</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543</v>
      </c>
      <c r="B1" s="107" t="s">
        <v>0</v>
      </c>
      <c r="C1" s="107" t="s">
        <v>544</v>
      </c>
      <c r="D1" s="107" t="s">
        <v>10</v>
      </c>
      <c r="E1" s="107" t="s">
        <v>545</v>
      </c>
      <c r="F1" s="107" t="s">
        <v>546</v>
      </c>
      <c r="G1" s="107" t="s">
        <v>547</v>
      </c>
      <c r="H1" s="107" t="s">
        <v>548</v>
      </c>
      <c r="I1" s="107" t="s">
        <v>549</v>
      </c>
      <c r="J1" s="107" t="s">
        <v>550</v>
      </c>
      <c r="K1" s="107" t="s">
        <v>551</v>
      </c>
      <c r="L1" s="107" t="s">
        <v>552</v>
      </c>
      <c r="M1" s="107" t="s">
        <v>553</v>
      </c>
      <c r="N1" s="107" t="s">
        <v>554</v>
      </c>
      <c r="O1" s="107" t="s">
        <v>555</v>
      </c>
      <c r="P1" s="107" t="s">
        <v>556</v>
      </c>
      <c r="Q1" s="107" t="s">
        <v>557</v>
      </c>
      <c r="R1" s="107" t="s">
        <v>558</v>
      </c>
      <c r="S1" s="107" t="s">
        <v>559</v>
      </c>
      <c r="T1" s="107" t="s">
        <v>560</v>
      </c>
      <c r="U1" s="107" t="s">
        <v>561</v>
      </c>
      <c r="V1" s="107" t="s">
        <v>562</v>
      </c>
      <c r="W1" s="107" t="s">
        <v>563</v>
      </c>
      <c r="X1" s="107" t="s">
        <v>564</v>
      </c>
      <c r="Y1" s="107" t="s">
        <v>565</v>
      </c>
      <c r="Z1" s="107" t="s">
        <v>566</v>
      </c>
      <c r="AA1" s="107" t="s">
        <v>567</v>
      </c>
      <c r="AB1" s="107" t="s">
        <v>568</v>
      </c>
      <c r="AC1" s="107" t="s">
        <v>569</v>
      </c>
      <c r="AD1" s="107" t="s">
        <v>570</v>
      </c>
      <c r="AE1" s="107" t="s">
        <v>571</v>
      </c>
      <c r="AF1" s="107" t="s">
        <v>572</v>
      </c>
      <c r="AG1" s="107" t="s">
        <v>573</v>
      </c>
      <c r="AH1" s="107" t="s">
        <v>574</v>
      </c>
      <c r="AI1" s="107" t="s">
        <v>575</v>
      </c>
      <c r="AJ1" s="107" t="s">
        <v>576</v>
      </c>
      <c r="AK1" s="107" t="s">
        <v>577</v>
      </c>
      <c r="AL1" s="107" t="s">
        <v>578</v>
      </c>
      <c r="AM1" s="107" t="s">
        <v>579</v>
      </c>
      <c r="AN1" s="107" t="s">
        <v>580</v>
      </c>
      <c r="AO1" s="107" t="s">
        <v>581</v>
      </c>
      <c r="AP1" s="107" t="s">
        <v>582</v>
      </c>
      <c r="AQ1" s="107" t="s">
        <v>583</v>
      </c>
      <c r="AR1" s="107" t="s">
        <v>584</v>
      </c>
      <c r="AS1" s="107" t="s">
        <v>585</v>
      </c>
      <c r="AT1" s="107" t="s">
        <v>586</v>
      </c>
      <c r="AU1" s="107" t="s">
        <v>587</v>
      </c>
      <c r="AV1" s="107" t="s">
        <v>588</v>
      </c>
      <c r="AW1" s="108" t="s">
        <v>589</v>
      </c>
    </row>
    <row r="2" spans="1:49" ht="60" customHeight="1" outlineLevel="1" x14ac:dyDescent="0.35">
      <c r="A2" s="100" t="s">
        <v>590</v>
      </c>
      <c r="B2" s="83">
        <v>1</v>
      </c>
      <c r="C2" s="85" t="s">
        <v>21</v>
      </c>
      <c r="D2" s="87" t="s">
        <v>591</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590</v>
      </c>
      <c r="B3" s="84" t="s">
        <v>592</v>
      </c>
      <c r="C3" s="86" t="s">
        <v>593</v>
      </c>
      <c r="D3" s="88" t="s">
        <v>594</v>
      </c>
      <c r="E3" s="88" t="s">
        <v>595</v>
      </c>
      <c r="F3" s="89" t="s">
        <v>596</v>
      </c>
      <c r="G3" s="89" t="s">
        <v>597</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590</v>
      </c>
      <c r="B4" s="84" t="s">
        <v>598</v>
      </c>
      <c r="C4" s="86" t="s">
        <v>599</v>
      </c>
      <c r="D4" s="88" t="s">
        <v>600</v>
      </c>
      <c r="E4" s="88" t="s">
        <v>601</v>
      </c>
      <c r="F4" s="89" t="s">
        <v>596</v>
      </c>
      <c r="G4" s="89" t="s">
        <v>602</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590</v>
      </c>
      <c r="B5" s="84" t="s">
        <v>603</v>
      </c>
      <c r="C5" s="86" t="s">
        <v>604</v>
      </c>
      <c r="D5" s="88" t="s">
        <v>605</v>
      </c>
      <c r="E5" s="88" t="s">
        <v>606</v>
      </c>
      <c r="F5" s="89" t="s">
        <v>596</v>
      </c>
      <c r="G5" s="89" t="s">
        <v>607</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590</v>
      </c>
      <c r="B6" s="84" t="s">
        <v>608</v>
      </c>
      <c r="C6" s="86" t="s">
        <v>609</v>
      </c>
      <c r="D6" s="88" t="s">
        <v>610</v>
      </c>
      <c r="E6" s="88" t="s">
        <v>611</v>
      </c>
      <c r="F6" s="89" t="s">
        <v>596</v>
      </c>
      <c r="G6" s="89" t="s">
        <v>597</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590</v>
      </c>
      <c r="B7" s="84" t="s">
        <v>612</v>
      </c>
      <c r="C7" s="86" t="s">
        <v>613</v>
      </c>
      <c r="D7" s="88" t="s">
        <v>614</v>
      </c>
      <c r="E7" s="88" t="s">
        <v>615</v>
      </c>
      <c r="F7" s="89" t="s">
        <v>596</v>
      </c>
      <c r="G7" s="89" t="s">
        <v>607</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616</v>
      </c>
      <c r="B8" s="83">
        <v>2</v>
      </c>
      <c r="C8" s="85" t="s">
        <v>21</v>
      </c>
      <c r="D8" s="87" t="s">
        <v>617</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616</v>
      </c>
      <c r="B9" s="84" t="s">
        <v>618</v>
      </c>
      <c r="C9" s="86" t="s">
        <v>619</v>
      </c>
      <c r="D9" s="88" t="s">
        <v>620</v>
      </c>
      <c r="E9" s="88" t="s">
        <v>621</v>
      </c>
      <c r="F9" s="89" t="s">
        <v>622</v>
      </c>
      <c r="G9" s="89" t="s">
        <v>597</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616</v>
      </c>
      <c r="B10" s="84" t="s">
        <v>623</v>
      </c>
      <c r="C10" s="86" t="s">
        <v>624</v>
      </c>
      <c r="D10" s="88" t="s">
        <v>625</v>
      </c>
      <c r="E10" s="88" t="s">
        <v>626</v>
      </c>
      <c r="F10" s="89" t="s">
        <v>622</v>
      </c>
      <c r="G10" s="89" t="s">
        <v>597</v>
      </c>
      <c r="H10" s="89">
        <v>1</v>
      </c>
      <c r="I10" s="91">
        <f>IF(COUNTIF(J10:AW10,"&lt;&gt;")=0,"",SUMPRODUCT(((Recommendations[ImplStatus]="Implemented")+(Recommendations[ImplStatus]="Compensated"))*ISNUMBER(MATCH(Recommendations[Id],J10:AW10,0)))/COUNTIF(J10:AW10,"&lt;&gt;"))</f>
        <v>0</v>
      </c>
      <c r="J10" s="93" t="s">
        <v>142</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616</v>
      </c>
      <c r="B11" s="84" t="s">
        <v>627</v>
      </c>
      <c r="C11" s="86" t="s">
        <v>628</v>
      </c>
      <c r="D11" s="88" t="s">
        <v>629</v>
      </c>
      <c r="E11" s="88" t="s">
        <v>630</v>
      </c>
      <c r="F11" s="89" t="s">
        <v>622</v>
      </c>
      <c r="G11" s="89" t="s">
        <v>602</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616</v>
      </c>
      <c r="B12" s="84" t="s">
        <v>631</v>
      </c>
      <c r="C12" s="86" t="s">
        <v>632</v>
      </c>
      <c r="D12" s="88" t="s">
        <v>633</v>
      </c>
      <c r="E12" s="88" t="s">
        <v>634</v>
      </c>
      <c r="F12" s="89" t="s">
        <v>622</v>
      </c>
      <c r="G12" s="89" t="s">
        <v>607</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616</v>
      </c>
      <c r="B13" s="84" t="s">
        <v>635</v>
      </c>
      <c r="C13" s="86" t="s">
        <v>636</v>
      </c>
      <c r="D13" s="88" t="s">
        <v>637</v>
      </c>
      <c r="E13" s="88" t="s">
        <v>638</v>
      </c>
      <c r="F13" s="89" t="s">
        <v>622</v>
      </c>
      <c r="G13" s="89" t="s">
        <v>639</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616</v>
      </c>
      <c r="B14" s="84" t="s">
        <v>640</v>
      </c>
      <c r="C14" s="86" t="s">
        <v>641</v>
      </c>
      <c r="D14" s="88" t="s">
        <v>642</v>
      </c>
      <c r="E14" s="88" t="s">
        <v>643</v>
      </c>
      <c r="F14" s="89" t="s">
        <v>622</v>
      </c>
      <c r="G14" s="89" t="s">
        <v>639</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616</v>
      </c>
      <c r="B15" s="84" t="s">
        <v>644</v>
      </c>
      <c r="C15" s="86" t="s">
        <v>645</v>
      </c>
      <c r="D15" s="88" t="s">
        <v>646</v>
      </c>
      <c r="E15" s="88" t="s">
        <v>647</v>
      </c>
      <c r="F15" s="89" t="s">
        <v>622</v>
      </c>
      <c r="G15" s="89" t="s">
        <v>639</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648</v>
      </c>
      <c r="B16" s="83">
        <v>3</v>
      </c>
      <c r="C16" s="85" t="s">
        <v>21</v>
      </c>
      <c r="D16" s="87" t="s">
        <v>649</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648</v>
      </c>
      <c r="B17" s="84" t="s">
        <v>650</v>
      </c>
      <c r="C17" s="86" t="s">
        <v>651</v>
      </c>
      <c r="D17" s="88" t="s">
        <v>652</v>
      </c>
      <c r="E17" s="88" t="s">
        <v>653</v>
      </c>
      <c r="F17" s="89" t="s">
        <v>654</v>
      </c>
      <c r="G17" s="89" t="s">
        <v>655</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648</v>
      </c>
      <c r="B18" s="84" t="s">
        <v>656</v>
      </c>
      <c r="C18" s="86" t="s">
        <v>657</v>
      </c>
      <c r="D18" s="88" t="s">
        <v>658</v>
      </c>
      <c r="E18" s="88" t="s">
        <v>659</v>
      </c>
      <c r="F18" s="89" t="s">
        <v>654</v>
      </c>
      <c r="G18" s="89" t="s">
        <v>597</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648</v>
      </c>
      <c r="B19" s="84" t="s">
        <v>660</v>
      </c>
      <c r="C19" s="86" t="s">
        <v>661</v>
      </c>
      <c r="D19" s="88" t="s">
        <v>662</v>
      </c>
      <c r="E19" s="88" t="s">
        <v>663</v>
      </c>
      <c r="F19" s="89" t="s">
        <v>654</v>
      </c>
      <c r="G19" s="89" t="s">
        <v>639</v>
      </c>
      <c r="H19" s="89">
        <v>1</v>
      </c>
      <c r="I19" s="91">
        <f>IF(COUNTIF(J19:AW19,"&lt;&gt;")=0,"",SUMPRODUCT(((Recommendations[ImplStatus]="Implemented")+(Recommendations[ImplStatus]="Compensated"))*ISNUMBER(MATCH(Recommendations[Id],J19:AW19,0)))/COUNTIF(J19:AW19,"&lt;&gt;"))</f>
        <v>0</v>
      </c>
      <c r="J19" s="93" t="s">
        <v>281</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648</v>
      </c>
      <c r="B20" s="84" t="s">
        <v>664</v>
      </c>
      <c r="C20" s="86" t="s">
        <v>665</v>
      </c>
      <c r="D20" s="88" t="s">
        <v>666</v>
      </c>
      <c r="E20" s="88" t="s">
        <v>667</v>
      </c>
      <c r="F20" s="89" t="s">
        <v>654</v>
      </c>
      <c r="G20" s="89" t="s">
        <v>639</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648</v>
      </c>
      <c r="B21" s="84" t="s">
        <v>668</v>
      </c>
      <c r="C21" s="86" t="s">
        <v>669</v>
      </c>
      <c r="D21" s="88" t="s">
        <v>670</v>
      </c>
      <c r="E21" s="88" t="s">
        <v>671</v>
      </c>
      <c r="F21" s="89" t="s">
        <v>654</v>
      </c>
      <c r="G21" s="89" t="s">
        <v>639</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648</v>
      </c>
      <c r="B22" s="84" t="s">
        <v>672</v>
      </c>
      <c r="C22" s="86" t="s">
        <v>673</v>
      </c>
      <c r="D22" s="88" t="s">
        <v>674</v>
      </c>
      <c r="E22" s="88" t="s">
        <v>675</v>
      </c>
      <c r="F22" s="89" t="s">
        <v>654</v>
      </c>
      <c r="G22" s="89" t="s">
        <v>639</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648</v>
      </c>
      <c r="B23" s="84" t="s">
        <v>676</v>
      </c>
      <c r="C23" s="86" t="s">
        <v>677</v>
      </c>
      <c r="D23" s="88" t="s">
        <v>678</v>
      </c>
      <c r="E23" s="88" t="s">
        <v>679</v>
      </c>
      <c r="F23" s="89" t="s">
        <v>654</v>
      </c>
      <c r="G23" s="89" t="s">
        <v>597</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648</v>
      </c>
      <c r="B24" s="84" t="s">
        <v>680</v>
      </c>
      <c r="C24" s="86" t="s">
        <v>681</v>
      </c>
      <c r="D24" s="88" t="s">
        <v>682</v>
      </c>
      <c r="E24" s="88" t="s">
        <v>683</v>
      </c>
      <c r="F24" s="89" t="s">
        <v>654</v>
      </c>
      <c r="G24" s="89" t="s">
        <v>597</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648</v>
      </c>
      <c r="B25" s="84" t="s">
        <v>684</v>
      </c>
      <c r="C25" s="86" t="s">
        <v>685</v>
      </c>
      <c r="D25" s="88" t="s">
        <v>686</v>
      </c>
      <c r="E25" s="88" t="s">
        <v>687</v>
      </c>
      <c r="F25" s="89" t="s">
        <v>654</v>
      </c>
      <c r="G25" s="89" t="s">
        <v>639</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648</v>
      </c>
      <c r="B26" s="84" t="s">
        <v>688</v>
      </c>
      <c r="C26" s="86" t="s">
        <v>689</v>
      </c>
      <c r="D26" s="88" t="s">
        <v>690</v>
      </c>
      <c r="E26" s="88" t="s">
        <v>691</v>
      </c>
      <c r="F26" s="89" t="s">
        <v>654</v>
      </c>
      <c r="G26" s="89" t="s">
        <v>639</v>
      </c>
      <c r="H26" s="89">
        <v>2</v>
      </c>
      <c r="I26" s="91">
        <f>IF(COUNTIF(J26:AW26,"&lt;&gt;")=0,"",SUMPRODUCT(((Recommendations[ImplStatus]="Implemented")+(Recommendations[ImplStatus]="Compensated"))*ISNUMBER(MATCH(Recommendations[Id],J26:AW26,0)))/COUNTIF(J26:AW26,"&lt;&gt;"))</f>
        <v>0</v>
      </c>
      <c r="J26" s="93" t="s">
        <v>84</v>
      </c>
      <c r="K26" s="93" t="s">
        <v>112</v>
      </c>
      <c r="L26" s="93" t="s">
        <v>163</v>
      </c>
      <c r="M26" s="93" t="s">
        <v>173</v>
      </c>
      <c r="N26" s="93" t="s">
        <v>178</v>
      </c>
      <c r="O26" s="93" t="s">
        <v>241</v>
      </c>
      <c r="P26" s="93" t="s">
        <v>286</v>
      </c>
      <c r="Q26" s="93" t="s">
        <v>290</v>
      </c>
      <c r="R26" s="93" t="s">
        <v>293</v>
      </c>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648</v>
      </c>
      <c r="B27" s="84" t="s">
        <v>692</v>
      </c>
      <c r="C27" s="86" t="s">
        <v>693</v>
      </c>
      <c r="D27" s="88" t="s">
        <v>694</v>
      </c>
      <c r="E27" s="88" t="s">
        <v>695</v>
      </c>
      <c r="F27" s="89" t="s">
        <v>654</v>
      </c>
      <c r="G27" s="89" t="s">
        <v>639</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648</v>
      </c>
      <c r="B28" s="84" t="s">
        <v>696</v>
      </c>
      <c r="C28" s="86" t="s">
        <v>697</v>
      </c>
      <c r="D28" s="88" t="s">
        <v>698</v>
      </c>
      <c r="E28" s="88" t="s">
        <v>699</v>
      </c>
      <c r="F28" s="89" t="s">
        <v>654</v>
      </c>
      <c r="G28" s="89" t="s">
        <v>639</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648</v>
      </c>
      <c r="B29" s="84" t="s">
        <v>700</v>
      </c>
      <c r="C29" s="86" t="s">
        <v>701</v>
      </c>
      <c r="D29" s="88" t="s">
        <v>702</v>
      </c>
      <c r="E29" s="88" t="s">
        <v>703</v>
      </c>
      <c r="F29" s="89" t="s">
        <v>654</v>
      </c>
      <c r="G29" s="89" t="s">
        <v>639</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648</v>
      </c>
      <c r="B30" s="84" t="s">
        <v>704</v>
      </c>
      <c r="C30" s="86" t="s">
        <v>705</v>
      </c>
      <c r="D30" s="88" t="s">
        <v>706</v>
      </c>
      <c r="E30" s="88" t="s">
        <v>707</v>
      </c>
      <c r="F30" s="89" t="s">
        <v>654</v>
      </c>
      <c r="G30" s="89" t="s">
        <v>607</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708</v>
      </c>
      <c r="B31" s="83">
        <v>4</v>
      </c>
      <c r="C31" s="85" t="s">
        <v>21</v>
      </c>
      <c r="D31" s="87" t="s">
        <v>709</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708</v>
      </c>
      <c r="B32" s="84" t="s">
        <v>710</v>
      </c>
      <c r="C32" s="86" t="s">
        <v>711</v>
      </c>
      <c r="D32" s="88" t="s">
        <v>712</v>
      </c>
      <c r="E32" s="88" t="s">
        <v>713</v>
      </c>
      <c r="F32" s="89" t="s">
        <v>714</v>
      </c>
      <c r="G32" s="89" t="s">
        <v>655</v>
      </c>
      <c r="H32" s="89">
        <v>1</v>
      </c>
      <c r="I32" s="91">
        <f>IF(COUNTIF(J32:AW32,"&lt;&gt;")=0,"",SUMPRODUCT(((Recommendations[ImplStatus]="Implemented")+(Recommendations[ImplStatus]="Compensated"))*ISNUMBER(MATCH(Recommendations[Id],J32:AW32,0)))/COUNTIF(J32:AW32,"&lt;&gt;"))</f>
        <v>0</v>
      </c>
      <c r="J32" s="93" t="s">
        <v>45</v>
      </c>
      <c r="K32" s="93" t="s">
        <v>122</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708</v>
      </c>
      <c r="B33" s="84" t="s">
        <v>715</v>
      </c>
      <c r="C33" s="86" t="s">
        <v>716</v>
      </c>
      <c r="D33" s="88" t="s">
        <v>717</v>
      </c>
      <c r="E33" s="88" t="s">
        <v>718</v>
      </c>
      <c r="F33" s="89" t="s">
        <v>714</v>
      </c>
      <c r="G33" s="89" t="s">
        <v>655</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708</v>
      </c>
      <c r="B34" s="84" t="s">
        <v>719</v>
      </c>
      <c r="C34" s="86" t="s">
        <v>720</v>
      </c>
      <c r="D34" s="88" t="s">
        <v>721</v>
      </c>
      <c r="E34" s="88" t="s">
        <v>722</v>
      </c>
      <c r="F34" s="89" t="s">
        <v>596</v>
      </c>
      <c r="G34" s="89" t="s">
        <v>639</v>
      </c>
      <c r="H34" s="89">
        <v>1</v>
      </c>
      <c r="I34" s="91">
        <f>IF(COUNTIF(J34:AW34,"&lt;&gt;")=0,"",SUMPRODUCT(((Recommendations[ImplStatus]="Implemented")+(Recommendations[ImplStatus]="Compensated"))*ISNUMBER(MATCH(Recommendations[Id],J34:AW34,0)))/COUNTIF(J34:AW34,"&lt;&gt;"))</f>
        <v>0</v>
      </c>
      <c r="J34" s="93" t="s">
        <v>14</v>
      </c>
      <c r="K34" s="93" t="s">
        <v>29</v>
      </c>
      <c r="L34" s="93" t="s">
        <v>89</v>
      </c>
      <c r="M34" s="93" t="s">
        <v>251</v>
      </c>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708</v>
      </c>
      <c r="B35" s="84" t="s">
        <v>723</v>
      </c>
      <c r="C35" s="86" t="s">
        <v>724</v>
      </c>
      <c r="D35" s="88" t="s">
        <v>725</v>
      </c>
      <c r="E35" s="88" t="s">
        <v>726</v>
      </c>
      <c r="F35" s="89" t="s">
        <v>596</v>
      </c>
      <c r="G35" s="89" t="s">
        <v>639</v>
      </c>
      <c r="H35" s="89">
        <v>1</v>
      </c>
      <c r="I35" s="91">
        <f>IF(COUNTIF(J35:AW35,"&lt;&gt;")=0,"",SUMPRODUCT(((Recommendations[ImplStatus]="Implemented")+(Recommendations[ImplStatus]="Compensated"))*ISNUMBER(MATCH(Recommendations[Id],J35:AW35,0)))/COUNTIF(J35:AW35,"&lt;&gt;"))</f>
        <v>0</v>
      </c>
      <c r="J35" s="93" t="s">
        <v>158</v>
      </c>
      <c r="K35" s="93" t="s">
        <v>276</v>
      </c>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708</v>
      </c>
      <c r="B36" s="84" t="s">
        <v>727</v>
      </c>
      <c r="C36" s="86" t="s">
        <v>728</v>
      </c>
      <c r="D36" s="88" t="s">
        <v>729</v>
      </c>
      <c r="E36" s="88" t="s">
        <v>730</v>
      </c>
      <c r="F36" s="89" t="s">
        <v>596</v>
      </c>
      <c r="G36" s="89" t="s">
        <v>639</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708</v>
      </c>
      <c r="B37" s="84" t="s">
        <v>731</v>
      </c>
      <c r="C37" s="86" t="s">
        <v>732</v>
      </c>
      <c r="D37" s="88" t="s">
        <v>733</v>
      </c>
      <c r="E37" s="88" t="s">
        <v>734</v>
      </c>
      <c r="F37" s="89" t="s">
        <v>596</v>
      </c>
      <c r="G37" s="89" t="s">
        <v>639</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708</v>
      </c>
      <c r="B38" s="84" t="s">
        <v>735</v>
      </c>
      <c r="C38" s="86" t="s">
        <v>736</v>
      </c>
      <c r="D38" s="88" t="s">
        <v>737</v>
      </c>
      <c r="E38" s="88" t="s">
        <v>738</v>
      </c>
      <c r="F38" s="89" t="s">
        <v>739</v>
      </c>
      <c r="G38" s="89" t="s">
        <v>639</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708</v>
      </c>
      <c r="B39" s="84" t="s">
        <v>740</v>
      </c>
      <c r="C39" s="86" t="s">
        <v>741</v>
      </c>
      <c r="D39" s="88" t="s">
        <v>742</v>
      </c>
      <c r="E39" s="88" t="s">
        <v>743</v>
      </c>
      <c r="F39" s="89" t="s">
        <v>596</v>
      </c>
      <c r="G39" s="89" t="s">
        <v>639</v>
      </c>
      <c r="H39" s="89">
        <v>2</v>
      </c>
      <c r="I39" s="91" t="str">
        <f>IF(COUNTIF(J39:AW39,"&lt;&gt;")=0,"",SUMPRODUCT(((Recommendations[ImplStatus]="Implemented")+(Recommendations[ImplStatus]="Compensated"))*ISNUMBER(MATCH(Recommendations[Id],J39:AW39,0)))/COUNTIF(J39:AW39,"&lt;&gt;"))</f>
        <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708</v>
      </c>
      <c r="B40" s="84" t="s">
        <v>744</v>
      </c>
      <c r="C40" s="86" t="s">
        <v>745</v>
      </c>
      <c r="D40" s="88" t="s">
        <v>746</v>
      </c>
      <c r="E40" s="88" t="s">
        <v>747</v>
      </c>
      <c r="F40" s="89" t="s">
        <v>596</v>
      </c>
      <c r="G40" s="89" t="s">
        <v>639</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708</v>
      </c>
      <c r="B41" s="84" t="s">
        <v>748</v>
      </c>
      <c r="C41" s="86" t="s">
        <v>749</v>
      </c>
      <c r="D41" s="88" t="s">
        <v>750</v>
      </c>
      <c r="E41" s="88" t="s">
        <v>751</v>
      </c>
      <c r="F41" s="89" t="s">
        <v>596</v>
      </c>
      <c r="G41" s="89" t="s">
        <v>639</v>
      </c>
      <c r="H41" s="89">
        <v>2</v>
      </c>
      <c r="I41" s="91">
        <f>IF(COUNTIF(J41:AW41,"&lt;&gt;")=0,"",SUMPRODUCT(((Recommendations[ImplStatus]="Implemented")+(Recommendations[ImplStatus]="Compensated"))*ISNUMBER(MATCH(Recommendations[Id],J41:AW41,0)))/COUNTIF(J41:AW41,"&lt;&gt;"))</f>
        <v>0</v>
      </c>
      <c r="J41" s="93" t="s">
        <v>40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708</v>
      </c>
      <c r="B42" s="84" t="s">
        <v>752</v>
      </c>
      <c r="C42" s="86" t="s">
        <v>753</v>
      </c>
      <c r="D42" s="88" t="s">
        <v>754</v>
      </c>
      <c r="E42" s="88" t="s">
        <v>755</v>
      </c>
      <c r="F42" s="89" t="s">
        <v>654</v>
      </c>
      <c r="G42" s="89" t="s">
        <v>639</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708</v>
      </c>
      <c r="B43" s="84" t="s">
        <v>756</v>
      </c>
      <c r="C43" s="86" t="s">
        <v>757</v>
      </c>
      <c r="D43" s="88" t="s">
        <v>758</v>
      </c>
      <c r="E43" s="88" t="s">
        <v>759</v>
      </c>
      <c r="F43" s="89" t="s">
        <v>654</v>
      </c>
      <c r="G43" s="89" t="s">
        <v>639</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760</v>
      </c>
      <c r="B44" s="83">
        <v>5</v>
      </c>
      <c r="C44" s="85" t="s">
        <v>21</v>
      </c>
      <c r="D44" s="87" t="s">
        <v>761</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760</v>
      </c>
      <c r="B45" s="84" t="s">
        <v>762</v>
      </c>
      <c r="C45" s="86" t="s">
        <v>763</v>
      </c>
      <c r="D45" s="88" t="s">
        <v>764</v>
      </c>
      <c r="E45" s="88" t="s">
        <v>765</v>
      </c>
      <c r="F45" s="89" t="s">
        <v>739</v>
      </c>
      <c r="G45" s="89" t="s">
        <v>597</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760</v>
      </c>
      <c r="B46" s="84" t="s">
        <v>766</v>
      </c>
      <c r="C46" s="86" t="s">
        <v>767</v>
      </c>
      <c r="D46" s="88" t="s">
        <v>768</v>
      </c>
      <c r="E46" s="88" t="s">
        <v>769</v>
      </c>
      <c r="F46" s="89" t="s">
        <v>739</v>
      </c>
      <c r="G46" s="89" t="s">
        <v>639</v>
      </c>
      <c r="H46" s="89">
        <v>1</v>
      </c>
      <c r="I46" s="91">
        <f>IF(COUNTIF(J46:AW46,"&lt;&gt;")=0,"",SUMPRODUCT(((Recommendations[ImplStatus]="Implemented")+(Recommendations[ImplStatus]="Compensated"))*ISNUMBER(MATCH(Recommendations[Id],J46:AW46,0)))/COUNTIF(J46:AW46,"&lt;&gt;"))</f>
        <v>0</v>
      </c>
      <c r="J46" s="93" t="s">
        <v>56</v>
      </c>
      <c r="K46" s="93" t="s">
        <v>61</v>
      </c>
      <c r="L46" s="93" t="s">
        <v>66</v>
      </c>
      <c r="M46" s="93" t="s">
        <v>71</v>
      </c>
      <c r="N46" s="93" t="s">
        <v>75</v>
      </c>
      <c r="O46" s="93" t="s">
        <v>94</v>
      </c>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760</v>
      </c>
      <c r="B47" s="84" t="s">
        <v>770</v>
      </c>
      <c r="C47" s="86" t="s">
        <v>771</v>
      </c>
      <c r="D47" s="88" t="s">
        <v>772</v>
      </c>
      <c r="E47" s="88" t="s">
        <v>773</v>
      </c>
      <c r="F47" s="89" t="s">
        <v>739</v>
      </c>
      <c r="G47" s="89" t="s">
        <v>639</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760</v>
      </c>
      <c r="B48" s="84" t="s">
        <v>774</v>
      </c>
      <c r="C48" s="86" t="s">
        <v>775</v>
      </c>
      <c r="D48" s="88" t="s">
        <v>776</v>
      </c>
      <c r="E48" s="88" t="s">
        <v>777</v>
      </c>
      <c r="F48" s="89" t="s">
        <v>739</v>
      </c>
      <c r="G48" s="89" t="s">
        <v>639</v>
      </c>
      <c r="H48" s="89">
        <v>1</v>
      </c>
      <c r="I48" s="91">
        <f>IF(COUNTIF(J48:AW48,"&lt;&gt;")=0,"",SUMPRODUCT(((Recommendations[ImplStatus]="Implemented")+(Recommendations[ImplStatus]="Compensated"))*ISNUMBER(MATCH(Recommendations[Id],J48:AW48,0)))/COUNTIF(J48:AW48,"&lt;&gt;"))</f>
        <v>0</v>
      </c>
      <c r="J48" s="93" t="s">
        <v>122</v>
      </c>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760</v>
      </c>
      <c r="B49" s="84" t="s">
        <v>778</v>
      </c>
      <c r="C49" s="86" t="s">
        <v>779</v>
      </c>
      <c r="D49" s="88" t="s">
        <v>780</v>
      </c>
      <c r="E49" s="88" t="s">
        <v>781</v>
      </c>
      <c r="F49" s="89" t="s">
        <v>739</v>
      </c>
      <c r="G49" s="89" t="s">
        <v>597</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760</v>
      </c>
      <c r="B50" s="84" t="s">
        <v>782</v>
      </c>
      <c r="C50" s="86" t="s">
        <v>783</v>
      </c>
      <c r="D50" s="88" t="s">
        <v>784</v>
      </c>
      <c r="E50" s="88" t="s">
        <v>785</v>
      </c>
      <c r="F50" s="89" t="s">
        <v>739</v>
      </c>
      <c r="G50" s="89" t="s">
        <v>655</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786</v>
      </c>
      <c r="B51" s="83">
        <v>6</v>
      </c>
      <c r="C51" s="85" t="s">
        <v>21</v>
      </c>
      <c r="D51" s="87" t="s">
        <v>787</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786</v>
      </c>
      <c r="B52" s="84" t="s">
        <v>788</v>
      </c>
      <c r="C52" s="86" t="s">
        <v>789</v>
      </c>
      <c r="D52" s="88" t="s">
        <v>790</v>
      </c>
      <c r="E52" s="88" t="s">
        <v>791</v>
      </c>
      <c r="F52" s="89" t="s">
        <v>714</v>
      </c>
      <c r="G52" s="89" t="s">
        <v>655</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786</v>
      </c>
      <c r="B53" s="84" t="s">
        <v>792</v>
      </c>
      <c r="C53" s="86" t="s">
        <v>793</v>
      </c>
      <c r="D53" s="88" t="s">
        <v>794</v>
      </c>
      <c r="E53" s="88" t="s">
        <v>795</v>
      </c>
      <c r="F53" s="89" t="s">
        <v>714</v>
      </c>
      <c r="G53" s="89" t="s">
        <v>655</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786</v>
      </c>
      <c r="B54" s="84" t="s">
        <v>796</v>
      </c>
      <c r="C54" s="86" t="s">
        <v>797</v>
      </c>
      <c r="D54" s="88" t="s">
        <v>798</v>
      </c>
      <c r="E54" s="88" t="s">
        <v>799</v>
      </c>
      <c r="F54" s="89" t="s">
        <v>739</v>
      </c>
      <c r="G54" s="89" t="s">
        <v>639</v>
      </c>
      <c r="H54" s="89">
        <v>1</v>
      </c>
      <c r="I54" s="91">
        <f>IF(COUNTIF(J54:AW54,"&lt;&gt;")=0,"",SUMPRODUCT(((Recommendations[ImplStatus]="Implemented")+(Recommendations[ImplStatus]="Compensated"))*ISNUMBER(MATCH(Recommendations[Id],J54:AW54,0)))/COUNTIF(J54:AW54,"&lt;&gt;"))</f>
        <v>0</v>
      </c>
      <c r="J54" s="93" t="s">
        <v>231</v>
      </c>
      <c r="K54" s="93" t="s">
        <v>236</v>
      </c>
      <c r="L54" s="93" t="s">
        <v>246</v>
      </c>
      <c r="M54" s="93" t="s">
        <v>261</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786</v>
      </c>
      <c r="B55" s="84" t="s">
        <v>800</v>
      </c>
      <c r="C55" s="86" t="s">
        <v>801</v>
      </c>
      <c r="D55" s="88" t="s">
        <v>802</v>
      </c>
      <c r="E55" s="88" t="s">
        <v>803</v>
      </c>
      <c r="F55" s="89" t="s">
        <v>739</v>
      </c>
      <c r="G55" s="89" t="s">
        <v>639</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786</v>
      </c>
      <c r="B56" s="84" t="s">
        <v>804</v>
      </c>
      <c r="C56" s="86" t="s">
        <v>805</v>
      </c>
      <c r="D56" s="88" t="s">
        <v>806</v>
      </c>
      <c r="E56" s="88" t="s">
        <v>807</v>
      </c>
      <c r="F56" s="89" t="s">
        <v>739</v>
      </c>
      <c r="G56" s="89" t="s">
        <v>639</v>
      </c>
      <c r="H56" s="89">
        <v>1</v>
      </c>
      <c r="I56" s="91">
        <f>IF(COUNTIF(J56:AW56,"&lt;&gt;")=0,"",SUMPRODUCT(((Recommendations[ImplStatus]="Implemented")+(Recommendations[ImplStatus]="Compensated"))*ISNUMBER(MATCH(Recommendations[Id],J56:AW56,0)))/COUNTIF(J56:AW56,"&lt;&gt;"))</f>
        <v>0</v>
      </c>
      <c r="J56" s="93" t="s">
        <v>231</v>
      </c>
      <c r="K56" s="93" t="s">
        <v>236</v>
      </c>
      <c r="L56" s="93" t="s">
        <v>246</v>
      </c>
      <c r="M56" s="93" t="s">
        <v>261</v>
      </c>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786</v>
      </c>
      <c r="B57" s="84" t="s">
        <v>808</v>
      </c>
      <c r="C57" s="86" t="s">
        <v>809</v>
      </c>
      <c r="D57" s="88" t="s">
        <v>810</v>
      </c>
      <c r="E57" s="88" t="s">
        <v>811</v>
      </c>
      <c r="F57" s="89" t="s">
        <v>622</v>
      </c>
      <c r="G57" s="89" t="s">
        <v>597</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786</v>
      </c>
      <c r="B58" s="84" t="s">
        <v>812</v>
      </c>
      <c r="C58" s="86" t="s">
        <v>813</v>
      </c>
      <c r="D58" s="88" t="s">
        <v>814</v>
      </c>
      <c r="E58" s="88" t="s">
        <v>815</v>
      </c>
      <c r="F58" s="89" t="s">
        <v>739</v>
      </c>
      <c r="G58" s="89" t="s">
        <v>639</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786</v>
      </c>
      <c r="B59" s="84" t="s">
        <v>816</v>
      </c>
      <c r="C59" s="86" t="s">
        <v>817</v>
      </c>
      <c r="D59" s="88" t="s">
        <v>818</v>
      </c>
      <c r="E59" s="88" t="s">
        <v>819</v>
      </c>
      <c r="F59" s="89" t="s">
        <v>739</v>
      </c>
      <c r="G59" s="89" t="s">
        <v>655</v>
      </c>
      <c r="H59" s="89">
        <v>3</v>
      </c>
      <c r="I59" s="91">
        <f>IF(COUNTIF(J59:AW59,"&lt;&gt;")=0,"",SUMPRODUCT(((Recommendations[ImplStatus]="Implemented")+(Recommendations[ImplStatus]="Compensated"))*ISNUMBER(MATCH(Recommendations[Id],J59:AW59,0)))/COUNTIF(J59:AW59,"&lt;&gt;"))</f>
        <v>0</v>
      </c>
      <c r="J59" s="93" t="s">
        <v>34</v>
      </c>
      <c r="K59" s="93" t="s">
        <v>147</v>
      </c>
      <c r="L59" s="93" t="s">
        <v>153</v>
      </c>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820</v>
      </c>
      <c r="B60" s="83">
        <v>7</v>
      </c>
      <c r="C60" s="85" t="s">
        <v>21</v>
      </c>
      <c r="D60" s="87" t="s">
        <v>821</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820</v>
      </c>
      <c r="B61" s="84" t="s">
        <v>822</v>
      </c>
      <c r="C61" s="86" t="s">
        <v>823</v>
      </c>
      <c r="D61" s="88" t="s">
        <v>824</v>
      </c>
      <c r="E61" s="88" t="s">
        <v>825</v>
      </c>
      <c r="F61" s="89" t="s">
        <v>714</v>
      </c>
      <c r="G61" s="89" t="s">
        <v>655</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820</v>
      </c>
      <c r="B62" s="84" t="s">
        <v>826</v>
      </c>
      <c r="C62" s="86" t="s">
        <v>827</v>
      </c>
      <c r="D62" s="88" t="s">
        <v>828</v>
      </c>
      <c r="E62" s="88" t="s">
        <v>829</v>
      </c>
      <c r="F62" s="89" t="s">
        <v>714</v>
      </c>
      <c r="G62" s="89" t="s">
        <v>655</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820</v>
      </c>
      <c r="B63" s="84" t="s">
        <v>830</v>
      </c>
      <c r="C63" s="86" t="s">
        <v>831</v>
      </c>
      <c r="D63" s="88" t="s">
        <v>832</v>
      </c>
      <c r="E63" s="88" t="s">
        <v>833</v>
      </c>
      <c r="F63" s="89" t="s">
        <v>622</v>
      </c>
      <c r="G63" s="89" t="s">
        <v>639</v>
      </c>
      <c r="H63" s="89">
        <v>1</v>
      </c>
      <c r="I63" s="91">
        <f>IF(COUNTIF(J63:AW63,"&lt;&gt;")=0,"",SUMPRODUCT(((Recommendations[ImplStatus]="Implemented")+(Recommendations[ImplStatus]="Compensated"))*ISNUMBER(MATCH(Recommendations[Id],J63:AW63,0)))/COUNTIF(J63:AW63,"&lt;&gt;"))</f>
        <v>0</v>
      </c>
      <c r="J63" s="93" t="s">
        <v>142</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820</v>
      </c>
      <c r="B64" s="84" t="s">
        <v>834</v>
      </c>
      <c r="C64" s="86" t="s">
        <v>835</v>
      </c>
      <c r="D64" s="88" t="s">
        <v>836</v>
      </c>
      <c r="E64" s="88" t="s">
        <v>837</v>
      </c>
      <c r="F64" s="89" t="s">
        <v>622</v>
      </c>
      <c r="G64" s="89" t="s">
        <v>639</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820</v>
      </c>
      <c r="B65" s="84" t="s">
        <v>838</v>
      </c>
      <c r="C65" s="86" t="s">
        <v>839</v>
      </c>
      <c r="D65" s="88" t="s">
        <v>840</v>
      </c>
      <c r="E65" s="88" t="s">
        <v>841</v>
      </c>
      <c r="F65" s="89" t="s">
        <v>622</v>
      </c>
      <c r="G65" s="89" t="s">
        <v>597</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820</v>
      </c>
      <c r="B66" s="84" t="s">
        <v>842</v>
      </c>
      <c r="C66" s="86" t="s">
        <v>843</v>
      </c>
      <c r="D66" s="88" t="s">
        <v>844</v>
      </c>
      <c r="E66" s="88" t="s">
        <v>845</v>
      </c>
      <c r="F66" s="89" t="s">
        <v>622</v>
      </c>
      <c r="G66" s="89" t="s">
        <v>597</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820</v>
      </c>
      <c r="B67" s="84" t="s">
        <v>846</v>
      </c>
      <c r="C67" s="86" t="s">
        <v>847</v>
      </c>
      <c r="D67" s="88" t="s">
        <v>848</v>
      </c>
      <c r="E67" s="88" t="s">
        <v>849</v>
      </c>
      <c r="F67" s="89" t="s">
        <v>622</v>
      </c>
      <c r="G67" s="89" t="s">
        <v>602</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850</v>
      </c>
      <c r="B68" s="83">
        <v>8</v>
      </c>
      <c r="C68" s="85" t="s">
        <v>21</v>
      </c>
      <c r="D68" s="87" t="s">
        <v>851</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850</v>
      </c>
      <c r="B69" s="84" t="s">
        <v>852</v>
      </c>
      <c r="C69" s="86" t="s">
        <v>853</v>
      </c>
      <c r="D69" s="88" t="s">
        <v>854</v>
      </c>
      <c r="E69" s="88" t="s">
        <v>855</v>
      </c>
      <c r="F69" s="89" t="s">
        <v>714</v>
      </c>
      <c r="G69" s="89" t="s">
        <v>655</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850</v>
      </c>
      <c r="B70" s="84" t="s">
        <v>856</v>
      </c>
      <c r="C70" s="86" t="s">
        <v>857</v>
      </c>
      <c r="D70" s="88" t="s">
        <v>858</v>
      </c>
      <c r="E70" s="88" t="s">
        <v>859</v>
      </c>
      <c r="F70" s="89" t="s">
        <v>654</v>
      </c>
      <c r="G70" s="89" t="s">
        <v>607</v>
      </c>
      <c r="H70" s="89">
        <v>1</v>
      </c>
      <c r="I70" s="91">
        <f>IF(COUNTIF(J70:AW70,"&lt;&gt;")=0,"",SUMPRODUCT(((Recommendations[ImplStatus]="Implemented")+(Recommendations[ImplStatus]="Compensated"))*ISNUMBER(MATCH(Recommendations[Id],J70:AW70,0)))/COUNTIF(J70:AW70,"&lt;&gt;"))</f>
        <v>0</v>
      </c>
      <c r="J70" s="93" t="s">
        <v>117</v>
      </c>
      <c r="K70" s="93" t="s">
        <v>137</v>
      </c>
      <c r="L70" s="93" t="s">
        <v>181</v>
      </c>
      <c r="M70" s="93" t="s">
        <v>186</v>
      </c>
      <c r="N70" s="93" t="s">
        <v>191</v>
      </c>
      <c r="O70" s="93" t="s">
        <v>196</v>
      </c>
      <c r="P70" s="93" t="s">
        <v>201</v>
      </c>
      <c r="Q70" s="93" t="s">
        <v>206</v>
      </c>
      <c r="R70" s="93" t="s">
        <v>256</v>
      </c>
      <c r="S70" s="93" t="s">
        <v>295</v>
      </c>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850</v>
      </c>
      <c r="B71" s="84" t="s">
        <v>860</v>
      </c>
      <c r="C71" s="86" t="s">
        <v>861</v>
      </c>
      <c r="D71" s="88" t="s">
        <v>862</v>
      </c>
      <c r="E71" s="88" t="s">
        <v>863</v>
      </c>
      <c r="F71" s="89" t="s">
        <v>654</v>
      </c>
      <c r="G71" s="89" t="s">
        <v>639</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850</v>
      </c>
      <c r="B72" s="84" t="s">
        <v>864</v>
      </c>
      <c r="C72" s="86" t="s">
        <v>865</v>
      </c>
      <c r="D72" s="88" t="s">
        <v>866</v>
      </c>
      <c r="E72" s="88" t="s">
        <v>867</v>
      </c>
      <c r="F72" s="89" t="s">
        <v>868</v>
      </c>
      <c r="G72" s="89" t="s">
        <v>639</v>
      </c>
      <c r="H72" s="89">
        <v>2</v>
      </c>
      <c r="I72" s="91">
        <f>IF(COUNTIF(J72:AW72,"&lt;&gt;")=0,"",SUMPRODUCT(((Recommendations[ImplStatus]="Implemented")+(Recommendations[ImplStatus]="Compensated"))*ISNUMBER(MATCH(Recommendations[Id],J72:AW72,0)))/COUNTIF(J72:AW72,"&lt;&gt;"))</f>
        <v>0</v>
      </c>
      <c r="J72" s="93" t="s">
        <v>102</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850</v>
      </c>
      <c r="B73" s="84" t="s">
        <v>869</v>
      </c>
      <c r="C73" s="86" t="s">
        <v>870</v>
      </c>
      <c r="D73" s="88" t="s">
        <v>871</v>
      </c>
      <c r="E73" s="88" t="s">
        <v>872</v>
      </c>
      <c r="F73" s="89" t="s">
        <v>654</v>
      </c>
      <c r="G73" s="89" t="s">
        <v>607</v>
      </c>
      <c r="H73" s="89">
        <v>2</v>
      </c>
      <c r="I73" s="91">
        <f>IF(COUNTIF(J73:AW73,"&lt;&gt;")=0,"",SUMPRODUCT(((Recommendations[ImplStatus]="Implemented")+(Recommendations[ImplStatus]="Compensated"))*ISNUMBER(MATCH(Recommendations[Id],J73:AW73,0)))/COUNTIF(J73:AW73,"&lt;&gt;"))</f>
        <v>0</v>
      </c>
      <c r="J73" s="93" t="s">
        <v>181</v>
      </c>
      <c r="K73" s="93" t="s">
        <v>186</v>
      </c>
      <c r="L73" s="93" t="s">
        <v>191</v>
      </c>
      <c r="M73" s="93" t="s">
        <v>196</v>
      </c>
      <c r="N73" s="93" t="s">
        <v>201</v>
      </c>
      <c r="O73" s="93" t="s">
        <v>206</v>
      </c>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850</v>
      </c>
      <c r="B74" s="84" t="s">
        <v>873</v>
      </c>
      <c r="C74" s="86" t="s">
        <v>874</v>
      </c>
      <c r="D74" s="88" t="s">
        <v>875</v>
      </c>
      <c r="E74" s="88" t="s">
        <v>876</v>
      </c>
      <c r="F74" s="89" t="s">
        <v>654</v>
      </c>
      <c r="G74" s="89" t="s">
        <v>607</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850</v>
      </c>
      <c r="B75" s="84" t="s">
        <v>877</v>
      </c>
      <c r="C75" s="86" t="s">
        <v>878</v>
      </c>
      <c r="D75" s="88" t="s">
        <v>879</v>
      </c>
      <c r="E75" s="88" t="s">
        <v>880</v>
      </c>
      <c r="F75" s="89" t="s">
        <v>654</v>
      </c>
      <c r="G75" s="89" t="s">
        <v>607</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850</v>
      </c>
      <c r="B76" s="84" t="s">
        <v>881</v>
      </c>
      <c r="C76" s="86" t="s">
        <v>882</v>
      </c>
      <c r="D76" s="88" t="s">
        <v>883</v>
      </c>
      <c r="E76" s="88" t="s">
        <v>884</v>
      </c>
      <c r="F76" s="89" t="s">
        <v>654</v>
      </c>
      <c r="G76" s="89" t="s">
        <v>607</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850</v>
      </c>
      <c r="B77" s="84" t="s">
        <v>885</v>
      </c>
      <c r="C77" s="86" t="s">
        <v>886</v>
      </c>
      <c r="D77" s="88" t="s">
        <v>887</v>
      </c>
      <c r="E77" s="88" t="s">
        <v>888</v>
      </c>
      <c r="F77" s="89" t="s">
        <v>654</v>
      </c>
      <c r="G77" s="89" t="s">
        <v>607</v>
      </c>
      <c r="H77" s="89">
        <v>2</v>
      </c>
      <c r="I77" s="91">
        <f>IF(COUNTIF(J77:AW77,"&lt;&gt;")=0,"",SUMPRODUCT(((Recommendations[ImplStatus]="Implemented")+(Recommendations[ImplStatus]="Compensated"))*ISNUMBER(MATCH(Recommendations[Id],J77:AW77,0)))/COUNTIF(J77:AW77,"&lt;&gt;"))</f>
        <v>0</v>
      </c>
      <c r="J77" s="93" t="s">
        <v>117</v>
      </c>
      <c r="K77" s="93" t="s">
        <v>137</v>
      </c>
      <c r="L77" s="93" t="s">
        <v>256</v>
      </c>
      <c r="M77" s="93" t="s">
        <v>295</v>
      </c>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850</v>
      </c>
      <c r="B78" s="84" t="s">
        <v>889</v>
      </c>
      <c r="C78" s="86" t="s">
        <v>890</v>
      </c>
      <c r="D78" s="88" t="s">
        <v>891</v>
      </c>
      <c r="E78" s="88" t="s">
        <v>892</v>
      </c>
      <c r="F78" s="89" t="s">
        <v>654</v>
      </c>
      <c r="G78" s="89" t="s">
        <v>639</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850</v>
      </c>
      <c r="B79" s="84" t="s">
        <v>893</v>
      </c>
      <c r="C79" s="86" t="s">
        <v>894</v>
      </c>
      <c r="D79" s="88" t="s">
        <v>895</v>
      </c>
      <c r="E79" s="88" t="s">
        <v>896</v>
      </c>
      <c r="F79" s="89" t="s">
        <v>654</v>
      </c>
      <c r="G79" s="89" t="s">
        <v>607</v>
      </c>
      <c r="H79" s="89">
        <v>2</v>
      </c>
      <c r="I79" s="91">
        <f>IF(COUNTIF(J79:AW79,"&lt;&gt;")=0,"",SUMPRODUCT(((Recommendations[ImplStatus]="Implemented")+(Recommendations[ImplStatus]="Compensated"))*ISNUMBER(MATCH(Recommendations[Id],J79:AW79,0)))/COUNTIF(J79:AW79,"&lt;&gt;"))</f>
        <v>0</v>
      </c>
      <c r="J79" s="93" t="s">
        <v>97</v>
      </c>
      <c r="K79" s="93" t="s">
        <v>211</v>
      </c>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850</v>
      </c>
      <c r="B80" s="84" t="s">
        <v>897</v>
      </c>
      <c r="C80" s="86" t="s">
        <v>898</v>
      </c>
      <c r="D80" s="88" t="s">
        <v>899</v>
      </c>
      <c r="E80" s="88" t="s">
        <v>900</v>
      </c>
      <c r="F80" s="89" t="s">
        <v>654</v>
      </c>
      <c r="G80" s="89" t="s">
        <v>607</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901</v>
      </c>
      <c r="B81" s="83">
        <v>9</v>
      </c>
      <c r="C81" s="85" t="s">
        <v>21</v>
      </c>
      <c r="D81" s="87" t="s">
        <v>902</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901</v>
      </c>
      <c r="B82" s="84" t="s">
        <v>903</v>
      </c>
      <c r="C82" s="86" t="s">
        <v>904</v>
      </c>
      <c r="D82" s="88" t="s">
        <v>905</v>
      </c>
      <c r="E82" s="88" t="s">
        <v>906</v>
      </c>
      <c r="F82" s="89" t="s">
        <v>622</v>
      </c>
      <c r="G82" s="89" t="s">
        <v>639</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901</v>
      </c>
      <c r="B83" s="84" t="s">
        <v>907</v>
      </c>
      <c r="C83" s="86" t="s">
        <v>908</v>
      </c>
      <c r="D83" s="88" t="s">
        <v>909</v>
      </c>
      <c r="E83" s="88" t="s">
        <v>910</v>
      </c>
      <c r="F83" s="89" t="s">
        <v>596</v>
      </c>
      <c r="G83" s="89" t="s">
        <v>639</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901</v>
      </c>
      <c r="B84" s="84" t="s">
        <v>911</v>
      </c>
      <c r="C84" s="86" t="s">
        <v>912</v>
      </c>
      <c r="D84" s="88" t="s">
        <v>913</v>
      </c>
      <c r="E84" s="88" t="s">
        <v>914</v>
      </c>
      <c r="F84" s="89" t="s">
        <v>868</v>
      </c>
      <c r="G84" s="89" t="s">
        <v>639</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901</v>
      </c>
      <c r="B85" s="84" t="s">
        <v>915</v>
      </c>
      <c r="C85" s="86" t="s">
        <v>916</v>
      </c>
      <c r="D85" s="88" t="s">
        <v>917</v>
      </c>
      <c r="E85" s="88" t="s">
        <v>918</v>
      </c>
      <c r="F85" s="89" t="s">
        <v>622</v>
      </c>
      <c r="G85" s="89" t="s">
        <v>639</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901</v>
      </c>
      <c r="B86" s="84" t="s">
        <v>919</v>
      </c>
      <c r="C86" s="86" t="s">
        <v>920</v>
      </c>
      <c r="D86" s="88" t="s">
        <v>921</v>
      </c>
      <c r="E86" s="88" t="s">
        <v>922</v>
      </c>
      <c r="F86" s="89" t="s">
        <v>868</v>
      </c>
      <c r="G86" s="89" t="s">
        <v>639</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901</v>
      </c>
      <c r="B87" s="84" t="s">
        <v>923</v>
      </c>
      <c r="C87" s="86" t="s">
        <v>924</v>
      </c>
      <c r="D87" s="88" t="s">
        <v>925</v>
      </c>
      <c r="E87" s="88" t="s">
        <v>926</v>
      </c>
      <c r="F87" s="89" t="s">
        <v>868</v>
      </c>
      <c r="G87" s="89" t="s">
        <v>639</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901</v>
      </c>
      <c r="B88" s="84" t="s">
        <v>927</v>
      </c>
      <c r="C88" s="86" t="s">
        <v>928</v>
      </c>
      <c r="D88" s="88" t="s">
        <v>929</v>
      </c>
      <c r="E88" s="88" t="s">
        <v>930</v>
      </c>
      <c r="F88" s="89" t="s">
        <v>868</v>
      </c>
      <c r="G88" s="89" t="s">
        <v>639</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931</v>
      </c>
      <c r="B89" s="83">
        <v>10</v>
      </c>
      <c r="C89" s="85" t="s">
        <v>21</v>
      </c>
      <c r="D89" s="87" t="s">
        <v>932</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931</v>
      </c>
      <c r="B90" s="84" t="s">
        <v>933</v>
      </c>
      <c r="C90" s="86" t="s">
        <v>934</v>
      </c>
      <c r="D90" s="88" t="s">
        <v>935</v>
      </c>
      <c r="E90" s="88" t="s">
        <v>936</v>
      </c>
      <c r="F90" s="89" t="s">
        <v>596</v>
      </c>
      <c r="G90" s="89" t="s">
        <v>607</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931</v>
      </c>
      <c r="B91" s="84" t="s">
        <v>937</v>
      </c>
      <c r="C91" s="86" t="s">
        <v>938</v>
      </c>
      <c r="D91" s="88" t="s">
        <v>939</v>
      </c>
      <c r="E91" s="88" t="s">
        <v>940</v>
      </c>
      <c r="F91" s="89" t="s">
        <v>596</v>
      </c>
      <c r="G91" s="89" t="s">
        <v>639</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931</v>
      </c>
      <c r="B92" s="84" t="s">
        <v>941</v>
      </c>
      <c r="C92" s="86" t="s">
        <v>942</v>
      </c>
      <c r="D92" s="88" t="s">
        <v>943</v>
      </c>
      <c r="E92" s="88" t="s">
        <v>944</v>
      </c>
      <c r="F92" s="89" t="s">
        <v>596</v>
      </c>
      <c r="G92" s="89" t="s">
        <v>639</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931</v>
      </c>
      <c r="B93" s="84" t="s">
        <v>945</v>
      </c>
      <c r="C93" s="86" t="s">
        <v>946</v>
      </c>
      <c r="D93" s="88" t="s">
        <v>947</v>
      </c>
      <c r="E93" s="88" t="s">
        <v>948</v>
      </c>
      <c r="F93" s="89" t="s">
        <v>596</v>
      </c>
      <c r="G93" s="89" t="s">
        <v>607</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931</v>
      </c>
      <c r="B94" s="84" t="s">
        <v>949</v>
      </c>
      <c r="C94" s="86" t="s">
        <v>950</v>
      </c>
      <c r="D94" s="88" t="s">
        <v>951</v>
      </c>
      <c r="E94" s="88" t="s">
        <v>952</v>
      </c>
      <c r="F94" s="89" t="s">
        <v>596</v>
      </c>
      <c r="G94" s="89" t="s">
        <v>639</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931</v>
      </c>
      <c r="B95" s="84" t="s">
        <v>953</v>
      </c>
      <c r="C95" s="86" t="s">
        <v>954</v>
      </c>
      <c r="D95" s="88" t="s">
        <v>955</v>
      </c>
      <c r="E95" s="88" t="s">
        <v>956</v>
      </c>
      <c r="F95" s="89" t="s">
        <v>596</v>
      </c>
      <c r="G95" s="89" t="s">
        <v>639</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931</v>
      </c>
      <c r="B96" s="84" t="s">
        <v>957</v>
      </c>
      <c r="C96" s="86" t="s">
        <v>958</v>
      </c>
      <c r="D96" s="88" t="s">
        <v>959</v>
      </c>
      <c r="E96" s="88" t="s">
        <v>960</v>
      </c>
      <c r="F96" s="89" t="s">
        <v>596</v>
      </c>
      <c r="G96" s="89" t="s">
        <v>607</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961</v>
      </c>
      <c r="B97" s="83">
        <v>11</v>
      </c>
      <c r="C97" s="85" t="s">
        <v>21</v>
      </c>
      <c r="D97" s="87" t="s">
        <v>962</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961</v>
      </c>
      <c r="B98" s="84" t="s">
        <v>963</v>
      </c>
      <c r="C98" s="86" t="s">
        <v>964</v>
      </c>
      <c r="D98" s="88" t="s">
        <v>965</v>
      </c>
      <c r="E98" s="88" t="s">
        <v>966</v>
      </c>
      <c r="F98" s="89" t="s">
        <v>714</v>
      </c>
      <c r="G98" s="89" t="s">
        <v>655</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961</v>
      </c>
      <c r="B99" s="84" t="s">
        <v>967</v>
      </c>
      <c r="C99" s="86" t="s">
        <v>968</v>
      </c>
      <c r="D99" s="88" t="s">
        <v>969</v>
      </c>
      <c r="E99" s="88" t="s">
        <v>970</v>
      </c>
      <c r="F99" s="89" t="s">
        <v>654</v>
      </c>
      <c r="G99" s="89" t="s">
        <v>971</v>
      </c>
      <c r="H99" s="89">
        <v>1</v>
      </c>
      <c r="I99" s="91">
        <f>IF(COUNTIF(J99:AW99,"&lt;&gt;")=0,"",SUMPRODUCT(((Recommendations[ImplStatus]="Implemented")+(Recommendations[ImplStatus]="Compensated"))*ISNUMBER(MATCH(Recommendations[Id],J99:AW99,0)))/COUNTIF(J99:AW99,"&lt;&gt;"))</f>
        <v>0</v>
      </c>
      <c r="J99" s="93" t="s">
        <v>127</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961</v>
      </c>
      <c r="B100" s="84" t="s">
        <v>972</v>
      </c>
      <c r="C100" s="86" t="s">
        <v>973</v>
      </c>
      <c r="D100" s="88" t="s">
        <v>974</v>
      </c>
      <c r="E100" s="88" t="s">
        <v>975</v>
      </c>
      <c r="F100" s="89" t="s">
        <v>654</v>
      </c>
      <c r="G100" s="89" t="s">
        <v>639</v>
      </c>
      <c r="H100" s="89">
        <v>1</v>
      </c>
      <c r="I100" s="91">
        <f>IF(COUNTIF(J100:AW100,"&lt;&gt;")=0,"",SUMPRODUCT(((Recommendations[ImplStatus]="Implemented")+(Recommendations[ImplStatus]="Compensated"))*ISNUMBER(MATCH(Recommendations[Id],J100:AW100,0)))/COUNTIF(J100:AW100,"&lt;&gt;"))</f>
        <v>0</v>
      </c>
      <c r="J100" s="93" t="s">
        <v>127</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961</v>
      </c>
      <c r="B101" s="84" t="s">
        <v>976</v>
      </c>
      <c r="C101" s="86" t="s">
        <v>977</v>
      </c>
      <c r="D101" s="88" t="s">
        <v>978</v>
      </c>
      <c r="E101" s="88" t="s">
        <v>979</v>
      </c>
      <c r="F101" s="89" t="s">
        <v>654</v>
      </c>
      <c r="G101" s="89" t="s">
        <v>971</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961</v>
      </c>
      <c r="B102" s="84" t="s">
        <v>980</v>
      </c>
      <c r="C102" s="86" t="s">
        <v>981</v>
      </c>
      <c r="D102" s="88" t="s">
        <v>982</v>
      </c>
      <c r="E102" s="88" t="s">
        <v>983</v>
      </c>
      <c r="F102" s="89" t="s">
        <v>654</v>
      </c>
      <c r="G102" s="89" t="s">
        <v>971</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984</v>
      </c>
      <c r="B103" s="83">
        <v>12</v>
      </c>
      <c r="C103" s="85" t="s">
        <v>21</v>
      </c>
      <c r="D103" s="87" t="s">
        <v>985</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984</v>
      </c>
      <c r="B104" s="84" t="s">
        <v>986</v>
      </c>
      <c r="C104" s="86" t="s">
        <v>987</v>
      </c>
      <c r="D104" s="88" t="s">
        <v>988</v>
      </c>
      <c r="E104" s="88" t="s">
        <v>989</v>
      </c>
      <c r="F104" s="89" t="s">
        <v>868</v>
      </c>
      <c r="G104" s="89" t="s">
        <v>639</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984</v>
      </c>
      <c r="B105" s="84" t="s">
        <v>990</v>
      </c>
      <c r="C105" s="86" t="s">
        <v>991</v>
      </c>
      <c r="D105" s="88" t="s">
        <v>992</v>
      </c>
      <c r="E105" s="88" t="s">
        <v>993</v>
      </c>
      <c r="F105" s="89" t="s">
        <v>868</v>
      </c>
      <c r="G105" s="89" t="s">
        <v>639</v>
      </c>
      <c r="H105" s="89">
        <v>2</v>
      </c>
      <c r="I105" s="91">
        <f>IF(COUNTIF(J105:AW105,"&lt;&gt;")=0,"",SUMPRODUCT(((Recommendations[ImplStatus]="Implemented")+(Recommendations[ImplStatus]="Compensated"))*ISNUMBER(MATCH(Recommendations[Id],J105:AW105,0)))/COUNTIF(J105:AW105,"&lt;&gt;"))</f>
        <v>0</v>
      </c>
      <c r="J105" s="93" t="s">
        <v>271</v>
      </c>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984</v>
      </c>
      <c r="B106" s="84" t="s">
        <v>994</v>
      </c>
      <c r="C106" s="86" t="s">
        <v>995</v>
      </c>
      <c r="D106" s="88" t="s">
        <v>996</v>
      </c>
      <c r="E106" s="88" t="s">
        <v>997</v>
      </c>
      <c r="F106" s="89" t="s">
        <v>868</v>
      </c>
      <c r="G106" s="89" t="s">
        <v>639</v>
      </c>
      <c r="H106" s="89">
        <v>2</v>
      </c>
      <c r="I106" s="91">
        <f>IF(COUNTIF(J106:AW106,"&lt;&gt;")=0,"",SUMPRODUCT(((Recommendations[ImplStatus]="Implemented")+(Recommendations[ImplStatus]="Compensated"))*ISNUMBER(MATCH(Recommendations[Id],J106:AW106,0)))/COUNTIF(J106:AW106,"&lt;&gt;"))</f>
        <v>0</v>
      </c>
      <c r="J106" s="93" t="s">
        <v>107</v>
      </c>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984</v>
      </c>
      <c r="B107" s="84" t="s">
        <v>998</v>
      </c>
      <c r="C107" s="86" t="s">
        <v>999</v>
      </c>
      <c r="D107" s="88" t="s">
        <v>1000</v>
      </c>
      <c r="E107" s="88" t="s">
        <v>1001</v>
      </c>
      <c r="F107" s="89" t="s">
        <v>714</v>
      </c>
      <c r="G107" s="89" t="s">
        <v>655</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984</v>
      </c>
      <c r="B108" s="84" t="s">
        <v>1002</v>
      </c>
      <c r="C108" s="86" t="s">
        <v>1003</v>
      </c>
      <c r="D108" s="88" t="s">
        <v>1004</v>
      </c>
      <c r="E108" s="88" t="s">
        <v>1005</v>
      </c>
      <c r="F108" s="89" t="s">
        <v>868</v>
      </c>
      <c r="G108" s="89" t="s">
        <v>639</v>
      </c>
      <c r="H108" s="89">
        <v>2</v>
      </c>
      <c r="I108" s="91">
        <f>IF(COUNTIF(J108:AW108,"&lt;&gt;")=0,"",SUMPRODUCT(((Recommendations[ImplStatus]="Implemented")+(Recommendations[ImplStatus]="Compensated"))*ISNUMBER(MATCH(Recommendations[Id],J108:AW108,0)))/COUNTIF(J108:AW108,"&lt;&gt;"))</f>
        <v>0</v>
      </c>
      <c r="J108" s="93" t="s">
        <v>221</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984</v>
      </c>
      <c r="B109" s="84" t="s">
        <v>1006</v>
      </c>
      <c r="C109" s="86" t="s">
        <v>1007</v>
      </c>
      <c r="D109" s="88" t="s">
        <v>1008</v>
      </c>
      <c r="E109" s="88" t="s">
        <v>1009</v>
      </c>
      <c r="F109" s="89" t="s">
        <v>868</v>
      </c>
      <c r="G109" s="89" t="s">
        <v>639</v>
      </c>
      <c r="H109" s="89">
        <v>2</v>
      </c>
      <c r="I109" s="91">
        <f>IF(COUNTIF(J109:AW109,"&lt;&gt;")=0,"",SUMPRODUCT(((Recommendations[ImplStatus]="Implemented")+(Recommendations[ImplStatus]="Compensated"))*ISNUMBER(MATCH(Recommendations[Id],J109:AW109,0)))/COUNTIF(J109:AW109,"&lt;&gt;"))</f>
        <v>0</v>
      </c>
      <c r="J109" s="93" t="s">
        <v>50</v>
      </c>
      <c r="K109" s="93" t="s">
        <v>84</v>
      </c>
      <c r="L109" s="93" t="s">
        <v>112</v>
      </c>
      <c r="M109" s="93" t="s">
        <v>132</v>
      </c>
      <c r="N109" s="93" t="s">
        <v>163</v>
      </c>
      <c r="O109" s="93" t="s">
        <v>173</v>
      </c>
      <c r="P109" s="93" t="s">
        <v>178</v>
      </c>
      <c r="Q109" s="93" t="s">
        <v>241</v>
      </c>
      <c r="R109" s="93" t="s">
        <v>266</v>
      </c>
      <c r="S109" s="93" t="s">
        <v>286</v>
      </c>
      <c r="T109" s="93" t="s">
        <v>293</v>
      </c>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984</v>
      </c>
      <c r="B110" s="84" t="s">
        <v>1010</v>
      </c>
      <c r="C110" s="86" t="s">
        <v>1011</v>
      </c>
      <c r="D110" s="88" t="s">
        <v>1012</v>
      </c>
      <c r="E110" s="88" t="s">
        <v>1013</v>
      </c>
      <c r="F110" s="89" t="s">
        <v>596</v>
      </c>
      <c r="G110" s="89" t="s">
        <v>639</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984</v>
      </c>
      <c r="B111" s="84" t="s">
        <v>1014</v>
      </c>
      <c r="C111" s="86" t="s">
        <v>1015</v>
      </c>
      <c r="D111" s="88" t="s">
        <v>1016</v>
      </c>
      <c r="E111" s="88" t="s">
        <v>1017</v>
      </c>
      <c r="F111" s="89" t="s">
        <v>596</v>
      </c>
      <c r="G111" s="89" t="s">
        <v>639</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1018</v>
      </c>
      <c r="B112" s="83">
        <v>13</v>
      </c>
      <c r="C112" s="85" t="s">
        <v>21</v>
      </c>
      <c r="D112" s="87" t="s">
        <v>1019</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1018</v>
      </c>
      <c r="B113" s="84" t="s">
        <v>1020</v>
      </c>
      <c r="C113" s="86" t="s">
        <v>1021</v>
      </c>
      <c r="D113" s="88" t="s">
        <v>1022</v>
      </c>
      <c r="E113" s="88" t="s">
        <v>1023</v>
      </c>
      <c r="F113" s="89" t="s">
        <v>868</v>
      </c>
      <c r="G113" s="89" t="s">
        <v>607</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1018</v>
      </c>
      <c r="B114" s="84" t="s">
        <v>1024</v>
      </c>
      <c r="C114" s="86" t="s">
        <v>1025</v>
      </c>
      <c r="D114" s="88" t="s">
        <v>1026</v>
      </c>
      <c r="E114" s="88" t="s">
        <v>1027</v>
      </c>
      <c r="F114" s="89" t="s">
        <v>596</v>
      </c>
      <c r="G114" s="89" t="s">
        <v>607</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1018</v>
      </c>
      <c r="B115" s="84" t="s">
        <v>1028</v>
      </c>
      <c r="C115" s="86" t="s">
        <v>1029</v>
      </c>
      <c r="D115" s="88" t="s">
        <v>1030</v>
      </c>
      <c r="E115" s="88" t="s">
        <v>1031</v>
      </c>
      <c r="F115" s="89" t="s">
        <v>868</v>
      </c>
      <c r="G115" s="89" t="s">
        <v>607</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1018</v>
      </c>
      <c r="B116" s="84" t="s">
        <v>1032</v>
      </c>
      <c r="C116" s="86" t="s">
        <v>1033</v>
      </c>
      <c r="D116" s="88" t="s">
        <v>1034</v>
      </c>
      <c r="E116" s="88" t="s">
        <v>1035</v>
      </c>
      <c r="F116" s="89" t="s">
        <v>868</v>
      </c>
      <c r="G116" s="89" t="s">
        <v>639</v>
      </c>
      <c r="H116" s="89">
        <v>2</v>
      </c>
      <c r="I116" s="91">
        <f>IF(COUNTIF(J116:AW116,"&lt;&gt;")=0,"",SUMPRODUCT(((Recommendations[ImplStatus]="Implemented")+(Recommendations[ImplStatus]="Compensated"))*ISNUMBER(MATCH(Recommendations[Id],J116:AW116,0)))/COUNTIF(J116:AW116,"&lt;&gt;"))</f>
        <v>0</v>
      </c>
      <c r="J116" s="93" t="s">
        <v>158</v>
      </c>
      <c r="K116" s="93" t="s">
        <v>276</v>
      </c>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1018</v>
      </c>
      <c r="B117" s="84" t="s">
        <v>1036</v>
      </c>
      <c r="C117" s="86" t="s">
        <v>1037</v>
      </c>
      <c r="D117" s="88" t="s">
        <v>1038</v>
      </c>
      <c r="E117" s="88" t="s">
        <v>1039</v>
      </c>
      <c r="F117" s="89" t="s">
        <v>596</v>
      </c>
      <c r="G117" s="89" t="s">
        <v>639</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1018</v>
      </c>
      <c r="B118" s="84" t="s">
        <v>1040</v>
      </c>
      <c r="C118" s="86" t="s">
        <v>1041</v>
      </c>
      <c r="D118" s="88" t="s">
        <v>1042</v>
      </c>
      <c r="E118" s="88" t="s">
        <v>1043</v>
      </c>
      <c r="F118" s="89" t="s">
        <v>868</v>
      </c>
      <c r="G118" s="89" t="s">
        <v>607</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1018</v>
      </c>
      <c r="B119" s="84" t="s">
        <v>1044</v>
      </c>
      <c r="C119" s="86" t="s">
        <v>1045</v>
      </c>
      <c r="D119" s="88" t="s">
        <v>1046</v>
      </c>
      <c r="E119" s="88" t="s">
        <v>1047</v>
      </c>
      <c r="F119" s="89" t="s">
        <v>596</v>
      </c>
      <c r="G119" s="89" t="s">
        <v>639</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1018</v>
      </c>
      <c r="B120" s="84" t="s">
        <v>1048</v>
      </c>
      <c r="C120" s="86" t="s">
        <v>1049</v>
      </c>
      <c r="D120" s="88" t="s">
        <v>1050</v>
      </c>
      <c r="E120" s="88" t="s">
        <v>1051</v>
      </c>
      <c r="F120" s="89" t="s">
        <v>868</v>
      </c>
      <c r="G120" s="89" t="s">
        <v>639</v>
      </c>
      <c r="H120" s="89">
        <v>3</v>
      </c>
      <c r="I120" s="91">
        <f>IF(COUNTIF(J120:AW120,"&lt;&gt;")=0,"",SUMPRODUCT(((Recommendations[ImplStatus]="Implemented")+(Recommendations[ImplStatus]="Compensated"))*ISNUMBER(MATCH(Recommendations[Id],J120:AW120,0)))/COUNTIF(J120:AW120,"&lt;&gt;"))</f>
        <v>0</v>
      </c>
      <c r="J120" s="93" t="s">
        <v>271</v>
      </c>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1018</v>
      </c>
      <c r="B121" s="84" t="s">
        <v>1052</v>
      </c>
      <c r="C121" s="86" t="s">
        <v>1053</v>
      </c>
      <c r="D121" s="88" t="s">
        <v>1054</v>
      </c>
      <c r="E121" s="88" t="s">
        <v>1055</v>
      </c>
      <c r="F121" s="89" t="s">
        <v>868</v>
      </c>
      <c r="G121" s="89" t="s">
        <v>639</v>
      </c>
      <c r="H121" s="89">
        <v>3</v>
      </c>
      <c r="I121" s="91">
        <f>IF(COUNTIF(J121:AW121,"&lt;&gt;")=0,"",SUMPRODUCT(((Recommendations[ImplStatus]="Implemented")+(Recommendations[ImplStatus]="Compensated"))*ISNUMBER(MATCH(Recommendations[Id],J121:AW121,0)))/COUNTIF(J121:AW121,"&lt;&gt;"))</f>
        <v>0</v>
      </c>
      <c r="J121" s="93" t="s">
        <v>226</v>
      </c>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1018</v>
      </c>
      <c r="B122" s="84" t="s">
        <v>1056</v>
      </c>
      <c r="C122" s="86" t="s">
        <v>1057</v>
      </c>
      <c r="D122" s="88" t="s">
        <v>1058</v>
      </c>
      <c r="E122" s="88" t="s">
        <v>1059</v>
      </c>
      <c r="F122" s="89" t="s">
        <v>868</v>
      </c>
      <c r="G122" s="89" t="s">
        <v>639</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1018</v>
      </c>
      <c r="B123" s="84" t="s">
        <v>1060</v>
      </c>
      <c r="C123" s="86" t="s">
        <v>1061</v>
      </c>
      <c r="D123" s="88" t="s">
        <v>1062</v>
      </c>
      <c r="E123" s="88" t="s">
        <v>1063</v>
      </c>
      <c r="F123" s="89" t="s">
        <v>868</v>
      </c>
      <c r="G123" s="89" t="s">
        <v>607</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1064</v>
      </c>
      <c r="B124" s="83">
        <v>14</v>
      </c>
      <c r="C124" s="85" t="s">
        <v>21</v>
      </c>
      <c r="D124" s="87" t="s">
        <v>1065</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1064</v>
      </c>
      <c r="B125" s="84" t="s">
        <v>1066</v>
      </c>
      <c r="C125" s="86" t="s">
        <v>1067</v>
      </c>
      <c r="D125" s="88" t="s">
        <v>1068</v>
      </c>
      <c r="E125" s="88" t="s">
        <v>1069</v>
      </c>
      <c r="F125" s="89" t="s">
        <v>714</v>
      </c>
      <c r="G125" s="89" t="s">
        <v>655</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1064</v>
      </c>
      <c r="B126" s="84" t="s">
        <v>1070</v>
      </c>
      <c r="C126" s="86" t="s">
        <v>1071</v>
      </c>
      <c r="D126" s="88" t="s">
        <v>1072</v>
      </c>
      <c r="E126" s="88" t="s">
        <v>1073</v>
      </c>
      <c r="F126" s="89" t="s">
        <v>739</v>
      </c>
      <c r="G126" s="89" t="s">
        <v>639</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1064</v>
      </c>
      <c r="B127" s="84" t="s">
        <v>1074</v>
      </c>
      <c r="C127" s="86" t="s">
        <v>1075</v>
      </c>
      <c r="D127" s="88" t="s">
        <v>1076</v>
      </c>
      <c r="E127" s="88" t="s">
        <v>1077</v>
      </c>
      <c r="F127" s="89" t="s">
        <v>739</v>
      </c>
      <c r="G127" s="89" t="s">
        <v>639</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1064</v>
      </c>
      <c r="B128" s="84" t="s">
        <v>1078</v>
      </c>
      <c r="C128" s="86" t="s">
        <v>1079</v>
      </c>
      <c r="D128" s="88" t="s">
        <v>1080</v>
      </c>
      <c r="E128" s="88" t="s">
        <v>1081</v>
      </c>
      <c r="F128" s="89" t="s">
        <v>739</v>
      </c>
      <c r="G128" s="89" t="s">
        <v>639</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1064</v>
      </c>
      <c r="B129" s="84" t="s">
        <v>1082</v>
      </c>
      <c r="C129" s="86" t="s">
        <v>1083</v>
      </c>
      <c r="D129" s="88" t="s">
        <v>1084</v>
      </c>
      <c r="E129" s="88" t="s">
        <v>1085</v>
      </c>
      <c r="F129" s="89" t="s">
        <v>739</v>
      </c>
      <c r="G129" s="89" t="s">
        <v>639</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1064</v>
      </c>
      <c r="B130" s="84" t="s">
        <v>1086</v>
      </c>
      <c r="C130" s="86" t="s">
        <v>1087</v>
      </c>
      <c r="D130" s="88" t="s">
        <v>1088</v>
      </c>
      <c r="E130" s="88" t="s">
        <v>1089</v>
      </c>
      <c r="F130" s="89" t="s">
        <v>739</v>
      </c>
      <c r="G130" s="89" t="s">
        <v>639</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1064</v>
      </c>
      <c r="B131" s="84" t="s">
        <v>1090</v>
      </c>
      <c r="C131" s="86" t="s">
        <v>1091</v>
      </c>
      <c r="D131" s="88" t="s">
        <v>1092</v>
      </c>
      <c r="E131" s="88" t="s">
        <v>1093</v>
      </c>
      <c r="F131" s="89" t="s">
        <v>739</v>
      </c>
      <c r="G131" s="89" t="s">
        <v>639</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1064</v>
      </c>
      <c r="B132" s="84" t="s">
        <v>1094</v>
      </c>
      <c r="C132" s="86" t="s">
        <v>1095</v>
      </c>
      <c r="D132" s="88" t="s">
        <v>1096</v>
      </c>
      <c r="E132" s="88" t="s">
        <v>1097</v>
      </c>
      <c r="F132" s="89" t="s">
        <v>739</v>
      </c>
      <c r="G132" s="89" t="s">
        <v>639</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1064</v>
      </c>
      <c r="B133" s="84" t="s">
        <v>1098</v>
      </c>
      <c r="C133" s="86" t="s">
        <v>1099</v>
      </c>
      <c r="D133" s="88" t="s">
        <v>1100</v>
      </c>
      <c r="E133" s="88" t="s">
        <v>1101</v>
      </c>
      <c r="F133" s="89" t="s">
        <v>739</v>
      </c>
      <c r="G133" s="89" t="s">
        <v>639</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1102</v>
      </c>
      <c r="B134" s="83">
        <v>15</v>
      </c>
      <c r="C134" s="85" t="s">
        <v>21</v>
      </c>
      <c r="D134" s="87" t="s">
        <v>1103</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1102</v>
      </c>
      <c r="B135" s="84" t="s">
        <v>1104</v>
      </c>
      <c r="C135" s="86" t="s">
        <v>1105</v>
      </c>
      <c r="D135" s="88" t="s">
        <v>1106</v>
      </c>
      <c r="E135" s="88" t="s">
        <v>1107</v>
      </c>
      <c r="F135" s="89" t="s">
        <v>739</v>
      </c>
      <c r="G135" s="89" t="s">
        <v>597</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1102</v>
      </c>
      <c r="B136" s="84" t="s">
        <v>1108</v>
      </c>
      <c r="C136" s="86" t="s">
        <v>1109</v>
      </c>
      <c r="D136" s="88" t="s">
        <v>1110</v>
      </c>
      <c r="E136" s="88" t="s">
        <v>1111</v>
      </c>
      <c r="F136" s="89" t="s">
        <v>714</v>
      </c>
      <c r="G136" s="89" t="s">
        <v>655</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1102</v>
      </c>
      <c r="B137" s="84" t="s">
        <v>1112</v>
      </c>
      <c r="C137" s="86" t="s">
        <v>1113</v>
      </c>
      <c r="D137" s="88" t="s">
        <v>1114</v>
      </c>
      <c r="E137" s="88" t="s">
        <v>1115</v>
      </c>
      <c r="F137" s="89" t="s">
        <v>739</v>
      </c>
      <c r="G137" s="89" t="s">
        <v>655</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1102</v>
      </c>
      <c r="B138" s="84" t="s">
        <v>1116</v>
      </c>
      <c r="C138" s="86" t="s">
        <v>1117</v>
      </c>
      <c r="D138" s="88" t="s">
        <v>1118</v>
      </c>
      <c r="E138" s="88" t="s">
        <v>1119</v>
      </c>
      <c r="F138" s="89" t="s">
        <v>714</v>
      </c>
      <c r="G138" s="89" t="s">
        <v>655</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1102</v>
      </c>
      <c r="B139" s="84" t="s">
        <v>1120</v>
      </c>
      <c r="C139" s="86" t="s">
        <v>1121</v>
      </c>
      <c r="D139" s="88" t="s">
        <v>1122</v>
      </c>
      <c r="E139" s="88" t="s">
        <v>1123</v>
      </c>
      <c r="F139" s="89" t="s">
        <v>739</v>
      </c>
      <c r="G139" s="89" t="s">
        <v>655</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1102</v>
      </c>
      <c r="B140" s="84" t="s">
        <v>1124</v>
      </c>
      <c r="C140" s="86" t="s">
        <v>1125</v>
      </c>
      <c r="D140" s="88" t="s">
        <v>1126</v>
      </c>
      <c r="E140" s="88" t="s">
        <v>1127</v>
      </c>
      <c r="F140" s="89" t="s">
        <v>654</v>
      </c>
      <c r="G140" s="89" t="s">
        <v>655</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1102</v>
      </c>
      <c r="B141" s="84" t="s">
        <v>1128</v>
      </c>
      <c r="C141" s="86" t="s">
        <v>1129</v>
      </c>
      <c r="D141" s="88" t="s">
        <v>1130</v>
      </c>
      <c r="E141" s="88" t="s">
        <v>1131</v>
      </c>
      <c r="F141" s="89" t="s">
        <v>654</v>
      </c>
      <c r="G141" s="89" t="s">
        <v>639</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1132</v>
      </c>
      <c r="B142" s="83">
        <v>16</v>
      </c>
      <c r="C142" s="85" t="s">
        <v>21</v>
      </c>
      <c r="D142" s="87" t="s">
        <v>1133</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1132</v>
      </c>
      <c r="B143" s="84" t="s">
        <v>1134</v>
      </c>
      <c r="C143" s="86" t="s">
        <v>1135</v>
      </c>
      <c r="D143" s="88" t="s">
        <v>1136</v>
      </c>
      <c r="E143" s="88" t="s">
        <v>1137</v>
      </c>
      <c r="F143" s="89" t="s">
        <v>714</v>
      </c>
      <c r="G143" s="89" t="s">
        <v>655</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1132</v>
      </c>
      <c r="B144" s="84" t="s">
        <v>1138</v>
      </c>
      <c r="C144" s="86" t="s">
        <v>1139</v>
      </c>
      <c r="D144" s="88" t="s">
        <v>1140</v>
      </c>
      <c r="E144" s="88" t="s">
        <v>1141</v>
      </c>
      <c r="F144" s="89" t="s">
        <v>714</v>
      </c>
      <c r="G144" s="89" t="s">
        <v>655</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1132</v>
      </c>
      <c r="B145" s="84" t="s">
        <v>1142</v>
      </c>
      <c r="C145" s="86" t="s">
        <v>1143</v>
      </c>
      <c r="D145" s="88" t="s">
        <v>1144</v>
      </c>
      <c r="E145" s="88" t="s">
        <v>1145</v>
      </c>
      <c r="F145" s="89" t="s">
        <v>622</v>
      </c>
      <c r="G145" s="89" t="s">
        <v>607</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1132</v>
      </c>
      <c r="B146" s="84" t="s">
        <v>1146</v>
      </c>
      <c r="C146" s="86" t="s">
        <v>1147</v>
      </c>
      <c r="D146" s="88" t="s">
        <v>1148</v>
      </c>
      <c r="E146" s="88" t="s">
        <v>1149</v>
      </c>
      <c r="F146" s="89" t="s">
        <v>622</v>
      </c>
      <c r="G146" s="89" t="s">
        <v>597</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1132</v>
      </c>
      <c r="B147" s="84" t="s">
        <v>1150</v>
      </c>
      <c r="C147" s="86" t="s">
        <v>1151</v>
      </c>
      <c r="D147" s="88" t="s">
        <v>1152</v>
      </c>
      <c r="E147" s="88" t="s">
        <v>1153</v>
      </c>
      <c r="F147" s="89" t="s">
        <v>622</v>
      </c>
      <c r="G147" s="89" t="s">
        <v>639</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1132</v>
      </c>
      <c r="B148" s="84" t="s">
        <v>1154</v>
      </c>
      <c r="C148" s="86" t="s">
        <v>1155</v>
      </c>
      <c r="D148" s="88" t="s">
        <v>1156</v>
      </c>
      <c r="E148" s="88" t="s">
        <v>1157</v>
      </c>
      <c r="F148" s="89" t="s">
        <v>714</v>
      </c>
      <c r="G148" s="89" t="s">
        <v>655</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1132</v>
      </c>
      <c r="B149" s="84" t="s">
        <v>1158</v>
      </c>
      <c r="C149" s="86" t="s">
        <v>1159</v>
      </c>
      <c r="D149" s="88" t="s">
        <v>1160</v>
      </c>
      <c r="E149" s="88" t="s">
        <v>1161</v>
      </c>
      <c r="F149" s="89" t="s">
        <v>622</v>
      </c>
      <c r="G149" s="89" t="s">
        <v>639</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1132</v>
      </c>
      <c r="B150" s="84" t="s">
        <v>1162</v>
      </c>
      <c r="C150" s="86" t="s">
        <v>1163</v>
      </c>
      <c r="D150" s="88" t="s">
        <v>1164</v>
      </c>
      <c r="E150" s="88" t="s">
        <v>1165</v>
      </c>
      <c r="F150" s="89" t="s">
        <v>868</v>
      </c>
      <c r="G150" s="89" t="s">
        <v>639</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1132</v>
      </c>
      <c r="B151" s="84" t="s">
        <v>1166</v>
      </c>
      <c r="C151" s="86" t="s">
        <v>1167</v>
      </c>
      <c r="D151" s="88" t="s">
        <v>1168</v>
      </c>
      <c r="E151" s="88" t="s">
        <v>1169</v>
      </c>
      <c r="F151" s="89" t="s">
        <v>739</v>
      </c>
      <c r="G151" s="89" t="s">
        <v>639</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1132</v>
      </c>
      <c r="B152" s="84" t="s">
        <v>1170</v>
      </c>
      <c r="C152" s="86" t="s">
        <v>1171</v>
      </c>
      <c r="D152" s="88" t="s">
        <v>1172</v>
      </c>
      <c r="E152" s="88" t="s">
        <v>1173</v>
      </c>
      <c r="F152" s="89" t="s">
        <v>622</v>
      </c>
      <c r="G152" s="89" t="s">
        <v>639</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1132</v>
      </c>
      <c r="B153" s="84" t="s">
        <v>1174</v>
      </c>
      <c r="C153" s="86" t="s">
        <v>1175</v>
      </c>
      <c r="D153" s="88" t="s">
        <v>1176</v>
      </c>
      <c r="E153" s="88" t="s">
        <v>1177</v>
      </c>
      <c r="F153" s="89" t="s">
        <v>622</v>
      </c>
      <c r="G153" s="89" t="s">
        <v>639</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1132</v>
      </c>
      <c r="B154" s="84" t="s">
        <v>1178</v>
      </c>
      <c r="C154" s="86" t="s">
        <v>1179</v>
      </c>
      <c r="D154" s="88" t="s">
        <v>1180</v>
      </c>
      <c r="E154" s="88" t="s">
        <v>1181</v>
      </c>
      <c r="F154" s="89" t="s">
        <v>622</v>
      </c>
      <c r="G154" s="89" t="s">
        <v>639</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1132</v>
      </c>
      <c r="B155" s="84" t="s">
        <v>1182</v>
      </c>
      <c r="C155" s="86" t="s">
        <v>1183</v>
      </c>
      <c r="D155" s="88" t="s">
        <v>1184</v>
      </c>
      <c r="E155" s="88" t="s">
        <v>1185</v>
      </c>
      <c r="F155" s="89" t="s">
        <v>622</v>
      </c>
      <c r="G155" s="89" t="s">
        <v>607</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1132</v>
      </c>
      <c r="B156" s="84" t="s">
        <v>1186</v>
      </c>
      <c r="C156" s="86" t="s">
        <v>1187</v>
      </c>
      <c r="D156" s="88" t="s">
        <v>1188</v>
      </c>
      <c r="E156" s="88" t="s">
        <v>1189</v>
      </c>
      <c r="F156" s="89" t="s">
        <v>622</v>
      </c>
      <c r="G156" s="89" t="s">
        <v>639</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1190</v>
      </c>
      <c r="B157" s="83">
        <v>17</v>
      </c>
      <c r="C157" s="85" t="s">
        <v>21</v>
      </c>
      <c r="D157" s="87" t="s">
        <v>1191</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1190</v>
      </c>
      <c r="B158" s="84" t="s">
        <v>1192</v>
      </c>
      <c r="C158" s="86" t="s">
        <v>1193</v>
      </c>
      <c r="D158" s="88" t="s">
        <v>1194</v>
      </c>
      <c r="E158" s="88" t="s">
        <v>1195</v>
      </c>
      <c r="F158" s="89" t="s">
        <v>739</v>
      </c>
      <c r="G158" s="89" t="s">
        <v>602</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1190</v>
      </c>
      <c r="B159" s="84" t="s">
        <v>1196</v>
      </c>
      <c r="C159" s="86" t="s">
        <v>1197</v>
      </c>
      <c r="D159" s="88" t="s">
        <v>1198</v>
      </c>
      <c r="E159" s="88" t="s">
        <v>1199</v>
      </c>
      <c r="F159" s="89" t="s">
        <v>714</v>
      </c>
      <c r="G159" s="89" t="s">
        <v>655</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1190</v>
      </c>
      <c r="B160" s="84" t="s">
        <v>1200</v>
      </c>
      <c r="C160" s="86" t="s">
        <v>1201</v>
      </c>
      <c r="D160" s="88" t="s">
        <v>1202</v>
      </c>
      <c r="E160" s="88" t="s">
        <v>1203</v>
      </c>
      <c r="F160" s="89" t="s">
        <v>714</v>
      </c>
      <c r="G160" s="89" t="s">
        <v>655</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1190</v>
      </c>
      <c r="B161" s="84" t="s">
        <v>1204</v>
      </c>
      <c r="C161" s="86" t="s">
        <v>1205</v>
      </c>
      <c r="D161" s="88" t="s">
        <v>1206</v>
      </c>
      <c r="E161" s="88" t="s">
        <v>1207</v>
      </c>
      <c r="F161" s="89" t="s">
        <v>714</v>
      </c>
      <c r="G161" s="89" t="s">
        <v>655</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1190</v>
      </c>
      <c r="B162" s="84" t="s">
        <v>1208</v>
      </c>
      <c r="C162" s="86" t="s">
        <v>1209</v>
      </c>
      <c r="D162" s="88" t="s">
        <v>1210</v>
      </c>
      <c r="E162" s="88" t="s">
        <v>1211</v>
      </c>
      <c r="F162" s="89" t="s">
        <v>739</v>
      </c>
      <c r="G162" s="89" t="s">
        <v>602</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1190</v>
      </c>
      <c r="B163" s="84" t="s">
        <v>1212</v>
      </c>
      <c r="C163" s="86" t="s">
        <v>1213</v>
      </c>
      <c r="D163" s="88" t="s">
        <v>1214</v>
      </c>
      <c r="E163" s="88" t="s">
        <v>1215</v>
      </c>
      <c r="F163" s="89" t="s">
        <v>739</v>
      </c>
      <c r="G163" s="89" t="s">
        <v>602</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1190</v>
      </c>
      <c r="B164" s="84" t="s">
        <v>1216</v>
      </c>
      <c r="C164" s="86" t="s">
        <v>1217</v>
      </c>
      <c r="D164" s="88" t="s">
        <v>1218</v>
      </c>
      <c r="E164" s="88" t="s">
        <v>1219</v>
      </c>
      <c r="F164" s="89" t="s">
        <v>739</v>
      </c>
      <c r="G164" s="89" t="s">
        <v>971</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1190</v>
      </c>
      <c r="B165" s="84" t="s">
        <v>1220</v>
      </c>
      <c r="C165" s="86" t="s">
        <v>1221</v>
      </c>
      <c r="D165" s="88" t="s">
        <v>1222</v>
      </c>
      <c r="E165" s="88" t="s">
        <v>1223</v>
      </c>
      <c r="F165" s="89" t="s">
        <v>739</v>
      </c>
      <c r="G165" s="89" t="s">
        <v>971</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1190</v>
      </c>
      <c r="B166" s="84" t="s">
        <v>1224</v>
      </c>
      <c r="C166" s="86" t="s">
        <v>1225</v>
      </c>
      <c r="D166" s="88" t="s">
        <v>1226</v>
      </c>
      <c r="E166" s="88" t="s">
        <v>1227</v>
      </c>
      <c r="F166" s="89" t="s">
        <v>714</v>
      </c>
      <c r="G166" s="89" t="s">
        <v>971</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1228</v>
      </c>
      <c r="B167" s="83">
        <v>18</v>
      </c>
      <c r="C167" s="85" t="s">
        <v>21</v>
      </c>
      <c r="D167" s="87" t="s">
        <v>1229</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1228</v>
      </c>
      <c r="B168" s="84" t="s">
        <v>1230</v>
      </c>
      <c r="C168" s="86" t="s">
        <v>1231</v>
      </c>
      <c r="D168" s="88" t="s">
        <v>1232</v>
      </c>
      <c r="E168" s="88" t="s">
        <v>1233</v>
      </c>
      <c r="F168" s="89" t="s">
        <v>714</v>
      </c>
      <c r="G168" s="89" t="s">
        <v>655</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1228</v>
      </c>
      <c r="B169" s="84" t="s">
        <v>1234</v>
      </c>
      <c r="C169" s="86" t="s">
        <v>1235</v>
      </c>
      <c r="D169" s="88" t="s">
        <v>1236</v>
      </c>
      <c r="E169" s="88" t="s">
        <v>1237</v>
      </c>
      <c r="F169" s="89" t="s">
        <v>868</v>
      </c>
      <c r="G169" s="89" t="s">
        <v>607</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1228</v>
      </c>
      <c r="B170" s="84" t="s">
        <v>1238</v>
      </c>
      <c r="C170" s="86" t="s">
        <v>1239</v>
      </c>
      <c r="D170" s="88" t="s">
        <v>1240</v>
      </c>
      <c r="E170" s="88" t="s">
        <v>1241</v>
      </c>
      <c r="F170" s="89" t="s">
        <v>868</v>
      </c>
      <c r="G170" s="89" t="s">
        <v>639</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1228</v>
      </c>
      <c r="B171" s="84" t="s">
        <v>1242</v>
      </c>
      <c r="C171" s="86" t="s">
        <v>1243</v>
      </c>
      <c r="D171" s="88" t="s">
        <v>1244</v>
      </c>
      <c r="E171" s="88" t="s">
        <v>1245</v>
      </c>
      <c r="F171" s="89" t="s">
        <v>868</v>
      </c>
      <c r="G171" s="89" t="s">
        <v>639</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1228</v>
      </c>
      <c r="B172" s="94" t="s">
        <v>1246</v>
      </c>
      <c r="C172" s="95" t="s">
        <v>1247</v>
      </c>
      <c r="D172" s="96" t="s">
        <v>1248</v>
      </c>
      <c r="E172" s="96" t="s">
        <v>1249</v>
      </c>
      <c r="F172" s="97" t="s">
        <v>868</v>
      </c>
      <c r="G172" s="97" t="s">
        <v>607</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300</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IFERROR(INDEX('Recommendations'!$H$2:$H$59, MATCH(J2,'Recommendations'!$A$2:$A$59,0))="Implemented", FALSE))</xm:f>
            <x14:dxf>
              <font>
                <color rgb="FF000000"/>
              </font>
              <fill>
                <patternFill>
                  <bgColor rgb="FF3C7D22"/>
                </patternFill>
              </fill>
            </x14:dxf>
          </x14:cfRule>
          <x14:cfRule type="expression" priority="2" id="{00000000-000E-0000-0400-000002000000}">
            <xm:f>AND(J2&lt;&gt;"", IFERROR(INDEX('Recommendations'!$H$2:$H$59, MATCH(J2,'Recommendations'!$A$2:$A$59,0))="Compensated", FALSE))</xm:f>
            <x14:dxf>
              <font>
                <color rgb="FF000000"/>
              </font>
              <fill>
                <patternFill>
                  <bgColor rgb="FFC6E0B4"/>
                </patternFill>
              </fill>
            </x14:dxf>
          </x14:cfRule>
          <x14:cfRule type="expression" priority="3" id="{00000000-000E-0000-0400-000003000000}">
            <xm:f>AND(J2&lt;&gt;"", IFERROR(INDEX('Recommendations'!$H$2:$H$59, MATCH(J2,'Recommendations'!$A$2:$A$59,0))="Testing", FALSE))</xm:f>
            <x14:dxf>
              <font>
                <color rgb="FF000000"/>
              </font>
              <fill>
                <patternFill>
                  <bgColor rgb="FFFFC000"/>
                </patternFill>
              </fill>
            </x14:dxf>
          </x14:cfRule>
          <x14:cfRule type="expression" priority="4" id="{00000000-000E-0000-0400-000004000000}">
            <xm:f>AND(J2&lt;&gt;"", IFERROR(INDEX('Recommendations'!$H$2:$H$59, MATCH(J2,'Recommendations'!$A$2:$A$59,0))="Failed", FALSE))</xm:f>
            <x14:dxf>
              <font>
                <color rgb="FF000000"/>
              </font>
              <fill>
                <patternFill>
                  <bgColor rgb="FFD82891"/>
                </patternFill>
              </fill>
            </x14:dxf>
          </x14:cfRule>
          <x14:cfRule type="expression" priority="5" id="{00000000-000E-0000-0400-000005000000}">
            <xm:f>AND(J2&lt;&gt;"", IFERROR(INDEX('Recommendations'!$H$2:$H$59, MATCH(J2,'Recommendations'!$A$2:$A$59,0))="Risk Accepted", FALSE))</xm:f>
            <x14:dxf>
              <font>
                <color rgb="FF000000"/>
              </font>
              <fill>
                <patternFill>
                  <bgColor rgb="FFD9D9D9"/>
                </patternFill>
              </fill>
            </x14:dxf>
          </x14:cfRule>
          <x14:cfRule type="expression" priority="6" id="{00000000-000E-0000-0400-000006000000}">
            <xm:f>AND(J2&lt;&gt;"", IFERROR(INDEX('Recommendations'!$H$2:$H$59, MATCH(J2,'Recommendations'!$A$2:$A$59,0))="N/A",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1250</v>
      </c>
      <c r="C1" s="124" t="s">
        <v>10</v>
      </c>
      <c r="D1" s="124" t="s">
        <v>455</v>
      </c>
      <c r="E1" s="124" t="s">
        <v>1251</v>
      </c>
      <c r="F1" s="124" t="s">
        <v>1252</v>
      </c>
      <c r="G1" s="124" t="s">
        <v>549</v>
      </c>
      <c r="H1" s="124" t="s">
        <v>550</v>
      </c>
      <c r="I1" s="124" t="s">
        <v>551</v>
      </c>
      <c r="J1" s="124" t="s">
        <v>552</v>
      </c>
      <c r="K1" s="124" t="s">
        <v>553</v>
      </c>
      <c r="L1" s="124" t="s">
        <v>554</v>
      </c>
      <c r="M1" s="124" t="s">
        <v>555</v>
      </c>
      <c r="N1" s="124" t="s">
        <v>556</v>
      </c>
      <c r="O1" s="124" t="s">
        <v>557</v>
      </c>
      <c r="P1" s="124" t="s">
        <v>558</v>
      </c>
      <c r="Q1" s="124" t="s">
        <v>559</v>
      </c>
      <c r="R1" s="124" t="s">
        <v>560</v>
      </c>
      <c r="S1" s="124" t="s">
        <v>561</v>
      </c>
      <c r="T1" s="124" t="s">
        <v>562</v>
      </c>
      <c r="U1" s="124" t="s">
        <v>563</v>
      </c>
      <c r="V1" s="124" t="s">
        <v>564</v>
      </c>
      <c r="W1" s="124" t="s">
        <v>565</v>
      </c>
      <c r="X1" s="124" t="s">
        <v>566</v>
      </c>
      <c r="Y1" s="124" t="s">
        <v>567</v>
      </c>
      <c r="Z1" s="124" t="s">
        <v>568</v>
      </c>
      <c r="AA1" s="124" t="s">
        <v>569</v>
      </c>
      <c r="AB1" s="124" t="s">
        <v>570</v>
      </c>
      <c r="AC1" s="124" t="s">
        <v>571</v>
      </c>
      <c r="AD1" s="124" t="s">
        <v>572</v>
      </c>
      <c r="AE1" s="124" t="s">
        <v>573</v>
      </c>
      <c r="AF1" s="124" t="s">
        <v>574</v>
      </c>
      <c r="AG1" s="124" t="s">
        <v>575</v>
      </c>
      <c r="AH1" s="124" t="s">
        <v>576</v>
      </c>
      <c r="AI1" s="124" t="s">
        <v>577</v>
      </c>
      <c r="AJ1" s="124" t="s">
        <v>578</v>
      </c>
      <c r="AK1" s="124" t="s">
        <v>579</v>
      </c>
      <c r="AL1" s="124" t="s">
        <v>580</v>
      </c>
      <c r="AM1" s="124" t="s">
        <v>581</v>
      </c>
      <c r="AN1" s="124" t="s">
        <v>582</v>
      </c>
      <c r="AO1" s="124" t="s">
        <v>583</v>
      </c>
      <c r="AP1" s="124" t="s">
        <v>584</v>
      </c>
      <c r="AQ1" s="124" t="s">
        <v>585</v>
      </c>
      <c r="AR1" s="124" t="s">
        <v>586</v>
      </c>
      <c r="AS1" s="124" t="s">
        <v>587</v>
      </c>
      <c r="AT1" s="124" t="s">
        <v>588</v>
      </c>
      <c r="AU1" s="125" t="s">
        <v>589</v>
      </c>
    </row>
    <row r="2" spans="1:47" ht="60" customHeight="1" x14ac:dyDescent="0.35">
      <c r="A2" s="119" t="s">
        <v>1253</v>
      </c>
      <c r="B2" s="109" t="s">
        <v>1254</v>
      </c>
      <c r="C2" s="110" t="s">
        <v>1255</v>
      </c>
      <c r="D2" s="110" t="s">
        <v>1256</v>
      </c>
      <c r="E2" s="110" t="s">
        <v>1257</v>
      </c>
      <c r="F2" s="111" t="s">
        <v>1258</v>
      </c>
      <c r="G2" s="112">
        <f>IF(COUNTIF(H2:AU2,"&lt;&gt;")=0,"",SUMPRODUCT(((Recommendations[ImplStatus]="Implemented")+(Recommendations[ImplStatus]="Compensated"))*ISNUMBER(MATCH(Recommendations[Id],H2:AU2,0)))/COUNTIF(H2:AU2,"&lt;&gt;"))</f>
        <v>0</v>
      </c>
      <c r="H2" s="113" t="s">
        <v>29</v>
      </c>
      <c r="I2" s="113" t="s">
        <v>40</v>
      </c>
      <c r="J2" s="113" t="s">
        <v>89</v>
      </c>
      <c r="K2" s="113" t="s">
        <v>251</v>
      </c>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1259</v>
      </c>
      <c r="B3" s="109" t="s">
        <v>1260</v>
      </c>
      <c r="C3" s="110" t="s">
        <v>1261</v>
      </c>
      <c r="D3" s="110" t="s">
        <v>1262</v>
      </c>
      <c r="E3" s="110" t="s">
        <v>1263</v>
      </c>
      <c r="F3" s="111" t="s">
        <v>1264</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1265</v>
      </c>
      <c r="B4" s="109" t="s">
        <v>1266</v>
      </c>
      <c r="C4" s="110" t="s">
        <v>1267</v>
      </c>
      <c r="D4" s="110" t="s">
        <v>1268</v>
      </c>
      <c r="E4" s="110" t="s">
        <v>1269</v>
      </c>
      <c r="F4" s="111" t="s">
        <v>1270</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1271</v>
      </c>
      <c r="B5" s="109" t="s">
        <v>1272</v>
      </c>
      <c r="C5" s="110" t="s">
        <v>1273</v>
      </c>
      <c r="D5" s="110" t="s">
        <v>1274</v>
      </c>
      <c r="E5" s="110" t="s">
        <v>1275</v>
      </c>
      <c r="F5" s="111" t="s">
        <v>1276</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1277</v>
      </c>
      <c r="B6" s="109" t="s">
        <v>1278</v>
      </c>
      <c r="C6" s="110" t="s">
        <v>1279</v>
      </c>
      <c r="D6" s="110" t="s">
        <v>1280</v>
      </c>
      <c r="E6" s="110" t="s">
        <v>21</v>
      </c>
      <c r="F6" s="111" t="s">
        <v>1281</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1282</v>
      </c>
      <c r="B7" s="109" t="s">
        <v>11</v>
      </c>
      <c r="C7" s="110" t="s">
        <v>1283</v>
      </c>
      <c r="D7" s="110" t="s">
        <v>1284</v>
      </c>
      <c r="E7" s="110" t="s">
        <v>21</v>
      </c>
      <c r="F7" s="111" t="s">
        <v>1285</v>
      </c>
      <c r="G7" s="112">
        <f>IF(COUNTIF(H7:AU7,"&lt;&gt;")=0,"",SUMPRODUCT(((Recommendations[ImplStatus]="Implemented")+(Recommendations[ImplStatus]="Compensated"))*ISNUMBER(MATCH(Recommendations[Id],H7:AU7,0)))/COUNTIF(H7:AU7,"&lt;&gt;"))</f>
        <v>0</v>
      </c>
      <c r="H7" s="113" t="s">
        <v>117</v>
      </c>
      <c r="I7" s="113" t="s">
        <v>137</v>
      </c>
      <c r="J7" s="113" t="s">
        <v>181</v>
      </c>
      <c r="K7" s="113" t="s">
        <v>186</v>
      </c>
      <c r="L7" s="113" t="s">
        <v>191</v>
      </c>
      <c r="M7" s="113" t="s">
        <v>196</v>
      </c>
      <c r="N7" s="113" t="s">
        <v>201</v>
      </c>
      <c r="O7" s="113" t="s">
        <v>206</v>
      </c>
      <c r="P7" s="113" t="s">
        <v>256</v>
      </c>
      <c r="Q7" s="113" t="s">
        <v>295</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1286</v>
      </c>
      <c r="B8" s="109" t="s">
        <v>1287</v>
      </c>
      <c r="C8" s="110" t="s">
        <v>1288</v>
      </c>
      <c r="D8" s="110" t="s">
        <v>1289</v>
      </c>
      <c r="E8" s="110" t="s">
        <v>21</v>
      </c>
      <c r="F8" s="111" t="s">
        <v>1290</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1291</v>
      </c>
      <c r="B9" s="109" t="s">
        <v>1292</v>
      </c>
      <c r="C9" s="110" t="s">
        <v>1293</v>
      </c>
      <c r="D9" s="110" t="s">
        <v>1294</v>
      </c>
      <c r="E9" s="110" t="s">
        <v>21</v>
      </c>
      <c r="F9" s="111" t="s">
        <v>1295</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1296</v>
      </c>
      <c r="B10" s="109" t="s">
        <v>1297</v>
      </c>
      <c r="C10" s="110" t="s">
        <v>1298</v>
      </c>
      <c r="D10" s="110" t="s">
        <v>1299</v>
      </c>
      <c r="E10" s="110" t="s">
        <v>21</v>
      </c>
      <c r="F10" s="111" t="s">
        <v>1300</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1301</v>
      </c>
      <c r="B11" s="109" t="s">
        <v>1302</v>
      </c>
      <c r="C11" s="110" t="s">
        <v>1303</v>
      </c>
      <c r="D11" s="110" t="s">
        <v>1304</v>
      </c>
      <c r="E11" s="110" t="s">
        <v>21</v>
      </c>
      <c r="F11" s="111" t="s">
        <v>1305</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1306</v>
      </c>
      <c r="B12" s="109" t="s">
        <v>1307</v>
      </c>
      <c r="C12" s="110" t="s">
        <v>1308</v>
      </c>
      <c r="D12" s="110" t="s">
        <v>1309</v>
      </c>
      <c r="E12" s="110" t="s">
        <v>21</v>
      </c>
      <c r="F12" s="111" t="s">
        <v>1310</v>
      </c>
      <c r="G12" s="112">
        <f>IF(COUNTIF(H12:AU12,"&lt;&gt;")=0,"",SUMPRODUCT(((Recommendations[ImplStatus]="Implemented")+(Recommendations[ImplStatus]="Compensated"))*ISNUMBER(MATCH(Recommendations[Id],H12:AU12,0)))/COUNTIF(H12:AU12,"&lt;&gt;"))</f>
        <v>0</v>
      </c>
      <c r="H12" s="113" t="s">
        <v>127</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1311</v>
      </c>
      <c r="B13" s="109" t="s">
        <v>1312</v>
      </c>
      <c r="C13" s="110" t="s">
        <v>1313</v>
      </c>
      <c r="D13" s="110" t="s">
        <v>1314</v>
      </c>
      <c r="E13" s="110" t="s">
        <v>21</v>
      </c>
      <c r="F13" s="111" t="s">
        <v>1315</v>
      </c>
      <c r="G13" s="112">
        <f>IF(COUNTIF(H13:AU13,"&lt;&gt;")=0,"",SUMPRODUCT(((Recommendations[ImplStatus]="Implemented")+(Recommendations[ImplStatus]="Compensated"))*ISNUMBER(MATCH(Recommendations[Id],H13:AU13,0)))/COUNTIF(H13:AU13,"&lt;&gt;"))</f>
        <v>0</v>
      </c>
      <c r="H13" s="113" t="s">
        <v>281</v>
      </c>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1316</v>
      </c>
      <c r="B14" s="109" t="s">
        <v>1317</v>
      </c>
      <c r="C14" s="110" t="s">
        <v>1318</v>
      </c>
      <c r="D14" s="110" t="s">
        <v>1319</v>
      </c>
      <c r="E14" s="110" t="s">
        <v>21</v>
      </c>
      <c r="F14" s="111" t="s">
        <v>1320</v>
      </c>
      <c r="G14" s="112" t="str">
        <f>IF(COUNTIF(H14:AU14,"&lt;&gt;")=0,"",SUMPRODUCT(((Recommendations[ImplStatus]="Implemented")+(Recommendations[ImplStatus]="Compensated"))*ISNUMBER(MATCH(Recommendations[Id],H14:AU14,0)))/COUNTIF(H14:AU14,"&lt;&gt;"))</f>
        <v/>
      </c>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1321</v>
      </c>
      <c r="B15" s="109" t="s">
        <v>1322</v>
      </c>
      <c r="C15" s="110" t="s">
        <v>1323</v>
      </c>
      <c r="D15" s="110" t="s">
        <v>1324</v>
      </c>
      <c r="E15" s="110" t="s">
        <v>21</v>
      </c>
      <c r="F15" s="111" t="s">
        <v>1325</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1326</v>
      </c>
      <c r="B16" s="109" t="s">
        <v>1327</v>
      </c>
      <c r="C16" s="110" t="s">
        <v>1328</v>
      </c>
      <c r="D16" s="110" t="s">
        <v>1329</v>
      </c>
      <c r="E16" s="110" t="s">
        <v>21</v>
      </c>
      <c r="F16" s="111" t="s">
        <v>1330</v>
      </c>
      <c r="G16" s="112">
        <f>IF(COUNTIF(H16:AU16,"&lt;&gt;")=0,"",SUMPRODUCT(((Recommendations[ImplStatus]="Implemented")+(Recommendations[ImplStatus]="Compensated"))*ISNUMBER(MATCH(Recommendations[Id],H16:AU16,0)))/COUNTIF(H16:AU16,"&lt;&gt;"))</f>
        <v>0</v>
      </c>
      <c r="H16" s="113" t="s">
        <v>50</v>
      </c>
      <c r="I16" s="113" t="s">
        <v>84</v>
      </c>
      <c r="J16" s="113" t="s">
        <v>112</v>
      </c>
      <c r="K16" s="113" t="s">
        <v>132</v>
      </c>
      <c r="L16" s="113" t="s">
        <v>163</v>
      </c>
      <c r="M16" s="113" t="s">
        <v>173</v>
      </c>
      <c r="N16" s="113" t="s">
        <v>178</v>
      </c>
      <c r="O16" s="113" t="s">
        <v>241</v>
      </c>
      <c r="P16" s="113" t="s">
        <v>266</v>
      </c>
      <c r="Q16" s="113" t="s">
        <v>286</v>
      </c>
      <c r="R16" s="113" t="s">
        <v>290</v>
      </c>
      <c r="S16" s="113" t="s">
        <v>293</v>
      </c>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1331</v>
      </c>
      <c r="B17" s="109" t="s">
        <v>1332</v>
      </c>
      <c r="C17" s="110" t="s">
        <v>1333</v>
      </c>
      <c r="D17" s="110" t="s">
        <v>1334</v>
      </c>
      <c r="E17" s="110" t="s">
        <v>21</v>
      </c>
      <c r="F17" s="111" t="s">
        <v>1335</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1336</v>
      </c>
      <c r="B18" s="109" t="s">
        <v>1337</v>
      </c>
      <c r="C18" s="110" t="s">
        <v>1338</v>
      </c>
      <c r="D18" s="110" t="s">
        <v>1339</v>
      </c>
      <c r="E18" s="110" t="s">
        <v>21</v>
      </c>
      <c r="F18" s="111" t="s">
        <v>1340</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1341</v>
      </c>
      <c r="B19" s="109" t="s">
        <v>1342</v>
      </c>
      <c r="C19" s="110" t="s">
        <v>1343</v>
      </c>
      <c r="D19" s="110" t="s">
        <v>1344</v>
      </c>
      <c r="E19" s="110" t="s">
        <v>21</v>
      </c>
      <c r="F19" s="111" t="s">
        <v>1345</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1346</v>
      </c>
      <c r="B20" s="109" t="s">
        <v>1347</v>
      </c>
      <c r="C20" s="110" t="s">
        <v>1348</v>
      </c>
      <c r="D20" s="110" t="s">
        <v>1349</v>
      </c>
      <c r="E20" s="110" t="s">
        <v>21</v>
      </c>
      <c r="F20" s="111" t="s">
        <v>1350</v>
      </c>
      <c r="G20" s="112">
        <f>IF(COUNTIF(H20:AU20,"&lt;&gt;")=0,"",SUMPRODUCT(((Recommendations[ImplStatus]="Implemented")+(Recommendations[ImplStatus]="Compensated"))*ISNUMBER(MATCH(Recommendations[Id],H20:AU20,0)))/COUNTIF(H20:AU20,"&lt;&gt;"))</f>
        <v>0</v>
      </c>
      <c r="H20" s="113" t="s">
        <v>158</v>
      </c>
      <c r="I20" s="113" t="s">
        <v>271</v>
      </c>
      <c r="J20" s="113" t="s">
        <v>276</v>
      </c>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1351</v>
      </c>
      <c r="B21" s="109" t="s">
        <v>1352</v>
      </c>
      <c r="C21" s="110" t="s">
        <v>1353</v>
      </c>
      <c r="D21" s="110" t="s">
        <v>1354</v>
      </c>
      <c r="E21" s="110" t="s">
        <v>1355</v>
      </c>
      <c r="F21" s="111" t="s">
        <v>1356</v>
      </c>
      <c r="G21" s="112">
        <f>IF(COUNTIF(H21:AU21,"&lt;&gt;")=0,"",SUMPRODUCT(((Recommendations[ImplStatus]="Implemented")+(Recommendations[ImplStatus]="Compensated"))*ISNUMBER(MATCH(Recommendations[Id],H21:AU21,0)))/COUNTIF(H21:AU21,"&lt;&gt;"))</f>
        <v>0</v>
      </c>
      <c r="H21" s="113" t="s">
        <v>14</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1357</v>
      </c>
      <c r="B22" s="109" t="s">
        <v>1358</v>
      </c>
      <c r="C22" s="110" t="s">
        <v>1359</v>
      </c>
      <c r="D22" s="110" t="s">
        <v>1360</v>
      </c>
      <c r="E22" s="110" t="s">
        <v>1361</v>
      </c>
      <c r="F22" s="111" t="s">
        <v>1362</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1363</v>
      </c>
      <c r="B23" s="109" t="s">
        <v>1364</v>
      </c>
      <c r="C23" s="110" t="s">
        <v>1365</v>
      </c>
      <c r="D23" s="110" t="s">
        <v>1366</v>
      </c>
      <c r="E23" s="110" t="s">
        <v>1367</v>
      </c>
      <c r="F23" s="111" t="s">
        <v>1368</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1369</v>
      </c>
      <c r="B24" s="109" t="s">
        <v>1370</v>
      </c>
      <c r="C24" s="110" t="s">
        <v>1371</v>
      </c>
      <c r="D24" s="110" t="s">
        <v>1372</v>
      </c>
      <c r="E24" s="110" t="s">
        <v>21</v>
      </c>
      <c r="F24" s="111" t="s">
        <v>1373</v>
      </c>
      <c r="G24" s="112">
        <f>IF(COUNTIF(H24:AU24,"&lt;&gt;")=0,"",SUMPRODUCT(((Recommendations[ImplStatus]="Implemented")+(Recommendations[ImplStatus]="Compensated"))*ISNUMBER(MATCH(Recommendations[Id],H24:AU24,0)))/COUNTIF(H24:AU24,"&lt;&gt;"))</f>
        <v>0</v>
      </c>
      <c r="H24" s="113" t="s">
        <v>221</v>
      </c>
      <c r="I24" s="113" t="s">
        <v>231</v>
      </c>
      <c r="J24" s="113" t="s">
        <v>236</v>
      </c>
      <c r="K24" s="113" t="s">
        <v>246</v>
      </c>
      <c r="L24" s="113" t="s">
        <v>261</v>
      </c>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1374</v>
      </c>
      <c r="B25" s="109" t="s">
        <v>1375</v>
      </c>
      <c r="C25" s="110" t="s">
        <v>1376</v>
      </c>
      <c r="D25" s="110" t="s">
        <v>21</v>
      </c>
      <c r="E25" s="110" t="s">
        <v>21</v>
      </c>
      <c r="F25" s="111" t="s">
        <v>1377</v>
      </c>
      <c r="G25" s="112">
        <f>IF(COUNTIF(H25:AU25,"&lt;&gt;")=0,"",SUMPRODUCT(((Recommendations[ImplStatus]="Implemented")+(Recommendations[ImplStatus]="Compensated"))*ISNUMBER(MATCH(Recommendations[Id],H25:AU25,0)))/COUNTIF(H25:AU25,"&lt;&gt;"))</f>
        <v>0</v>
      </c>
      <c r="H25" s="113" t="s">
        <v>107</v>
      </c>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1378</v>
      </c>
      <c r="B26" s="109" t="s">
        <v>1379</v>
      </c>
      <c r="C26" s="110" t="s">
        <v>1380</v>
      </c>
      <c r="D26" s="110" t="s">
        <v>1381</v>
      </c>
      <c r="E26" s="110" t="s">
        <v>21</v>
      </c>
      <c r="F26" s="111" t="s">
        <v>1382</v>
      </c>
      <c r="G26" s="112">
        <f>IF(COUNTIF(H26:AU26,"&lt;&gt;")=0,"",SUMPRODUCT(((Recommendations[ImplStatus]="Implemented")+(Recommendations[ImplStatus]="Compensated"))*ISNUMBER(MATCH(Recommendations[Id],H26:AU26,0)))/COUNTIF(H26:AU26,"&lt;&gt;"))</f>
        <v>0</v>
      </c>
      <c r="H26" s="113" t="s">
        <v>226</v>
      </c>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1383</v>
      </c>
      <c r="B27" s="109" t="s">
        <v>1384</v>
      </c>
      <c r="C27" s="110" t="s">
        <v>1385</v>
      </c>
      <c r="D27" s="110" t="s">
        <v>1386</v>
      </c>
      <c r="E27" s="110" t="s">
        <v>1387</v>
      </c>
      <c r="F27" s="111" t="s">
        <v>1388</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1389</v>
      </c>
      <c r="B28" s="109" t="s">
        <v>1390</v>
      </c>
      <c r="C28" s="110" t="s">
        <v>1391</v>
      </c>
      <c r="D28" s="110" t="s">
        <v>21</v>
      </c>
      <c r="E28" s="110" t="s">
        <v>21</v>
      </c>
      <c r="F28" s="111" t="s">
        <v>1392</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1393</v>
      </c>
      <c r="B29" s="109" t="s">
        <v>1394</v>
      </c>
      <c r="C29" s="110" t="s">
        <v>1395</v>
      </c>
      <c r="D29" s="110" t="s">
        <v>1396</v>
      </c>
      <c r="E29" s="110" t="s">
        <v>1397</v>
      </c>
      <c r="F29" s="111" t="s">
        <v>1398</v>
      </c>
      <c r="G29" s="112">
        <f>IF(COUNTIF(H29:AU29,"&lt;&gt;")=0,"",SUMPRODUCT(((Recommendations[ImplStatus]="Implemented")+(Recommendations[ImplStatus]="Compensated"))*ISNUMBER(MATCH(Recommendations[Id],H29:AU29,0)))/COUNTIF(H29:AU29,"&lt;&gt;"))</f>
        <v>0</v>
      </c>
      <c r="H29" s="113" t="s">
        <v>56</v>
      </c>
      <c r="I29" s="113" t="s">
        <v>61</v>
      </c>
      <c r="J29" s="113" t="s">
        <v>66</v>
      </c>
      <c r="K29" s="113" t="s">
        <v>71</v>
      </c>
      <c r="L29" s="113" t="s">
        <v>75</v>
      </c>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1399</v>
      </c>
      <c r="B30" s="109" t="s">
        <v>1400</v>
      </c>
      <c r="C30" s="110" t="s">
        <v>1401</v>
      </c>
      <c r="D30" s="110" t="s">
        <v>1402</v>
      </c>
      <c r="E30" s="110" t="s">
        <v>21</v>
      </c>
      <c r="F30" s="111" t="s">
        <v>1403</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1404</v>
      </c>
      <c r="B31" s="109" t="s">
        <v>1405</v>
      </c>
      <c r="C31" s="110" t="s">
        <v>1406</v>
      </c>
      <c r="D31" s="110" t="s">
        <v>1407</v>
      </c>
      <c r="E31" s="110" t="s">
        <v>1408</v>
      </c>
      <c r="F31" s="111" t="s">
        <v>1409</v>
      </c>
      <c r="G31" s="112">
        <f>IF(COUNTIF(H31:AU31,"&lt;&gt;")=0,"",SUMPRODUCT(((Recommendations[ImplStatus]="Implemented")+(Recommendations[ImplStatus]="Compensated"))*ISNUMBER(MATCH(Recommendations[Id],H31:AU31,0)))/COUNTIF(H31:AU31,"&lt;&gt;"))</f>
        <v>0</v>
      </c>
      <c r="H31" s="113" t="s">
        <v>34</v>
      </c>
      <c r="I31" s="113" t="s">
        <v>122</v>
      </c>
      <c r="J31" s="113" t="s">
        <v>147</v>
      </c>
      <c r="K31" s="113" t="s">
        <v>153</v>
      </c>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1410</v>
      </c>
      <c r="B32" s="109" t="s">
        <v>1411</v>
      </c>
      <c r="C32" s="110" t="s">
        <v>1412</v>
      </c>
      <c r="D32" s="110" t="s">
        <v>1413</v>
      </c>
      <c r="E32" s="110" t="s">
        <v>1414</v>
      </c>
      <c r="F32" s="111" t="s">
        <v>1415</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1416</v>
      </c>
      <c r="B33" s="109" t="s">
        <v>1417</v>
      </c>
      <c r="C33" s="110" t="s">
        <v>1418</v>
      </c>
      <c r="D33" s="110" t="s">
        <v>1419</v>
      </c>
      <c r="E33" s="110" t="s">
        <v>21</v>
      </c>
      <c r="F33" s="111" t="s">
        <v>1420</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1421</v>
      </c>
      <c r="B34" s="109" t="s">
        <v>1422</v>
      </c>
      <c r="C34" s="110" t="s">
        <v>1423</v>
      </c>
      <c r="D34" s="110" t="s">
        <v>1424</v>
      </c>
      <c r="E34" s="110" t="s">
        <v>21</v>
      </c>
      <c r="F34" s="111" t="s">
        <v>1425</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1426</v>
      </c>
      <c r="B35" s="109" t="s">
        <v>1427</v>
      </c>
      <c r="C35" s="110" t="s">
        <v>1428</v>
      </c>
      <c r="D35" s="110" t="s">
        <v>1429</v>
      </c>
      <c r="E35" s="110" t="s">
        <v>1430</v>
      </c>
      <c r="F35" s="111" t="s">
        <v>1431</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1432</v>
      </c>
      <c r="B36" s="109" t="s">
        <v>1433</v>
      </c>
      <c r="C36" s="110" t="s">
        <v>1434</v>
      </c>
      <c r="D36" s="110" t="s">
        <v>1435</v>
      </c>
      <c r="E36" s="110" t="s">
        <v>1436</v>
      </c>
      <c r="F36" s="111" t="s">
        <v>1437</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1438</v>
      </c>
      <c r="B37" s="109" t="s">
        <v>1439</v>
      </c>
      <c r="C37" s="110" t="s">
        <v>1440</v>
      </c>
      <c r="D37" s="110" t="s">
        <v>1441</v>
      </c>
      <c r="E37" s="110" t="s">
        <v>21</v>
      </c>
      <c r="F37" s="111" t="s">
        <v>1442</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1443</v>
      </c>
      <c r="B38" s="109" t="s">
        <v>1444</v>
      </c>
      <c r="C38" s="110" t="s">
        <v>1445</v>
      </c>
      <c r="D38" s="110" t="s">
        <v>1446</v>
      </c>
      <c r="E38" s="110" t="s">
        <v>1447</v>
      </c>
      <c r="F38" s="111" t="s">
        <v>1448</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1449</v>
      </c>
      <c r="B39" s="109" t="s">
        <v>1450</v>
      </c>
      <c r="C39" s="110" t="s">
        <v>1451</v>
      </c>
      <c r="D39" s="110" t="s">
        <v>1452</v>
      </c>
      <c r="E39" s="110" t="s">
        <v>21</v>
      </c>
      <c r="F39" s="111" t="s">
        <v>1453</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1454</v>
      </c>
      <c r="B40" s="109" t="s">
        <v>1455</v>
      </c>
      <c r="C40" s="110" t="s">
        <v>1456</v>
      </c>
      <c r="D40" s="110" t="s">
        <v>1457</v>
      </c>
      <c r="E40" s="110" t="s">
        <v>1458</v>
      </c>
      <c r="F40" s="111" t="s">
        <v>1459</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1460</v>
      </c>
      <c r="B41" s="109" t="s">
        <v>1461</v>
      </c>
      <c r="C41" s="110" t="s">
        <v>1462</v>
      </c>
      <c r="D41" s="110" t="s">
        <v>1463</v>
      </c>
      <c r="E41" s="110" t="s">
        <v>1464</v>
      </c>
      <c r="F41" s="111" t="s">
        <v>1465</v>
      </c>
      <c r="G41" s="112">
        <f>IF(COUNTIF(H41:AU41,"&lt;&gt;")=0,"",SUMPRODUCT(((Recommendations[ImplStatus]="Implemented")+(Recommendations[ImplStatus]="Compensated"))*ISNUMBER(MATCH(Recommendations[Id],H41:AU41,0)))/COUNTIF(H41:AU41,"&lt;&gt;"))</f>
        <v>0</v>
      </c>
      <c r="H41" s="113" t="s">
        <v>142</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1466</v>
      </c>
      <c r="B42" s="109" t="s">
        <v>1467</v>
      </c>
      <c r="C42" s="110" t="s">
        <v>1468</v>
      </c>
      <c r="D42" s="110" t="s">
        <v>1469</v>
      </c>
      <c r="E42" s="110" t="s">
        <v>1470</v>
      </c>
      <c r="F42" s="111" t="s">
        <v>1471</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1472</v>
      </c>
      <c r="B43" s="109" t="s">
        <v>1473</v>
      </c>
      <c r="C43" s="110" t="s">
        <v>1474</v>
      </c>
      <c r="D43" s="110" t="s">
        <v>1475</v>
      </c>
      <c r="E43" s="110" t="s">
        <v>1476</v>
      </c>
      <c r="F43" s="111" t="s">
        <v>1477</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1478</v>
      </c>
      <c r="B44" s="109" t="s">
        <v>1479</v>
      </c>
      <c r="C44" s="110" t="s">
        <v>1480</v>
      </c>
      <c r="D44" s="110" t="s">
        <v>1481</v>
      </c>
      <c r="E44" s="110" t="s">
        <v>21</v>
      </c>
      <c r="F44" s="111" t="s">
        <v>1482</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1483</v>
      </c>
      <c r="B45" s="114" t="s">
        <v>1484</v>
      </c>
      <c r="C45" s="115" t="s">
        <v>1485</v>
      </c>
      <c r="D45" s="115" t="s">
        <v>1486</v>
      </c>
      <c r="E45" s="115" t="s">
        <v>1487</v>
      </c>
      <c r="F45" s="116" t="s">
        <v>1488</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300</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IFERROR(INDEX('Recommendations'!$H$2:$H$59, MATCH(H2,'Recommendations'!$A$2:$A$59,0))="Implemented", FALSE))</xm:f>
            <x14:dxf>
              <font>
                <color rgb="FF000000"/>
              </font>
              <fill>
                <patternFill>
                  <bgColor rgb="FF3C7D22"/>
                </patternFill>
              </fill>
            </x14:dxf>
          </x14:cfRule>
          <x14:cfRule type="expression" priority="2" id="{00000000-000E-0000-0500-000002000000}">
            <xm:f>AND(H2&lt;&gt;"", IFERROR(INDEX('Recommendations'!$H$2:$H$59, MATCH(H2,'Recommendations'!$A$2:$A$59,0))="Compensated", FALSE))</xm:f>
            <x14:dxf>
              <font>
                <color rgb="FF000000"/>
              </font>
              <fill>
                <patternFill>
                  <bgColor rgb="FFC6E0B4"/>
                </patternFill>
              </fill>
            </x14:dxf>
          </x14:cfRule>
          <x14:cfRule type="expression" priority="3" id="{00000000-000E-0000-0500-000003000000}">
            <xm:f>AND(H2&lt;&gt;"", IFERROR(INDEX('Recommendations'!$H$2:$H$59, MATCH(H2,'Recommendations'!$A$2:$A$59,0))="Testing", FALSE))</xm:f>
            <x14:dxf>
              <font>
                <color rgb="FF000000"/>
              </font>
              <fill>
                <patternFill>
                  <bgColor rgb="FFFFC000"/>
                </patternFill>
              </fill>
            </x14:dxf>
          </x14:cfRule>
          <x14:cfRule type="expression" priority="4" id="{00000000-000E-0000-0500-000004000000}">
            <xm:f>AND(H2&lt;&gt;"", IFERROR(INDEX('Recommendations'!$H$2:$H$59, MATCH(H2,'Recommendations'!$A$2:$A$59,0))="Failed", FALSE))</xm:f>
            <x14:dxf>
              <font>
                <color rgb="FF000000"/>
              </font>
              <fill>
                <patternFill>
                  <bgColor rgb="FFD82891"/>
                </patternFill>
              </fill>
            </x14:dxf>
          </x14:cfRule>
          <x14:cfRule type="expression" priority="5" id="{00000000-000E-0000-0500-000005000000}">
            <xm:f>AND(H2&lt;&gt;"", IFERROR(INDEX('Recommendations'!$H$2:$H$59, MATCH(H2,'Recommendations'!$A$2:$A$59,0))="Risk Accepted", FALSE))</xm:f>
            <x14:dxf>
              <font>
                <color rgb="FF000000"/>
              </font>
              <fill>
                <patternFill>
                  <bgColor rgb="FFD9D9D9"/>
                </patternFill>
              </fill>
            </x14:dxf>
          </x14:cfRule>
          <x14:cfRule type="expression" priority="6" id="{00000000-000E-0000-0500-000006000000}">
            <xm:f>AND(H2&lt;&gt;"", IFERROR(INDEX('Recommendations'!$H$2:$H$59, MATCH(H2,'Recommendations'!$A$2:$A$59,0))="N/A",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1489</v>
      </c>
      <c r="B1" s="148" t="s">
        <v>543</v>
      </c>
      <c r="C1" s="148" t="s">
        <v>0</v>
      </c>
      <c r="D1" s="148" t="s">
        <v>544</v>
      </c>
      <c r="E1" s="148" t="s">
        <v>1490</v>
      </c>
      <c r="F1" s="148" t="s">
        <v>1491</v>
      </c>
      <c r="G1" s="148" t="s">
        <v>1492</v>
      </c>
      <c r="H1" s="148" t="s">
        <v>1493</v>
      </c>
      <c r="I1" s="148" t="s">
        <v>549</v>
      </c>
      <c r="J1" s="148" t="s">
        <v>550</v>
      </c>
      <c r="K1" s="148" t="s">
        <v>551</v>
      </c>
      <c r="L1" s="148" t="s">
        <v>552</v>
      </c>
      <c r="M1" s="148" t="s">
        <v>553</v>
      </c>
      <c r="N1" s="148" t="s">
        <v>554</v>
      </c>
      <c r="O1" s="148" t="s">
        <v>555</v>
      </c>
      <c r="P1" s="148" t="s">
        <v>556</v>
      </c>
      <c r="Q1" s="148" t="s">
        <v>557</v>
      </c>
      <c r="R1" s="148" t="s">
        <v>558</v>
      </c>
      <c r="S1" s="148" t="s">
        <v>559</v>
      </c>
      <c r="T1" s="148" t="s">
        <v>560</v>
      </c>
      <c r="U1" s="148" t="s">
        <v>561</v>
      </c>
      <c r="V1" s="148" t="s">
        <v>562</v>
      </c>
      <c r="W1" s="148" t="s">
        <v>563</v>
      </c>
      <c r="X1" s="148" t="s">
        <v>564</v>
      </c>
      <c r="Y1" s="148" t="s">
        <v>565</v>
      </c>
      <c r="Z1" s="148" t="s">
        <v>566</v>
      </c>
      <c r="AA1" s="148" t="s">
        <v>567</v>
      </c>
      <c r="AB1" s="148" t="s">
        <v>568</v>
      </c>
      <c r="AC1" s="148" t="s">
        <v>569</v>
      </c>
      <c r="AD1" s="148" t="s">
        <v>570</v>
      </c>
      <c r="AE1" s="148" t="s">
        <v>571</v>
      </c>
      <c r="AF1" s="148" t="s">
        <v>572</v>
      </c>
      <c r="AG1" s="148" t="s">
        <v>573</v>
      </c>
      <c r="AH1" s="148" t="s">
        <v>574</v>
      </c>
      <c r="AI1" s="148" t="s">
        <v>575</v>
      </c>
      <c r="AJ1" s="148" t="s">
        <v>576</v>
      </c>
      <c r="AK1" s="148" t="s">
        <v>577</v>
      </c>
      <c r="AL1" s="148" t="s">
        <v>578</v>
      </c>
      <c r="AM1" s="148" t="s">
        <v>579</v>
      </c>
      <c r="AN1" s="148" t="s">
        <v>580</v>
      </c>
      <c r="AO1" s="148" t="s">
        <v>581</v>
      </c>
      <c r="AP1" s="148" t="s">
        <v>582</v>
      </c>
      <c r="AQ1" s="148" t="s">
        <v>583</v>
      </c>
      <c r="AR1" s="148" t="s">
        <v>584</v>
      </c>
      <c r="AS1" s="148" t="s">
        <v>585</v>
      </c>
      <c r="AT1" s="148" t="s">
        <v>586</v>
      </c>
      <c r="AU1" s="148" t="s">
        <v>587</v>
      </c>
      <c r="AV1" s="148" t="s">
        <v>588</v>
      </c>
      <c r="AW1" s="149" t="s">
        <v>589</v>
      </c>
    </row>
    <row r="2" spans="1:49" ht="60" customHeight="1" outlineLevel="1" x14ac:dyDescent="0.35">
      <c r="A2" s="141" t="s">
        <v>1494</v>
      </c>
      <c r="B2" s="127"/>
      <c r="C2" s="126" t="s">
        <v>1495</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1494</v>
      </c>
      <c r="B3" s="128" t="s">
        <v>760</v>
      </c>
      <c r="C3" s="129" t="s">
        <v>1496</v>
      </c>
      <c r="D3" s="131" t="s">
        <v>1497</v>
      </c>
      <c r="E3" s="131" t="s">
        <v>1498</v>
      </c>
      <c r="F3" s="131" t="s">
        <v>1499</v>
      </c>
      <c r="G3" s="131" t="s">
        <v>1500</v>
      </c>
      <c r="H3" s="131" t="s">
        <v>1501</v>
      </c>
      <c r="I3" s="133">
        <f>IF(COUNTIF(J3:AW3,"&lt;&gt;")=0,"",SUMPRODUCT(((Recommendations[ImplStatus]="Implemented")+(Recommendations[ImplStatus]="Compensated"))*ISNUMBER(MATCH(Recommendations[Id],J3:AW3,0)))/COUNTIF(J3:AW3,"&lt;&gt;"))</f>
        <v>0</v>
      </c>
      <c r="J3" s="135" t="s">
        <v>34</v>
      </c>
      <c r="K3" s="135" t="s">
        <v>147</v>
      </c>
      <c r="L3" s="135" t="s">
        <v>153</v>
      </c>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1494</v>
      </c>
      <c r="B4" s="128" t="s">
        <v>1502</v>
      </c>
      <c r="C4" s="129" t="s">
        <v>1503</v>
      </c>
      <c r="D4" s="131" t="s">
        <v>1504</v>
      </c>
      <c r="E4" s="131" t="s">
        <v>1505</v>
      </c>
      <c r="F4" s="131" t="s">
        <v>1506</v>
      </c>
      <c r="G4" s="131" t="s">
        <v>1507</v>
      </c>
      <c r="H4" s="131" t="s">
        <v>1508</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1494</v>
      </c>
      <c r="B5" s="128" t="s">
        <v>1509</v>
      </c>
      <c r="C5" s="129" t="s">
        <v>1510</v>
      </c>
      <c r="D5" s="131" t="s">
        <v>1511</v>
      </c>
      <c r="E5" s="131" t="s">
        <v>1512</v>
      </c>
      <c r="F5" s="131" t="s">
        <v>1513</v>
      </c>
      <c r="G5" s="131" t="s">
        <v>1514</v>
      </c>
      <c r="H5" s="131" t="s">
        <v>1515</v>
      </c>
      <c r="I5" s="133">
        <f>IF(COUNTIF(J5:AW5,"&lt;&gt;")=0,"",SUMPRODUCT(((Recommendations[ImplStatus]="Implemented")+(Recommendations[ImplStatus]="Compensated"))*ISNUMBER(MATCH(Recommendations[Id],J5:AW5,0)))/COUNTIF(J5:AW5,"&lt;&gt;"))</f>
        <v>0</v>
      </c>
      <c r="J5" s="135" t="s">
        <v>158</v>
      </c>
      <c r="K5" s="135" t="s">
        <v>276</v>
      </c>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1494</v>
      </c>
      <c r="B6" s="128" t="s">
        <v>1516</v>
      </c>
      <c r="C6" s="129" t="s">
        <v>1517</v>
      </c>
      <c r="D6" s="131" t="s">
        <v>1518</v>
      </c>
      <c r="E6" s="131" t="s">
        <v>1519</v>
      </c>
      <c r="F6" s="131" t="s">
        <v>1520</v>
      </c>
      <c r="G6" s="131" t="s">
        <v>1521</v>
      </c>
      <c r="H6" s="131" t="s">
        <v>1522</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1494</v>
      </c>
      <c r="B7" s="128" t="s">
        <v>1523</v>
      </c>
      <c r="C7" s="129" t="s">
        <v>1524</v>
      </c>
      <c r="D7" s="131" t="s">
        <v>1525</v>
      </c>
      <c r="E7" s="131" t="s">
        <v>1526</v>
      </c>
      <c r="F7" s="131" t="s">
        <v>1527</v>
      </c>
      <c r="G7" s="131" t="s">
        <v>1528</v>
      </c>
      <c r="H7" s="131" t="s">
        <v>1529</v>
      </c>
      <c r="I7" s="133">
        <f>IF(COUNTIF(J7:AW7,"&lt;&gt;")=0,"",SUMPRODUCT(((Recommendations[ImplStatus]="Implemented")+(Recommendations[ImplStatus]="Compensated"))*ISNUMBER(MATCH(Recommendations[Id],J7:AW7,0)))/COUNTIF(J7:AW7,"&lt;&gt;"))</f>
        <v>0</v>
      </c>
      <c r="J7" s="135" t="s">
        <v>34</v>
      </c>
      <c r="K7" s="135" t="s">
        <v>122</v>
      </c>
      <c r="L7" s="135" t="s">
        <v>147</v>
      </c>
      <c r="M7" s="135" t="s">
        <v>153</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1494</v>
      </c>
      <c r="B8" s="128" t="s">
        <v>1530</v>
      </c>
      <c r="C8" s="129" t="s">
        <v>1531</v>
      </c>
      <c r="D8" s="131" t="s">
        <v>1532</v>
      </c>
      <c r="E8" s="131" t="s">
        <v>1533</v>
      </c>
      <c r="F8" s="131" t="s">
        <v>1534</v>
      </c>
      <c r="G8" s="131" t="s">
        <v>1528</v>
      </c>
      <c r="H8" s="131" t="s">
        <v>1535</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1494</v>
      </c>
      <c r="B9" s="128" t="s">
        <v>1536</v>
      </c>
      <c r="C9" s="129" t="s">
        <v>1537</v>
      </c>
      <c r="D9" s="131" t="s">
        <v>1538</v>
      </c>
      <c r="E9" s="131" t="s">
        <v>1539</v>
      </c>
      <c r="F9" s="131" t="s">
        <v>1540</v>
      </c>
      <c r="G9" s="131" t="s">
        <v>1541</v>
      </c>
      <c r="H9" s="131" t="s">
        <v>1542</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1494</v>
      </c>
      <c r="B10" s="128" t="s">
        <v>1543</v>
      </c>
      <c r="C10" s="129" t="s">
        <v>1544</v>
      </c>
      <c r="D10" s="131" t="s">
        <v>1545</v>
      </c>
      <c r="E10" s="131" t="s">
        <v>1546</v>
      </c>
      <c r="F10" s="131" t="s">
        <v>1547</v>
      </c>
      <c r="G10" s="131" t="s">
        <v>1548</v>
      </c>
      <c r="H10" s="131" t="s">
        <v>1549</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1494</v>
      </c>
      <c r="B11" s="128" t="s">
        <v>1550</v>
      </c>
      <c r="C11" s="129" t="s">
        <v>1551</v>
      </c>
      <c r="D11" s="131" t="s">
        <v>1552</v>
      </c>
      <c r="E11" s="131" t="s">
        <v>1553</v>
      </c>
      <c r="F11" s="131" t="s">
        <v>1554</v>
      </c>
      <c r="G11" s="131" t="s">
        <v>1555</v>
      </c>
      <c r="H11" s="131" t="s">
        <v>1556</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1494</v>
      </c>
      <c r="B12" s="128" t="s">
        <v>1557</v>
      </c>
      <c r="C12" s="129" t="s">
        <v>1558</v>
      </c>
      <c r="D12" s="131" t="s">
        <v>1559</v>
      </c>
      <c r="E12" s="131" t="s">
        <v>1560</v>
      </c>
      <c r="F12" s="131" t="s">
        <v>1561</v>
      </c>
      <c r="G12" s="131" t="s">
        <v>1548</v>
      </c>
      <c r="H12" s="131" t="s">
        <v>1562</v>
      </c>
      <c r="I12" s="133">
        <f>IF(COUNTIF(J12:AW12,"&lt;&gt;")=0,"",SUMPRODUCT(((Recommendations[ImplStatus]="Implemented")+(Recommendations[ImplStatus]="Compensated"))*ISNUMBER(MATCH(Recommendations[Id],J12:AW12,0)))/COUNTIF(J12:AW12,"&lt;&gt;"))</f>
        <v>0</v>
      </c>
      <c r="J12" s="135" t="s">
        <v>14</v>
      </c>
      <c r="K12" s="135" t="s">
        <v>29</v>
      </c>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1494</v>
      </c>
      <c r="B13" s="128" t="s">
        <v>1563</v>
      </c>
      <c r="C13" s="129" t="s">
        <v>1564</v>
      </c>
      <c r="D13" s="131" t="s">
        <v>1565</v>
      </c>
      <c r="E13" s="131" t="s">
        <v>1566</v>
      </c>
      <c r="F13" s="131" t="s">
        <v>1567</v>
      </c>
      <c r="G13" s="131" t="s">
        <v>1548</v>
      </c>
      <c r="H13" s="131" t="s">
        <v>1568</v>
      </c>
      <c r="I13" s="133">
        <f>IF(COUNTIF(J13:AW13,"&lt;&gt;")=0,"",SUMPRODUCT(((Recommendations[ImplStatus]="Implemented")+(Recommendations[ImplStatus]="Compensated"))*ISNUMBER(MATCH(Recommendations[Id],J13:AW13,0)))/COUNTIF(J13:AW13,"&lt;&gt;"))</f>
        <v>0</v>
      </c>
      <c r="J13" s="135" t="s">
        <v>29</v>
      </c>
      <c r="K13" s="135" t="s">
        <v>89</v>
      </c>
      <c r="L13" s="135" t="s">
        <v>251</v>
      </c>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1494</v>
      </c>
      <c r="B14" s="128" t="s">
        <v>1569</v>
      </c>
      <c r="C14" s="129" t="s">
        <v>1570</v>
      </c>
      <c r="D14" s="131" t="s">
        <v>1571</v>
      </c>
      <c r="E14" s="131" t="s">
        <v>1572</v>
      </c>
      <c r="F14" s="131" t="s">
        <v>1573</v>
      </c>
      <c r="G14" s="131" t="s">
        <v>1574</v>
      </c>
      <c r="H14" s="131" t="s">
        <v>1575</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1494</v>
      </c>
      <c r="B15" s="128" t="s">
        <v>1576</v>
      </c>
      <c r="C15" s="129" t="s">
        <v>1577</v>
      </c>
      <c r="D15" s="131" t="s">
        <v>1578</v>
      </c>
      <c r="E15" s="131" t="s">
        <v>1579</v>
      </c>
      <c r="F15" s="131" t="s">
        <v>1580</v>
      </c>
      <c r="G15" s="131" t="s">
        <v>1581</v>
      </c>
      <c r="H15" s="131" t="s">
        <v>1582</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1494</v>
      </c>
      <c r="B16" s="128" t="s">
        <v>1583</v>
      </c>
      <c r="C16" s="129" t="s">
        <v>1584</v>
      </c>
      <c r="D16" s="131" t="s">
        <v>1585</v>
      </c>
      <c r="E16" s="131" t="s">
        <v>1586</v>
      </c>
      <c r="F16" s="131" t="s">
        <v>1587</v>
      </c>
      <c r="G16" s="131" t="s">
        <v>1588</v>
      </c>
      <c r="H16" s="131" t="s">
        <v>1589</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1494</v>
      </c>
      <c r="B17" s="128" t="s">
        <v>1590</v>
      </c>
      <c r="C17" s="129" t="s">
        <v>1591</v>
      </c>
      <c r="D17" s="131" t="s">
        <v>1592</v>
      </c>
      <c r="E17" s="131" t="s">
        <v>1593</v>
      </c>
      <c r="F17" s="131" t="s">
        <v>1594</v>
      </c>
      <c r="G17" s="131" t="s">
        <v>1595</v>
      </c>
      <c r="H17" s="131" t="s">
        <v>1596</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1494</v>
      </c>
      <c r="B18" s="128" t="s">
        <v>1597</v>
      </c>
      <c r="C18" s="129" t="s">
        <v>1598</v>
      </c>
      <c r="D18" s="131" t="s">
        <v>1599</v>
      </c>
      <c r="E18" s="131" t="s">
        <v>1600</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1601</v>
      </c>
      <c r="B19" s="127"/>
      <c r="C19" s="126" t="s">
        <v>1602</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1601</v>
      </c>
      <c r="B20" s="128" t="s">
        <v>1603</v>
      </c>
      <c r="C20" s="129" t="s">
        <v>1604</v>
      </c>
      <c r="D20" s="131" t="s">
        <v>1605</v>
      </c>
      <c r="E20" s="131" t="s">
        <v>1606</v>
      </c>
      <c r="F20" s="131" t="s">
        <v>1607</v>
      </c>
      <c r="G20" s="131" t="s">
        <v>1608</v>
      </c>
      <c r="H20" s="131" t="s">
        <v>1609</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1601</v>
      </c>
      <c r="B21" s="128" t="s">
        <v>1610</v>
      </c>
      <c r="C21" s="129" t="s">
        <v>1611</v>
      </c>
      <c r="D21" s="131" t="s">
        <v>1612</v>
      </c>
      <c r="E21" s="131" t="s">
        <v>1613</v>
      </c>
      <c r="F21" s="131" t="s">
        <v>1614</v>
      </c>
      <c r="G21" s="131" t="s">
        <v>1615</v>
      </c>
      <c r="H21" s="131" t="s">
        <v>1616</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1617</v>
      </c>
      <c r="B22" s="127"/>
      <c r="C22" s="126" t="s">
        <v>1618</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1617</v>
      </c>
      <c r="B23" s="128" t="s">
        <v>1619</v>
      </c>
      <c r="C23" s="129" t="s">
        <v>1620</v>
      </c>
      <c r="D23" s="131" t="s">
        <v>1621</v>
      </c>
      <c r="E23" s="131" t="s">
        <v>1622</v>
      </c>
      <c r="F23" s="131" t="s">
        <v>1623</v>
      </c>
      <c r="G23" s="131" t="s">
        <v>1624</v>
      </c>
      <c r="H23" s="131" t="s">
        <v>1625</v>
      </c>
      <c r="I23" s="133">
        <f>IF(COUNTIF(J23:AW23,"&lt;&gt;")=0,"",SUMPRODUCT(((Recommendations[ImplStatus]="Implemented")+(Recommendations[ImplStatus]="Compensated"))*ISNUMBER(MATCH(Recommendations[Id],J23:AW23,0)))/COUNTIF(J23:AW23,"&lt;&gt;"))</f>
        <v>0</v>
      </c>
      <c r="J23" s="135" t="s">
        <v>117</v>
      </c>
      <c r="K23" s="135" t="s">
        <v>137</v>
      </c>
      <c r="L23" s="135" t="s">
        <v>181</v>
      </c>
      <c r="M23" s="135" t="s">
        <v>186</v>
      </c>
      <c r="N23" s="135" t="s">
        <v>191</v>
      </c>
      <c r="O23" s="135" t="s">
        <v>196</v>
      </c>
      <c r="P23" s="135" t="s">
        <v>201</v>
      </c>
      <c r="Q23" s="135" t="s">
        <v>206</v>
      </c>
      <c r="R23" s="135" t="s">
        <v>256</v>
      </c>
      <c r="S23" s="135" t="s">
        <v>295</v>
      </c>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1617</v>
      </c>
      <c r="B24" s="128" t="s">
        <v>1626</v>
      </c>
      <c r="C24" s="129" t="s">
        <v>1627</v>
      </c>
      <c r="D24" s="131" t="s">
        <v>1628</v>
      </c>
      <c r="E24" s="131" t="s">
        <v>1629</v>
      </c>
      <c r="F24" s="131" t="s">
        <v>1630</v>
      </c>
      <c r="G24" s="131" t="s">
        <v>1631</v>
      </c>
      <c r="H24" s="131" t="s">
        <v>1632</v>
      </c>
      <c r="I24" s="133">
        <f>IF(COUNTIF(J24:AW24,"&lt;&gt;")=0,"",SUMPRODUCT(((Recommendations[ImplStatus]="Implemented")+(Recommendations[ImplStatus]="Compensated"))*ISNUMBER(MATCH(Recommendations[Id],J24:AW24,0)))/COUNTIF(J24:AW24,"&lt;&gt;"))</f>
        <v>0</v>
      </c>
      <c r="J24" s="135" t="s">
        <v>181</v>
      </c>
      <c r="K24" s="135" t="s">
        <v>186</v>
      </c>
      <c r="L24" s="135" t="s">
        <v>191</v>
      </c>
      <c r="M24" s="135" t="s">
        <v>196</v>
      </c>
      <c r="N24" s="135" t="s">
        <v>201</v>
      </c>
      <c r="O24" s="135" t="s">
        <v>206</v>
      </c>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1617</v>
      </c>
      <c r="B25" s="128" t="s">
        <v>1633</v>
      </c>
      <c r="C25" s="129" t="s">
        <v>1634</v>
      </c>
      <c r="D25" s="131" t="s">
        <v>1635</v>
      </c>
      <c r="E25" s="131" t="s">
        <v>1636</v>
      </c>
      <c r="F25" s="131" t="s">
        <v>1637</v>
      </c>
      <c r="G25" s="131" t="s">
        <v>1638</v>
      </c>
      <c r="H25" s="131" t="s">
        <v>1639</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1617</v>
      </c>
      <c r="B26" s="128" t="s">
        <v>1640</v>
      </c>
      <c r="C26" s="129" t="s">
        <v>1641</v>
      </c>
      <c r="D26" s="131" t="s">
        <v>1642</v>
      </c>
      <c r="E26" s="131" t="s">
        <v>1643</v>
      </c>
      <c r="F26" s="131" t="s">
        <v>1644</v>
      </c>
      <c r="G26" s="131" t="s">
        <v>1631</v>
      </c>
      <c r="H26" s="131" t="s">
        <v>1645</v>
      </c>
      <c r="I26" s="133">
        <f>IF(COUNTIF(J26:AW26,"&lt;&gt;")=0,"",SUMPRODUCT(((Recommendations[ImplStatus]="Implemented")+(Recommendations[ImplStatus]="Compensated"))*ISNUMBER(MATCH(Recommendations[Id],J26:AW26,0)))/COUNTIF(J26:AW26,"&lt;&gt;"))</f>
        <v>0</v>
      </c>
      <c r="J26" s="135" t="s">
        <v>97</v>
      </c>
      <c r="K26" s="135" t="s">
        <v>117</v>
      </c>
      <c r="L26" s="135" t="s">
        <v>137</v>
      </c>
      <c r="M26" s="135" t="s">
        <v>211</v>
      </c>
      <c r="N26" s="135" t="s">
        <v>256</v>
      </c>
      <c r="O26" s="135" t="s">
        <v>295</v>
      </c>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1617</v>
      </c>
      <c r="B27" s="128" t="s">
        <v>1646</v>
      </c>
      <c r="C27" s="129" t="s">
        <v>1647</v>
      </c>
      <c r="D27" s="131" t="s">
        <v>1648</v>
      </c>
      <c r="E27" s="131" t="s">
        <v>1649</v>
      </c>
      <c r="F27" s="131" t="s">
        <v>1650</v>
      </c>
      <c r="G27" s="131" t="s">
        <v>1651</v>
      </c>
      <c r="H27" s="131" t="s">
        <v>1652</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1617</v>
      </c>
      <c r="B28" s="128" t="s">
        <v>1653</v>
      </c>
      <c r="C28" s="129" t="s">
        <v>1654</v>
      </c>
      <c r="D28" s="131" t="s">
        <v>1655</v>
      </c>
      <c r="E28" s="131" t="s">
        <v>1656</v>
      </c>
      <c r="F28" s="131" t="s">
        <v>1657</v>
      </c>
      <c r="G28" s="131" t="s">
        <v>1658</v>
      </c>
      <c r="H28" s="131" t="s">
        <v>1659</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1617</v>
      </c>
      <c r="B29" s="128" t="s">
        <v>1660</v>
      </c>
      <c r="C29" s="129" t="s">
        <v>1661</v>
      </c>
      <c r="D29" s="131" t="s">
        <v>1662</v>
      </c>
      <c r="E29" s="131" t="s">
        <v>1663</v>
      </c>
      <c r="F29" s="131" t="s">
        <v>1664</v>
      </c>
      <c r="G29" s="131" t="s">
        <v>1548</v>
      </c>
      <c r="H29" s="131" t="s">
        <v>1665</v>
      </c>
      <c r="I29" s="133">
        <f>IF(COUNTIF(J29:AW29,"&lt;&gt;")=0,"",SUMPRODUCT(((Recommendations[ImplStatus]="Implemented")+(Recommendations[ImplStatus]="Compensated"))*ISNUMBER(MATCH(Recommendations[Id],J29:AW29,0)))/COUNTIF(J29:AW29,"&lt;&gt;"))</f>
        <v>0</v>
      </c>
      <c r="J29" s="135" t="s">
        <v>102</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1617</v>
      </c>
      <c r="B30" s="128" t="s">
        <v>1666</v>
      </c>
      <c r="C30" s="129" t="s">
        <v>1667</v>
      </c>
      <c r="D30" s="131" t="s">
        <v>1668</v>
      </c>
      <c r="E30" s="131" t="s">
        <v>1669</v>
      </c>
      <c r="F30" s="131" t="s">
        <v>1670</v>
      </c>
      <c r="G30" s="131" t="s">
        <v>1631</v>
      </c>
      <c r="H30" s="131" t="s">
        <v>1671</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1672</v>
      </c>
      <c r="B31" s="127"/>
      <c r="C31" s="126" t="s">
        <v>1673</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1672</v>
      </c>
      <c r="B32" s="128" t="s">
        <v>1674</v>
      </c>
      <c r="C32" s="129" t="s">
        <v>1675</v>
      </c>
      <c r="D32" s="131" t="s">
        <v>1676</v>
      </c>
      <c r="E32" s="131" t="s">
        <v>1677</v>
      </c>
      <c r="F32" s="131" t="s">
        <v>1678</v>
      </c>
      <c r="G32" s="131" t="s">
        <v>1679</v>
      </c>
      <c r="H32" s="131" t="s">
        <v>1680</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1672</v>
      </c>
      <c r="B33" s="128" t="s">
        <v>1681</v>
      </c>
      <c r="C33" s="129" t="s">
        <v>1682</v>
      </c>
      <c r="D33" s="131" t="s">
        <v>1683</v>
      </c>
      <c r="E33" s="131" t="s">
        <v>1684</v>
      </c>
      <c r="F33" s="131" t="s">
        <v>1685</v>
      </c>
      <c r="G33" s="131" t="s">
        <v>1686</v>
      </c>
      <c r="H33" s="131" t="s">
        <v>1687</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1672</v>
      </c>
      <c r="B34" s="128" t="s">
        <v>1688</v>
      </c>
      <c r="C34" s="129" t="s">
        <v>1689</v>
      </c>
      <c r="D34" s="131" t="s">
        <v>1690</v>
      </c>
      <c r="E34" s="131" t="s">
        <v>1691</v>
      </c>
      <c r="F34" s="131" t="s">
        <v>1692</v>
      </c>
      <c r="G34" s="131" t="s">
        <v>1693</v>
      </c>
      <c r="H34" s="131" t="s">
        <v>1694</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1672</v>
      </c>
      <c r="B35" s="128" t="s">
        <v>1695</v>
      </c>
      <c r="C35" s="129" t="s">
        <v>1696</v>
      </c>
      <c r="D35" s="131" t="s">
        <v>1697</v>
      </c>
      <c r="E35" s="131" t="s">
        <v>1698</v>
      </c>
      <c r="F35" s="131" t="s">
        <v>1699</v>
      </c>
      <c r="G35" s="131" t="s">
        <v>1700</v>
      </c>
      <c r="H35" s="131" t="s">
        <v>1701</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1672</v>
      </c>
      <c r="B36" s="128" t="s">
        <v>1702</v>
      </c>
      <c r="C36" s="129" t="s">
        <v>1703</v>
      </c>
      <c r="D36" s="131" t="s">
        <v>1704</v>
      </c>
      <c r="E36" s="131" t="s">
        <v>1705</v>
      </c>
      <c r="F36" s="131" t="s">
        <v>1706</v>
      </c>
      <c r="G36" s="131" t="s">
        <v>1707</v>
      </c>
      <c r="H36" s="131" t="s">
        <v>1708</v>
      </c>
      <c r="I36" s="133">
        <f>IF(COUNTIF(J36:AW36,"&lt;&gt;")=0,"",SUMPRODUCT(((Recommendations[ImplStatus]="Implemented")+(Recommendations[ImplStatus]="Compensated"))*ISNUMBER(MATCH(Recommendations[Id],J36:AW36,0)))/COUNTIF(J36:AW36,"&lt;&gt;"))</f>
        <v>0</v>
      </c>
      <c r="J36" s="135" t="s">
        <v>122</v>
      </c>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1672</v>
      </c>
      <c r="B37" s="128" t="s">
        <v>1709</v>
      </c>
      <c r="C37" s="129" t="s">
        <v>1710</v>
      </c>
      <c r="D37" s="131" t="s">
        <v>1711</v>
      </c>
      <c r="E37" s="131" t="s">
        <v>1712</v>
      </c>
      <c r="F37" s="131" t="s">
        <v>1713</v>
      </c>
      <c r="G37" s="131" t="s">
        <v>1714</v>
      </c>
      <c r="H37" s="131" t="s">
        <v>1715</v>
      </c>
      <c r="I37" s="133" t="str">
        <f>IF(COUNTIF(J37:AW37,"&lt;&gt;")=0,"",SUMPRODUCT(((Recommendations[ImplStatus]="Implemented")+(Recommendations[ImplStatus]="Compensated"))*ISNUMBER(MATCH(Recommendations[Id],J37:AW37,0)))/COUNTIF(J37:AW37,"&lt;&gt;"))</f>
        <v/>
      </c>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1672</v>
      </c>
      <c r="B38" s="128" t="s">
        <v>1716</v>
      </c>
      <c r="C38" s="129" t="s">
        <v>1717</v>
      </c>
      <c r="D38" s="131" t="s">
        <v>1718</v>
      </c>
      <c r="E38" s="131" t="s">
        <v>1719</v>
      </c>
      <c r="F38" s="131" t="s">
        <v>1720</v>
      </c>
      <c r="G38" s="131" t="s">
        <v>1721</v>
      </c>
      <c r="H38" s="131" t="s">
        <v>1722</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1672</v>
      </c>
      <c r="B39" s="128" t="s">
        <v>1723</v>
      </c>
      <c r="C39" s="129" t="s">
        <v>1724</v>
      </c>
      <c r="D39" s="131" t="s">
        <v>1725</v>
      </c>
      <c r="E39" s="131" t="s">
        <v>1726</v>
      </c>
      <c r="F39" s="131" t="s">
        <v>1727</v>
      </c>
      <c r="G39" s="131" t="s">
        <v>1728</v>
      </c>
      <c r="H39" s="131" t="s">
        <v>1729</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1672</v>
      </c>
      <c r="B40" s="128" t="s">
        <v>1730</v>
      </c>
      <c r="C40" s="129" t="s">
        <v>1731</v>
      </c>
      <c r="D40" s="131" t="s">
        <v>1732</v>
      </c>
      <c r="E40" s="131" t="s">
        <v>1733</v>
      </c>
      <c r="F40" s="131" t="s">
        <v>1734</v>
      </c>
      <c r="G40" s="131" t="s">
        <v>1735</v>
      </c>
      <c r="H40" s="131" t="s">
        <v>1736</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1672</v>
      </c>
      <c r="B41" s="128" t="s">
        <v>1737</v>
      </c>
      <c r="C41" s="129" t="s">
        <v>1738</v>
      </c>
      <c r="D41" s="131" t="s">
        <v>1739</v>
      </c>
      <c r="E41" s="131" t="s">
        <v>1740</v>
      </c>
      <c r="F41" s="131" t="s">
        <v>1741</v>
      </c>
      <c r="G41" s="131" t="s">
        <v>1679</v>
      </c>
      <c r="H41" s="131" t="s">
        <v>1742</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1743</v>
      </c>
      <c r="B42" s="127"/>
      <c r="C42" s="126" t="s">
        <v>1744</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1743</v>
      </c>
      <c r="B43" s="128" t="s">
        <v>1745</v>
      </c>
      <c r="C43" s="129" t="s">
        <v>1746</v>
      </c>
      <c r="D43" s="131" t="s">
        <v>1747</v>
      </c>
      <c r="E43" s="131" t="s">
        <v>1748</v>
      </c>
      <c r="F43" s="131" t="s">
        <v>1749</v>
      </c>
      <c r="G43" s="131" t="s">
        <v>1750</v>
      </c>
      <c r="H43" s="131" t="s">
        <v>1751</v>
      </c>
      <c r="I43" s="133">
        <f>IF(COUNTIF(J43:AW43,"&lt;&gt;")=0,"",SUMPRODUCT(((Recommendations[ImplStatus]="Implemented")+(Recommendations[ImplStatus]="Compensated"))*ISNUMBER(MATCH(Recommendations[Id],J43:AW43,0)))/COUNTIF(J43:AW43,"&lt;&gt;"))</f>
        <v>0</v>
      </c>
      <c r="J43" s="135" t="s">
        <v>221</v>
      </c>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1743</v>
      </c>
      <c r="B44" s="128" t="s">
        <v>1752</v>
      </c>
      <c r="C44" s="129" t="s">
        <v>1753</v>
      </c>
      <c r="D44" s="131" t="s">
        <v>1754</v>
      </c>
      <c r="E44" s="131" t="s">
        <v>1755</v>
      </c>
      <c r="F44" s="131" t="s">
        <v>1756</v>
      </c>
      <c r="G44" s="131" t="s">
        <v>1757</v>
      </c>
      <c r="H44" s="131" t="s">
        <v>1758</v>
      </c>
      <c r="I44" s="133">
        <f>IF(COUNTIF(J44:AW44,"&lt;&gt;")=0,"",SUMPRODUCT(((Recommendations[ImplStatus]="Implemented")+(Recommendations[ImplStatus]="Compensated"))*ISNUMBER(MATCH(Recommendations[Id],J44:AW44,0)))/COUNTIF(J44:AW44,"&lt;&gt;"))</f>
        <v>0</v>
      </c>
      <c r="J44" s="135" t="s">
        <v>221</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1743</v>
      </c>
      <c r="B45" s="128" t="s">
        <v>1759</v>
      </c>
      <c r="C45" s="129" t="s">
        <v>1760</v>
      </c>
      <c r="D45" s="131" t="s">
        <v>1761</v>
      </c>
      <c r="E45" s="131" t="s">
        <v>1762</v>
      </c>
      <c r="F45" s="131" t="s">
        <v>1763</v>
      </c>
      <c r="G45" s="131" t="s">
        <v>1764</v>
      </c>
      <c r="H45" s="131" t="s">
        <v>1765</v>
      </c>
      <c r="I45" s="133">
        <f>IF(COUNTIF(J45:AW45,"&lt;&gt;")=0,"",SUMPRODUCT(((Recommendations[ImplStatus]="Implemented")+(Recommendations[ImplStatus]="Compensated"))*ISNUMBER(MATCH(Recommendations[Id],J45:AW45,0)))/COUNTIF(J45:AW45,"&lt;&gt;"))</f>
        <v>0</v>
      </c>
      <c r="J45" s="135" t="s">
        <v>231</v>
      </c>
      <c r="K45" s="135" t="s">
        <v>236</v>
      </c>
      <c r="L45" s="135" t="s">
        <v>246</v>
      </c>
      <c r="M45" s="135" t="s">
        <v>261</v>
      </c>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1743</v>
      </c>
      <c r="B46" s="128" t="s">
        <v>1766</v>
      </c>
      <c r="C46" s="129" t="s">
        <v>1767</v>
      </c>
      <c r="D46" s="131" t="s">
        <v>1768</v>
      </c>
      <c r="E46" s="131" t="s">
        <v>1769</v>
      </c>
      <c r="F46" s="131" t="s">
        <v>1770</v>
      </c>
      <c r="G46" s="131" t="s">
        <v>1764</v>
      </c>
      <c r="H46" s="131" t="s">
        <v>1771</v>
      </c>
      <c r="I46" s="133">
        <f>IF(COUNTIF(J46:AW46,"&lt;&gt;")=0,"",SUMPRODUCT(((Recommendations[ImplStatus]="Implemented")+(Recommendations[ImplStatus]="Compensated"))*ISNUMBER(MATCH(Recommendations[Id],J46:AW46,0)))/COUNTIF(J46:AW46,"&lt;&gt;"))</f>
        <v>0</v>
      </c>
      <c r="J46" s="135" t="s">
        <v>231</v>
      </c>
      <c r="K46" s="135" t="s">
        <v>236</v>
      </c>
      <c r="L46" s="135" t="s">
        <v>246</v>
      </c>
      <c r="M46" s="135" t="s">
        <v>261</v>
      </c>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1743</v>
      </c>
      <c r="B47" s="128" t="s">
        <v>1772</v>
      </c>
      <c r="C47" s="129" t="s">
        <v>1773</v>
      </c>
      <c r="D47" s="131" t="s">
        <v>1774</v>
      </c>
      <c r="E47" s="131" t="s">
        <v>1775</v>
      </c>
      <c r="F47" s="131" t="s">
        <v>1776</v>
      </c>
      <c r="G47" s="131" t="s">
        <v>1777</v>
      </c>
      <c r="H47" s="131" t="s">
        <v>1778</v>
      </c>
      <c r="I47" s="133">
        <f>IF(COUNTIF(J47:AW47,"&lt;&gt;")=0,"",SUMPRODUCT(((Recommendations[ImplStatus]="Implemented")+(Recommendations[ImplStatus]="Compensated"))*ISNUMBER(MATCH(Recommendations[Id],J47:AW47,0)))/COUNTIF(J47:AW47,"&lt;&gt;"))</f>
        <v>0</v>
      </c>
      <c r="J47" s="135" t="s">
        <v>40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1743</v>
      </c>
      <c r="B48" s="128" t="s">
        <v>1779</v>
      </c>
      <c r="C48" s="129" t="s">
        <v>1780</v>
      </c>
      <c r="D48" s="131" t="s">
        <v>1781</v>
      </c>
      <c r="E48" s="131" t="s">
        <v>1782</v>
      </c>
      <c r="F48" s="131" t="s">
        <v>1783</v>
      </c>
      <c r="G48" s="131" t="s">
        <v>1784</v>
      </c>
      <c r="H48" s="131" t="s">
        <v>1785</v>
      </c>
      <c r="I48" s="133">
        <f>IF(COUNTIF(J48:AW48,"&lt;&gt;")=0,"",SUMPRODUCT(((Recommendations[ImplStatus]="Implemented")+(Recommendations[ImplStatus]="Compensated"))*ISNUMBER(MATCH(Recommendations[Id],J48:AW48,0)))/COUNTIF(J48:AW48,"&lt;&gt;"))</f>
        <v>0</v>
      </c>
      <c r="J48" s="135" t="s">
        <v>56</v>
      </c>
      <c r="K48" s="135" t="s">
        <v>61</v>
      </c>
      <c r="L48" s="135" t="s">
        <v>66</v>
      </c>
      <c r="M48" s="135" t="s">
        <v>71</v>
      </c>
      <c r="N48" s="135" t="s">
        <v>75</v>
      </c>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1743</v>
      </c>
      <c r="B49" s="128" t="s">
        <v>1786</v>
      </c>
      <c r="C49" s="129" t="s">
        <v>1787</v>
      </c>
      <c r="D49" s="131" t="s">
        <v>1788</v>
      </c>
      <c r="E49" s="131" t="s">
        <v>1789</v>
      </c>
      <c r="F49" s="131" t="s">
        <v>1790</v>
      </c>
      <c r="G49" s="131" t="s">
        <v>1548</v>
      </c>
      <c r="H49" s="131" t="s">
        <v>1791</v>
      </c>
      <c r="I49" s="133">
        <f>IF(COUNTIF(J49:AW49,"&lt;&gt;")=0,"",SUMPRODUCT(((Recommendations[ImplStatus]="Implemented")+(Recommendations[ImplStatus]="Compensated"))*ISNUMBER(MATCH(Recommendations[Id],J49:AW49,0)))/COUNTIF(J49:AW49,"&lt;&gt;"))</f>
        <v>0</v>
      </c>
      <c r="J49" s="135" t="s">
        <v>94</v>
      </c>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1743</v>
      </c>
      <c r="B50" s="128" t="s">
        <v>1792</v>
      </c>
      <c r="C50" s="129" t="s">
        <v>1793</v>
      </c>
      <c r="D50" s="131" t="s">
        <v>1794</v>
      </c>
      <c r="E50" s="131" t="s">
        <v>1795</v>
      </c>
      <c r="F50" s="131" t="s">
        <v>1796</v>
      </c>
      <c r="G50" s="131" t="s">
        <v>1797</v>
      </c>
      <c r="H50" s="131" t="s">
        <v>1798</v>
      </c>
      <c r="I50" s="133">
        <f>IF(COUNTIF(J50:AW50,"&lt;&gt;")=0,"",SUMPRODUCT(((Recommendations[ImplStatus]="Implemented")+(Recommendations[ImplStatus]="Compensated"))*ISNUMBER(MATCH(Recommendations[Id],J50:AW50,0)))/COUNTIF(J50:AW50,"&lt;&gt;"))</f>
        <v>0</v>
      </c>
      <c r="J50" s="135" t="s">
        <v>56</v>
      </c>
      <c r="K50" s="135" t="s">
        <v>61</v>
      </c>
      <c r="L50" s="135" t="s">
        <v>66</v>
      </c>
      <c r="M50" s="135" t="s">
        <v>71</v>
      </c>
      <c r="N50" s="135" t="s">
        <v>75</v>
      </c>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1799</v>
      </c>
      <c r="B51" s="127"/>
      <c r="C51" s="126" t="s">
        <v>1800</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1799</v>
      </c>
      <c r="B52" s="128" t="s">
        <v>1801</v>
      </c>
      <c r="C52" s="129" t="s">
        <v>1802</v>
      </c>
      <c r="D52" s="131" t="s">
        <v>1803</v>
      </c>
      <c r="E52" s="131" t="s">
        <v>1804</v>
      </c>
      <c r="F52" s="131" t="s">
        <v>1805</v>
      </c>
      <c r="G52" s="131" t="s">
        <v>1806</v>
      </c>
      <c r="H52" s="131" t="s">
        <v>1807</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1799</v>
      </c>
      <c r="B53" s="128" t="s">
        <v>1808</v>
      </c>
      <c r="C53" s="129" t="s">
        <v>1809</v>
      </c>
      <c r="D53" s="131" t="s">
        <v>1810</v>
      </c>
      <c r="E53" s="131" t="s">
        <v>1811</v>
      </c>
      <c r="F53" s="131" t="s">
        <v>1812</v>
      </c>
      <c r="G53" s="131" t="s">
        <v>1813</v>
      </c>
      <c r="H53" s="131" t="s">
        <v>1814</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1799</v>
      </c>
      <c r="B54" s="128" t="s">
        <v>1815</v>
      </c>
      <c r="C54" s="129" t="s">
        <v>1816</v>
      </c>
      <c r="D54" s="131" t="s">
        <v>1817</v>
      </c>
      <c r="E54" s="131" t="s">
        <v>1818</v>
      </c>
      <c r="F54" s="131" t="s">
        <v>1819</v>
      </c>
      <c r="G54" s="131" t="s">
        <v>1820</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1799</v>
      </c>
      <c r="B55" s="128" t="s">
        <v>1821</v>
      </c>
      <c r="C55" s="129" t="s">
        <v>1822</v>
      </c>
      <c r="D55" s="131" t="s">
        <v>1823</v>
      </c>
      <c r="E55" s="131" t="s">
        <v>1824</v>
      </c>
      <c r="F55" s="131" t="s">
        <v>1825</v>
      </c>
      <c r="G55" s="131" t="s">
        <v>1826</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1799</v>
      </c>
      <c r="B56" s="128" t="s">
        <v>1827</v>
      </c>
      <c r="C56" s="129" t="s">
        <v>1828</v>
      </c>
      <c r="D56" s="131" t="s">
        <v>1829</v>
      </c>
      <c r="E56" s="131" t="s">
        <v>1830</v>
      </c>
      <c r="F56" s="131" t="s">
        <v>1831</v>
      </c>
      <c r="G56" s="131" t="s">
        <v>1832</v>
      </c>
      <c r="H56" s="131" t="s">
        <v>1833</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1834</v>
      </c>
      <c r="B57" s="127"/>
      <c r="C57" s="126" t="s">
        <v>1835</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1834</v>
      </c>
      <c r="B58" s="128" t="s">
        <v>1836</v>
      </c>
      <c r="C58" s="129" t="s">
        <v>1837</v>
      </c>
      <c r="D58" s="131" t="s">
        <v>1838</v>
      </c>
      <c r="E58" s="131" t="s">
        <v>1839</v>
      </c>
      <c r="F58" s="131" t="s">
        <v>1840</v>
      </c>
      <c r="G58" s="131" t="s">
        <v>1841</v>
      </c>
      <c r="H58" s="131" t="s">
        <v>1842</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1834</v>
      </c>
      <c r="B59" s="128" t="s">
        <v>1843</v>
      </c>
      <c r="C59" s="129" t="s">
        <v>1844</v>
      </c>
      <c r="D59" s="131" t="s">
        <v>1845</v>
      </c>
      <c r="E59" s="131" t="s">
        <v>1846</v>
      </c>
      <c r="F59" s="131" t="s">
        <v>1847</v>
      </c>
      <c r="G59" s="131" t="s">
        <v>1848</v>
      </c>
      <c r="H59" s="131" t="s">
        <v>1849</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1834</v>
      </c>
      <c r="B60" s="128" t="s">
        <v>1850</v>
      </c>
      <c r="C60" s="129" t="s">
        <v>1851</v>
      </c>
      <c r="D60" s="131" t="s">
        <v>1852</v>
      </c>
      <c r="E60" s="131" t="s">
        <v>1853</v>
      </c>
      <c r="F60" s="131" t="s">
        <v>1854</v>
      </c>
      <c r="G60" s="131" t="s">
        <v>1855</v>
      </c>
      <c r="H60" s="131" t="s">
        <v>1856</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1857</v>
      </c>
      <c r="B61" s="127"/>
      <c r="C61" s="126" t="s">
        <v>1858</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1857</v>
      </c>
      <c r="B62" s="128" t="s">
        <v>1859</v>
      </c>
      <c r="C62" s="129" t="s">
        <v>1860</v>
      </c>
      <c r="D62" s="131" t="s">
        <v>1861</v>
      </c>
      <c r="E62" s="131" t="s">
        <v>1862</v>
      </c>
      <c r="F62" s="131" t="s">
        <v>1863</v>
      </c>
      <c r="G62" s="131" t="s">
        <v>1864</v>
      </c>
      <c r="H62" s="131" t="s">
        <v>1865</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1857</v>
      </c>
      <c r="B63" s="128" t="s">
        <v>1866</v>
      </c>
      <c r="C63" s="129" t="s">
        <v>1867</v>
      </c>
      <c r="D63" s="131" t="s">
        <v>1868</v>
      </c>
      <c r="E63" s="131" t="s">
        <v>1869</v>
      </c>
      <c r="F63" s="131" t="s">
        <v>1870</v>
      </c>
      <c r="G63" s="131" t="s">
        <v>1871</v>
      </c>
      <c r="H63" s="131" t="s">
        <v>1872</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1857</v>
      </c>
      <c r="B64" s="128" t="s">
        <v>1873</v>
      </c>
      <c r="C64" s="129" t="s">
        <v>1874</v>
      </c>
      <c r="D64" s="131" t="s">
        <v>1875</v>
      </c>
      <c r="E64" s="131" t="s">
        <v>1876</v>
      </c>
      <c r="F64" s="131" t="s">
        <v>1877</v>
      </c>
      <c r="G64" s="131" t="s">
        <v>1878</v>
      </c>
      <c r="H64" s="131" t="s">
        <v>1879</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1857</v>
      </c>
      <c r="B65" s="128" t="s">
        <v>1880</v>
      </c>
      <c r="C65" s="129" t="s">
        <v>1881</v>
      </c>
      <c r="D65" s="131" t="s">
        <v>1882</v>
      </c>
      <c r="E65" s="131" t="s">
        <v>1883</v>
      </c>
      <c r="F65" s="131" t="s">
        <v>1884</v>
      </c>
      <c r="G65" s="131" t="s">
        <v>1885</v>
      </c>
      <c r="H65" s="131" t="s">
        <v>1886</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1857</v>
      </c>
      <c r="B66" s="128" t="s">
        <v>1887</v>
      </c>
      <c r="C66" s="129" t="s">
        <v>1888</v>
      </c>
      <c r="D66" s="131" t="s">
        <v>1889</v>
      </c>
      <c r="E66" s="131" t="s">
        <v>1890</v>
      </c>
      <c r="F66" s="131" t="s">
        <v>1891</v>
      </c>
      <c r="G66" s="131" t="s">
        <v>1892</v>
      </c>
      <c r="H66" s="131" t="s">
        <v>1893</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1857</v>
      </c>
      <c r="B67" s="128" t="s">
        <v>1894</v>
      </c>
      <c r="C67" s="129" t="s">
        <v>1895</v>
      </c>
      <c r="D67" s="131" t="s">
        <v>1896</v>
      </c>
      <c r="E67" s="131" t="s">
        <v>1897</v>
      </c>
      <c r="F67" s="131" t="s">
        <v>1898</v>
      </c>
      <c r="G67" s="131" t="s">
        <v>1899</v>
      </c>
      <c r="H67" s="131" t="s">
        <v>1900</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1857</v>
      </c>
      <c r="B68" s="128" t="s">
        <v>1901</v>
      </c>
      <c r="C68" s="129" t="s">
        <v>1902</v>
      </c>
      <c r="D68" s="131" t="s">
        <v>1903</v>
      </c>
      <c r="E68" s="131" t="s">
        <v>1904</v>
      </c>
      <c r="F68" s="131" t="s">
        <v>1905</v>
      </c>
      <c r="G68" s="131" t="s">
        <v>1906</v>
      </c>
      <c r="H68" s="131" t="s">
        <v>1907</v>
      </c>
      <c r="I68" s="133">
        <f>IF(COUNTIF(J68:AW68,"&lt;&gt;")=0,"",SUMPRODUCT(((Recommendations[ImplStatus]="Implemented")+(Recommendations[ImplStatus]="Compensated"))*ISNUMBER(MATCH(Recommendations[Id],J68:AW68,0)))/COUNTIF(J68:AW68,"&lt;&gt;"))</f>
        <v>0</v>
      </c>
      <c r="J68" s="135" t="s">
        <v>127</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1908</v>
      </c>
      <c r="B69" s="127"/>
      <c r="C69" s="126" t="s">
        <v>1909</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1908</v>
      </c>
      <c r="B70" s="128" t="s">
        <v>1910</v>
      </c>
      <c r="C70" s="129" t="s">
        <v>1911</v>
      </c>
      <c r="D70" s="131" t="s">
        <v>1912</v>
      </c>
      <c r="E70" s="131" t="s">
        <v>1913</v>
      </c>
      <c r="F70" s="131" t="s">
        <v>1914</v>
      </c>
      <c r="G70" s="131" t="s">
        <v>1915</v>
      </c>
      <c r="H70" s="131" t="s">
        <v>1916</v>
      </c>
      <c r="I70" s="133">
        <f>IF(COUNTIF(J70:AW70,"&lt;&gt;")=0,"",SUMPRODUCT(((Recommendations[ImplStatus]="Implemented")+(Recommendations[ImplStatus]="Compensated"))*ISNUMBER(MATCH(Recommendations[Id],J70:AW70,0)))/COUNTIF(J70:AW70,"&lt;&gt;"))</f>
        <v>0</v>
      </c>
      <c r="J70" s="135" t="s">
        <v>45</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1908</v>
      </c>
      <c r="B71" s="128" t="s">
        <v>1917</v>
      </c>
      <c r="C71" s="129" t="s">
        <v>1918</v>
      </c>
      <c r="D71" s="131" t="s">
        <v>1919</v>
      </c>
      <c r="E71" s="131" t="s">
        <v>1920</v>
      </c>
      <c r="F71" s="131" t="s">
        <v>1921</v>
      </c>
      <c r="G71" s="131" t="s">
        <v>1922</v>
      </c>
      <c r="H71" s="131" t="s">
        <v>1923</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1924</v>
      </c>
      <c r="B72" s="127"/>
      <c r="C72" s="126" t="s">
        <v>1925</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1924</v>
      </c>
      <c r="B73" s="128" t="s">
        <v>1926</v>
      </c>
      <c r="C73" s="129" t="s">
        <v>1927</v>
      </c>
      <c r="D73" s="131" t="s">
        <v>1928</v>
      </c>
      <c r="E73" s="131" t="s">
        <v>1929</v>
      </c>
      <c r="F73" s="131" t="s">
        <v>1930</v>
      </c>
      <c r="G73" s="131" t="s">
        <v>1931</v>
      </c>
      <c r="H73" s="131" t="s">
        <v>1932</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1924</v>
      </c>
      <c r="B74" s="128" t="s">
        <v>1933</v>
      </c>
      <c r="C74" s="129" t="s">
        <v>1934</v>
      </c>
      <c r="D74" s="131" t="s">
        <v>1935</v>
      </c>
      <c r="E74" s="131" t="s">
        <v>1936</v>
      </c>
      <c r="F74" s="131" t="s">
        <v>1937</v>
      </c>
      <c r="G74" s="131" t="s">
        <v>1938</v>
      </c>
      <c r="H74" s="131" t="s">
        <v>1939</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1924</v>
      </c>
      <c r="B75" s="128" t="s">
        <v>1940</v>
      </c>
      <c r="C75" s="129" t="s">
        <v>1941</v>
      </c>
      <c r="D75" s="131" t="s">
        <v>1942</v>
      </c>
      <c r="E75" s="131" t="s">
        <v>1943</v>
      </c>
      <c r="F75" s="131" t="s">
        <v>1944</v>
      </c>
      <c r="G75" s="131" t="s">
        <v>1945</v>
      </c>
      <c r="H75" s="131" t="s">
        <v>1946</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1924</v>
      </c>
      <c r="B76" s="128" t="s">
        <v>1947</v>
      </c>
      <c r="C76" s="129" t="s">
        <v>1948</v>
      </c>
      <c r="D76" s="131" t="s">
        <v>1949</v>
      </c>
      <c r="E76" s="131" t="s">
        <v>1950</v>
      </c>
      <c r="F76" s="131" t="s">
        <v>1951</v>
      </c>
      <c r="G76" s="131" t="s">
        <v>1952</v>
      </c>
      <c r="H76" s="131" t="s">
        <v>1953</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1924</v>
      </c>
      <c r="B77" s="128" t="s">
        <v>1954</v>
      </c>
      <c r="C77" s="129" t="s">
        <v>1955</v>
      </c>
      <c r="D77" s="131" t="s">
        <v>1956</v>
      </c>
      <c r="E77" s="131" t="s">
        <v>1957</v>
      </c>
      <c r="F77" s="131" t="s">
        <v>1958</v>
      </c>
      <c r="G77" s="131" t="s">
        <v>1952</v>
      </c>
      <c r="H77" s="131" t="s">
        <v>1959</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1960</v>
      </c>
      <c r="B78" s="127"/>
      <c r="C78" s="126" t="s">
        <v>1961</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1960</v>
      </c>
      <c r="B79" s="128" t="s">
        <v>1960</v>
      </c>
      <c r="C79" s="129" t="s">
        <v>1962</v>
      </c>
      <c r="D79" s="131" t="s">
        <v>1963</v>
      </c>
      <c r="E79" s="131" t="s">
        <v>1964</v>
      </c>
      <c r="F79" s="131" t="s">
        <v>1965</v>
      </c>
      <c r="G79" s="131" t="s">
        <v>1966</v>
      </c>
      <c r="H79" s="131" t="s">
        <v>1967</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1960</v>
      </c>
      <c r="B80" s="128" t="s">
        <v>1968</v>
      </c>
      <c r="C80" s="129" t="s">
        <v>1969</v>
      </c>
      <c r="D80" s="131" t="s">
        <v>1970</v>
      </c>
      <c r="E80" s="131" t="s">
        <v>1971</v>
      </c>
      <c r="F80" s="131" t="s">
        <v>1972</v>
      </c>
      <c r="G80" s="131" t="s">
        <v>1973</v>
      </c>
      <c r="H80" s="131" t="s">
        <v>1974</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1960</v>
      </c>
      <c r="B81" s="128" t="s">
        <v>1975</v>
      </c>
      <c r="C81" s="129" t="s">
        <v>1976</v>
      </c>
      <c r="D81" s="131" t="s">
        <v>1977</v>
      </c>
      <c r="E81" s="131" t="s">
        <v>1978</v>
      </c>
      <c r="F81" s="131" t="s">
        <v>1979</v>
      </c>
      <c r="G81" s="131" t="s">
        <v>1980</v>
      </c>
      <c r="H81" s="131" t="s">
        <v>1981</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1982</v>
      </c>
      <c r="B82" s="127"/>
      <c r="C82" s="126" t="s">
        <v>1983</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1982</v>
      </c>
      <c r="B83" s="128" t="s">
        <v>1984</v>
      </c>
      <c r="C83" s="129" t="s">
        <v>1985</v>
      </c>
      <c r="D83" s="131" t="s">
        <v>1986</v>
      </c>
      <c r="E83" s="131" t="s">
        <v>1987</v>
      </c>
      <c r="F83" s="131" t="s">
        <v>1988</v>
      </c>
      <c r="G83" s="131" t="s">
        <v>1989</v>
      </c>
      <c r="H83" s="131" t="s">
        <v>1990</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1982</v>
      </c>
      <c r="B84" s="128" t="s">
        <v>1991</v>
      </c>
      <c r="C84" s="129" t="s">
        <v>1992</v>
      </c>
      <c r="D84" s="131" t="s">
        <v>1993</v>
      </c>
      <c r="E84" s="131" t="s">
        <v>1994</v>
      </c>
      <c r="F84" s="131" t="s">
        <v>1995</v>
      </c>
      <c r="G84" s="131" t="s">
        <v>1996</v>
      </c>
      <c r="H84" s="131" t="s">
        <v>1997</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1982</v>
      </c>
      <c r="B85" s="128" t="s">
        <v>1998</v>
      </c>
      <c r="C85" s="129" t="s">
        <v>1999</v>
      </c>
      <c r="D85" s="131" t="s">
        <v>2000</v>
      </c>
      <c r="E85" s="131" t="s">
        <v>2001</v>
      </c>
      <c r="F85" s="131" t="s">
        <v>2002</v>
      </c>
      <c r="G85" s="131" t="s">
        <v>2003</v>
      </c>
      <c r="H85" s="131" t="s">
        <v>2004</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1982</v>
      </c>
      <c r="B86" s="128" t="s">
        <v>2005</v>
      </c>
      <c r="C86" s="129" t="s">
        <v>2006</v>
      </c>
      <c r="D86" s="131" t="s">
        <v>2007</v>
      </c>
      <c r="E86" s="131" t="s">
        <v>2008</v>
      </c>
      <c r="F86" s="131" t="s">
        <v>2009</v>
      </c>
      <c r="G86" s="131" t="s">
        <v>2010</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2011</v>
      </c>
      <c r="B87" s="127"/>
      <c r="C87" s="126" t="s">
        <v>2012</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2011</v>
      </c>
      <c r="B88" s="128" t="s">
        <v>2013</v>
      </c>
      <c r="C88" s="129" t="s">
        <v>2014</v>
      </c>
      <c r="D88" s="131" t="s">
        <v>2015</v>
      </c>
      <c r="E88" s="131" t="s">
        <v>2016</v>
      </c>
      <c r="F88" s="131" t="s">
        <v>2017</v>
      </c>
      <c r="G88" s="131" t="s">
        <v>2018</v>
      </c>
      <c r="H88" s="131" t="s">
        <v>2019</v>
      </c>
      <c r="I88" s="133">
        <f>IF(COUNTIF(J88:AW88,"&lt;&gt;")=0,"",SUMPRODUCT(((Recommendations[ImplStatus]="Implemented")+(Recommendations[ImplStatus]="Compensated"))*ISNUMBER(MATCH(Recommendations[Id],J88:AW88,0)))/COUNTIF(J88:AW88,"&lt;&gt;"))</f>
        <v>0</v>
      </c>
      <c r="J88" s="135" t="s">
        <v>158</v>
      </c>
      <c r="K88" s="135" t="s">
        <v>226</v>
      </c>
      <c r="L88" s="135" t="s">
        <v>276</v>
      </c>
      <c r="M88" s="135" t="s">
        <v>281</v>
      </c>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2011</v>
      </c>
      <c r="B89" s="128" t="s">
        <v>2020</v>
      </c>
      <c r="C89" s="129" t="s">
        <v>2021</v>
      </c>
      <c r="D89" s="131" t="s">
        <v>2022</v>
      </c>
      <c r="E89" s="131" t="s">
        <v>2023</v>
      </c>
      <c r="F89" s="131" t="s">
        <v>2024</v>
      </c>
      <c r="G89" s="131" t="s">
        <v>1548</v>
      </c>
      <c r="H89" s="131" t="s">
        <v>2025</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2011</v>
      </c>
      <c r="B90" s="128" t="s">
        <v>2026</v>
      </c>
      <c r="C90" s="129" t="s">
        <v>2027</v>
      </c>
      <c r="D90" s="131" t="s">
        <v>2028</v>
      </c>
      <c r="E90" s="131" t="s">
        <v>2029</v>
      </c>
      <c r="F90" s="131" t="s">
        <v>2030</v>
      </c>
      <c r="G90" s="131" t="s">
        <v>2018</v>
      </c>
      <c r="H90" s="131" t="s">
        <v>2031</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2011</v>
      </c>
      <c r="B91" s="128" t="s">
        <v>2032</v>
      </c>
      <c r="C91" s="129" t="s">
        <v>2033</v>
      </c>
      <c r="D91" s="131" t="s">
        <v>2034</v>
      </c>
      <c r="E91" s="131" t="s">
        <v>2035</v>
      </c>
      <c r="F91" s="131" t="s">
        <v>2036</v>
      </c>
      <c r="G91" s="131" t="s">
        <v>1548</v>
      </c>
      <c r="H91" s="131" t="s">
        <v>2037</v>
      </c>
      <c r="I91" s="133">
        <f>IF(COUNTIF(J91:AW91,"&lt;&gt;")=0,"",SUMPRODUCT(((Recommendations[ImplStatus]="Implemented")+(Recommendations[ImplStatus]="Compensated"))*ISNUMBER(MATCH(Recommendations[Id],J91:AW91,0)))/COUNTIF(J91:AW91,"&lt;&gt;"))</f>
        <v>0</v>
      </c>
      <c r="J91" s="135" t="s">
        <v>84</v>
      </c>
      <c r="K91" s="135" t="s">
        <v>107</v>
      </c>
      <c r="L91" s="135" t="s">
        <v>112</v>
      </c>
      <c r="M91" s="135" t="s">
        <v>163</v>
      </c>
      <c r="N91" s="135" t="s">
        <v>173</v>
      </c>
      <c r="O91" s="135" t="s">
        <v>178</v>
      </c>
      <c r="P91" s="135" t="s">
        <v>241</v>
      </c>
      <c r="Q91" s="135" t="s">
        <v>246</v>
      </c>
      <c r="R91" s="135" t="s">
        <v>286</v>
      </c>
      <c r="S91" s="135" t="s">
        <v>290</v>
      </c>
      <c r="T91" s="135" t="s">
        <v>293</v>
      </c>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2011</v>
      </c>
      <c r="B92" s="128" t="s">
        <v>2038</v>
      </c>
      <c r="C92" s="129" t="s">
        <v>2039</v>
      </c>
      <c r="D92" s="131" t="s">
        <v>2040</v>
      </c>
      <c r="E92" s="131" t="s">
        <v>2041</v>
      </c>
      <c r="F92" s="131" t="s">
        <v>2042</v>
      </c>
      <c r="G92" s="131" t="s">
        <v>1548</v>
      </c>
      <c r="H92" s="131" t="s">
        <v>2043</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2011</v>
      </c>
      <c r="B93" s="128" t="s">
        <v>2044</v>
      </c>
      <c r="C93" s="129" t="s">
        <v>2045</v>
      </c>
      <c r="D93" s="131" t="s">
        <v>2046</v>
      </c>
      <c r="E93" s="131" t="s">
        <v>2047</v>
      </c>
      <c r="F93" s="131" t="s">
        <v>2048</v>
      </c>
      <c r="G93" s="131" t="s">
        <v>2049</v>
      </c>
      <c r="H93" s="131" t="s">
        <v>2050</v>
      </c>
      <c r="I93" s="133">
        <f>IF(COUNTIF(J93:AW93,"&lt;&gt;")=0,"",SUMPRODUCT(((Recommendations[ImplStatus]="Implemented")+(Recommendations[ImplStatus]="Compensated"))*ISNUMBER(MATCH(Recommendations[Id],J93:AW93,0)))/COUNTIF(J93:AW93,"&lt;&gt;"))</f>
        <v>0</v>
      </c>
      <c r="J93" s="135" t="s">
        <v>50</v>
      </c>
      <c r="K93" s="135" t="s">
        <v>84</v>
      </c>
      <c r="L93" s="135" t="s">
        <v>112</v>
      </c>
      <c r="M93" s="135" t="s">
        <v>132</v>
      </c>
      <c r="N93" s="135" t="s">
        <v>163</v>
      </c>
      <c r="O93" s="135" t="s">
        <v>173</v>
      </c>
      <c r="P93" s="135" t="s">
        <v>178</v>
      </c>
      <c r="Q93" s="135" t="s">
        <v>241</v>
      </c>
      <c r="R93" s="135" t="s">
        <v>266</v>
      </c>
      <c r="S93" s="135" t="s">
        <v>286</v>
      </c>
      <c r="T93" s="135" t="s">
        <v>293</v>
      </c>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2011</v>
      </c>
      <c r="B94" s="128" t="s">
        <v>2051</v>
      </c>
      <c r="C94" s="129" t="s">
        <v>2052</v>
      </c>
      <c r="D94" s="131" t="s">
        <v>2053</v>
      </c>
      <c r="E94" s="131" t="s">
        <v>2054</v>
      </c>
      <c r="F94" s="131" t="s">
        <v>2055</v>
      </c>
      <c r="G94" s="131" t="s">
        <v>2056</v>
      </c>
      <c r="H94" s="131" t="s">
        <v>2057</v>
      </c>
      <c r="I94" s="133">
        <f>IF(COUNTIF(J94:AW94,"&lt;&gt;")=0,"",SUMPRODUCT(((Recommendations[ImplStatus]="Implemented")+(Recommendations[ImplStatus]="Compensated"))*ISNUMBER(MATCH(Recommendations[Id],J94:AW94,0)))/COUNTIF(J94:AW94,"&lt;&gt;"))</f>
        <v>0</v>
      </c>
      <c r="J94" s="135" t="s">
        <v>84</v>
      </c>
      <c r="K94" s="135" t="s">
        <v>112</v>
      </c>
      <c r="L94" s="135" t="s">
        <v>163</v>
      </c>
      <c r="M94" s="135" t="s">
        <v>173</v>
      </c>
      <c r="N94" s="135" t="s">
        <v>178</v>
      </c>
      <c r="O94" s="135" t="s">
        <v>241</v>
      </c>
      <c r="P94" s="135" t="s">
        <v>286</v>
      </c>
      <c r="Q94" s="135" t="s">
        <v>290</v>
      </c>
      <c r="R94" s="135" t="s">
        <v>293</v>
      </c>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2011</v>
      </c>
      <c r="B95" s="128" t="s">
        <v>2058</v>
      </c>
      <c r="C95" s="129" t="s">
        <v>2059</v>
      </c>
      <c r="D95" s="131" t="s">
        <v>2060</v>
      </c>
      <c r="E95" s="131" t="s">
        <v>2061</v>
      </c>
      <c r="F95" s="131" t="s">
        <v>2062</v>
      </c>
      <c r="G95" s="131" t="s">
        <v>2063</v>
      </c>
      <c r="H95" s="131" t="s">
        <v>2064</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2011</v>
      </c>
      <c r="B96" s="128" t="s">
        <v>2065</v>
      </c>
      <c r="C96" s="129" t="s">
        <v>2066</v>
      </c>
      <c r="D96" s="131" t="s">
        <v>2067</v>
      </c>
      <c r="E96" s="131" t="s">
        <v>2068</v>
      </c>
      <c r="F96" s="131" t="s">
        <v>2069</v>
      </c>
      <c r="G96" s="131" t="s">
        <v>2070</v>
      </c>
      <c r="H96" s="131" t="s">
        <v>2071</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2011</v>
      </c>
      <c r="B97" s="128" t="s">
        <v>2072</v>
      </c>
      <c r="C97" s="129" t="s">
        <v>2073</v>
      </c>
      <c r="D97" s="131" t="s">
        <v>2074</v>
      </c>
      <c r="E97" s="131" t="s">
        <v>2075</v>
      </c>
      <c r="F97" s="131" t="s">
        <v>2076</v>
      </c>
      <c r="G97" s="131" t="s">
        <v>2077</v>
      </c>
      <c r="H97" s="131" t="s">
        <v>2078</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2079</v>
      </c>
      <c r="B98" s="127"/>
      <c r="C98" s="126" t="s">
        <v>2080</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2079</v>
      </c>
      <c r="B99" s="128" t="s">
        <v>2081</v>
      </c>
      <c r="C99" s="129" t="s">
        <v>2082</v>
      </c>
      <c r="D99" s="131" t="s">
        <v>2083</v>
      </c>
      <c r="E99" s="131" t="s">
        <v>2084</v>
      </c>
      <c r="F99" s="131" t="s">
        <v>2085</v>
      </c>
      <c r="G99" s="131" t="s">
        <v>2086</v>
      </c>
      <c r="H99" s="131" t="s">
        <v>2087</v>
      </c>
      <c r="I99" s="133">
        <f>IF(COUNTIF(J99:AW99,"&lt;&gt;")=0,"",SUMPRODUCT(((Recommendations[ImplStatus]="Implemented")+(Recommendations[ImplStatus]="Compensated"))*ISNUMBER(MATCH(Recommendations[Id],J99:AW99,0)))/COUNTIF(J99:AW99,"&lt;&gt;"))</f>
        <v>0</v>
      </c>
      <c r="J99" s="135" t="s">
        <v>142</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2079</v>
      </c>
      <c r="B100" s="128" t="s">
        <v>2088</v>
      </c>
      <c r="C100" s="129" t="s">
        <v>2089</v>
      </c>
      <c r="D100" s="131" t="s">
        <v>2090</v>
      </c>
      <c r="E100" s="131" t="s">
        <v>2091</v>
      </c>
      <c r="F100" s="131" t="s">
        <v>2092</v>
      </c>
      <c r="G100" s="131" t="s">
        <v>2093</v>
      </c>
      <c r="H100" s="131" t="s">
        <v>2094</v>
      </c>
      <c r="I100" s="133">
        <f>IF(COUNTIF(J100:AW100,"&lt;&gt;")=0,"",SUMPRODUCT(((Recommendations[ImplStatus]="Implemented")+(Recommendations[ImplStatus]="Compensated"))*ISNUMBER(MATCH(Recommendations[Id],J100:AW100,0)))/COUNTIF(J100:AW100,"&lt;&gt;"))</f>
        <v>0</v>
      </c>
      <c r="J100" s="135" t="s">
        <v>271</v>
      </c>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2079</v>
      </c>
      <c r="B101" s="128" t="s">
        <v>2095</v>
      </c>
      <c r="C101" s="129" t="s">
        <v>2096</v>
      </c>
      <c r="D101" s="131" t="s">
        <v>2097</v>
      </c>
      <c r="E101" s="131" t="s">
        <v>2098</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2079</v>
      </c>
      <c r="B102" s="128" t="s">
        <v>2099</v>
      </c>
      <c r="C102" s="129" t="s">
        <v>2100</v>
      </c>
      <c r="D102" s="131" t="s">
        <v>2101</v>
      </c>
      <c r="E102" s="131" t="s">
        <v>2102</v>
      </c>
      <c r="F102" s="131" t="s">
        <v>2103</v>
      </c>
      <c r="G102" s="131" t="s">
        <v>2104</v>
      </c>
      <c r="H102" s="131" t="s">
        <v>2105</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2079</v>
      </c>
      <c r="B103" s="128" t="s">
        <v>2106</v>
      </c>
      <c r="C103" s="129" t="s">
        <v>2107</v>
      </c>
      <c r="D103" s="131" t="s">
        <v>2108</v>
      </c>
      <c r="E103" s="131" t="s">
        <v>2109</v>
      </c>
      <c r="F103" s="131" t="s">
        <v>2110</v>
      </c>
      <c r="G103" s="131" t="s">
        <v>2111</v>
      </c>
      <c r="H103" s="131" t="s">
        <v>2112</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2113</v>
      </c>
      <c r="B104" s="127"/>
      <c r="C104" s="126" t="s">
        <v>2114</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2113</v>
      </c>
      <c r="B105" s="128" t="s">
        <v>2115</v>
      </c>
      <c r="C105" s="129" t="s">
        <v>2116</v>
      </c>
      <c r="D105" s="131" t="s">
        <v>2117</v>
      </c>
      <c r="E105" s="131" t="s">
        <v>2118</v>
      </c>
      <c r="F105" s="131" t="s">
        <v>2119</v>
      </c>
      <c r="G105" s="131" t="s">
        <v>2120</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2113</v>
      </c>
      <c r="B106" s="128" t="s">
        <v>2121</v>
      </c>
      <c r="C106" s="129" t="s">
        <v>2122</v>
      </c>
      <c r="D106" s="131" t="s">
        <v>2123</v>
      </c>
      <c r="E106" s="131" t="s">
        <v>2124</v>
      </c>
      <c r="F106" s="131" t="s">
        <v>2125</v>
      </c>
      <c r="G106" s="131" t="s">
        <v>2126</v>
      </c>
      <c r="H106" s="131" t="s">
        <v>2127</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2113</v>
      </c>
      <c r="B107" s="128" t="s">
        <v>2128</v>
      </c>
      <c r="C107" s="129" t="s">
        <v>2129</v>
      </c>
      <c r="D107" s="131" t="s">
        <v>2130</v>
      </c>
      <c r="E107" s="131" t="s">
        <v>2131</v>
      </c>
      <c r="F107" s="131" t="s">
        <v>2132</v>
      </c>
      <c r="G107" s="131" t="s">
        <v>2133</v>
      </c>
      <c r="H107" s="131" t="s">
        <v>2134</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2135</v>
      </c>
      <c r="B108" s="127"/>
      <c r="C108" s="126" t="s">
        <v>2136</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2135</v>
      </c>
      <c r="B109" s="128" t="s">
        <v>2137</v>
      </c>
      <c r="C109" s="129" t="s">
        <v>2138</v>
      </c>
      <c r="D109" s="131" t="s">
        <v>2139</v>
      </c>
      <c r="E109" s="131" t="s">
        <v>2140</v>
      </c>
      <c r="F109" s="131" t="s">
        <v>2141</v>
      </c>
      <c r="G109" s="131" t="s">
        <v>2142</v>
      </c>
      <c r="H109" s="131" t="s">
        <v>2143</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2135</v>
      </c>
      <c r="B110" s="128" t="s">
        <v>2144</v>
      </c>
      <c r="C110" s="129" t="s">
        <v>2145</v>
      </c>
      <c r="D110" s="131" t="s">
        <v>2146</v>
      </c>
      <c r="E110" s="131" t="s">
        <v>2147</v>
      </c>
      <c r="F110" s="131" t="s">
        <v>2148</v>
      </c>
      <c r="G110" s="131" t="s">
        <v>2149</v>
      </c>
      <c r="H110" s="131" t="s">
        <v>2150</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2135</v>
      </c>
      <c r="B111" s="128" t="s">
        <v>2151</v>
      </c>
      <c r="C111" s="129" t="s">
        <v>2152</v>
      </c>
      <c r="D111" s="131" t="s">
        <v>2153</v>
      </c>
      <c r="E111" s="131" t="s">
        <v>2154</v>
      </c>
      <c r="F111" s="131" t="s">
        <v>2155</v>
      </c>
      <c r="G111" s="131" t="s">
        <v>2156</v>
      </c>
      <c r="H111" s="131" t="s">
        <v>2157</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2158</v>
      </c>
      <c r="B112" s="127"/>
      <c r="C112" s="126" t="s">
        <v>2159</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2158</v>
      </c>
      <c r="B113" s="128" t="s">
        <v>2160</v>
      </c>
      <c r="C113" s="129" t="s">
        <v>2161</v>
      </c>
      <c r="D113" s="131" t="s">
        <v>2162</v>
      </c>
      <c r="E113" s="131" t="s">
        <v>2163</v>
      </c>
      <c r="F113" s="131" t="s">
        <v>2164</v>
      </c>
      <c r="G113" s="131" t="s">
        <v>2165</v>
      </c>
      <c r="H113" s="131" t="s">
        <v>2166</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2158</v>
      </c>
      <c r="B114" s="128" t="s">
        <v>2167</v>
      </c>
      <c r="C114" s="129" t="s">
        <v>2168</v>
      </c>
      <c r="D114" s="131" t="s">
        <v>2169</v>
      </c>
      <c r="E114" s="131" t="s">
        <v>2170</v>
      </c>
      <c r="F114" s="131" t="s">
        <v>2171</v>
      </c>
      <c r="G114" s="131" t="s">
        <v>2165</v>
      </c>
      <c r="H114" s="131" t="s">
        <v>2172</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2158</v>
      </c>
      <c r="B115" s="136" t="s">
        <v>2173</v>
      </c>
      <c r="C115" s="137" t="s">
        <v>2174</v>
      </c>
      <c r="D115" s="138" t="s">
        <v>2175</v>
      </c>
      <c r="E115" s="138" t="s">
        <v>2176</v>
      </c>
      <c r="F115" s="138" t="s">
        <v>2177</v>
      </c>
      <c r="G115" s="138" t="s">
        <v>2178</v>
      </c>
      <c r="H115" s="138" t="s">
        <v>2179</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300</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IFERROR(INDEX('Recommendations'!$H$2:$H$59, MATCH(J2,'Recommendations'!$A$2:$A$59,0))="Implemented", FALSE))</xm:f>
            <x14:dxf>
              <font>
                <color rgb="FF000000"/>
              </font>
              <fill>
                <patternFill>
                  <bgColor rgb="FF3C7D22"/>
                </patternFill>
              </fill>
            </x14:dxf>
          </x14:cfRule>
          <x14:cfRule type="expression" priority="2" id="{00000000-000E-0000-0600-000002000000}">
            <xm:f>AND(J2&lt;&gt;"", IFERROR(INDEX('Recommendations'!$H$2:$H$59, MATCH(J2,'Recommendations'!$A$2:$A$59,0))="Compensated", FALSE))</xm:f>
            <x14:dxf>
              <font>
                <color rgb="FF000000"/>
              </font>
              <fill>
                <patternFill>
                  <bgColor rgb="FFC6E0B4"/>
                </patternFill>
              </fill>
            </x14:dxf>
          </x14:cfRule>
          <x14:cfRule type="expression" priority="3" id="{00000000-000E-0000-0600-000003000000}">
            <xm:f>AND(J2&lt;&gt;"", IFERROR(INDEX('Recommendations'!$H$2:$H$59, MATCH(J2,'Recommendations'!$A$2:$A$59,0))="Testing", FALSE))</xm:f>
            <x14:dxf>
              <font>
                <color rgb="FF000000"/>
              </font>
              <fill>
                <patternFill>
                  <bgColor rgb="FFFFC000"/>
                </patternFill>
              </fill>
            </x14:dxf>
          </x14:cfRule>
          <x14:cfRule type="expression" priority="4" id="{00000000-000E-0000-0600-000004000000}">
            <xm:f>AND(J2&lt;&gt;"", IFERROR(INDEX('Recommendations'!$H$2:$H$59, MATCH(J2,'Recommendations'!$A$2:$A$59,0))="Failed", FALSE))</xm:f>
            <x14:dxf>
              <font>
                <color rgb="FF000000"/>
              </font>
              <fill>
                <patternFill>
                  <bgColor rgb="FFD82891"/>
                </patternFill>
              </fill>
            </x14:dxf>
          </x14:cfRule>
          <x14:cfRule type="expression" priority="5" id="{00000000-000E-0000-0600-000005000000}">
            <xm:f>AND(J2&lt;&gt;"", IFERROR(INDEX('Recommendations'!$H$2:$H$59, MATCH(J2,'Recommendations'!$A$2:$A$59,0))="Risk Accepted", FALSE))</xm:f>
            <x14:dxf>
              <font>
                <color rgb="FF000000"/>
              </font>
              <fill>
                <patternFill>
                  <bgColor rgb="FFD9D9D9"/>
                </patternFill>
              </fill>
            </x14:dxf>
          </x14:cfRule>
          <x14:cfRule type="expression" priority="6" id="{00000000-000E-0000-0600-000006000000}">
            <xm:f>AND(J2&lt;&gt;"", IFERROR(INDEX('Recommendations'!$H$2:$H$59, MATCH(J2,'Recommendations'!$A$2:$A$59,0))="N/A",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2180</v>
      </c>
      <c r="B1" s="187" t="s">
        <v>2181</v>
      </c>
      <c r="C1" s="187" t="s">
        <v>0</v>
      </c>
      <c r="D1" s="187" t="s">
        <v>2182</v>
      </c>
      <c r="E1" s="187" t="s">
        <v>2183</v>
      </c>
      <c r="F1" s="187" t="s">
        <v>2184</v>
      </c>
      <c r="G1" s="187" t="s">
        <v>549</v>
      </c>
      <c r="H1" s="187" t="s">
        <v>550</v>
      </c>
      <c r="I1" s="187" t="s">
        <v>551</v>
      </c>
      <c r="J1" s="187" t="s">
        <v>552</v>
      </c>
      <c r="K1" s="187" t="s">
        <v>553</v>
      </c>
      <c r="L1" s="187" t="s">
        <v>554</v>
      </c>
      <c r="M1" s="187" t="s">
        <v>555</v>
      </c>
      <c r="N1" s="187" t="s">
        <v>556</v>
      </c>
      <c r="O1" s="187" t="s">
        <v>557</v>
      </c>
      <c r="P1" s="187" t="s">
        <v>558</v>
      </c>
      <c r="Q1" s="187" t="s">
        <v>559</v>
      </c>
      <c r="R1" s="187" t="s">
        <v>560</v>
      </c>
      <c r="S1" s="187" t="s">
        <v>561</v>
      </c>
      <c r="T1" s="187" t="s">
        <v>562</v>
      </c>
      <c r="U1" s="187" t="s">
        <v>563</v>
      </c>
      <c r="V1" s="187" t="s">
        <v>564</v>
      </c>
      <c r="W1" s="187" t="s">
        <v>565</v>
      </c>
      <c r="X1" s="187" t="s">
        <v>566</v>
      </c>
      <c r="Y1" s="187" t="s">
        <v>567</v>
      </c>
      <c r="Z1" s="187" t="s">
        <v>568</v>
      </c>
      <c r="AA1" s="187" t="s">
        <v>569</v>
      </c>
      <c r="AB1" s="187" t="s">
        <v>570</v>
      </c>
      <c r="AC1" s="187" t="s">
        <v>571</v>
      </c>
      <c r="AD1" s="187" t="s">
        <v>572</v>
      </c>
      <c r="AE1" s="187" t="s">
        <v>573</v>
      </c>
      <c r="AF1" s="187" t="s">
        <v>574</v>
      </c>
      <c r="AG1" s="187" t="s">
        <v>575</v>
      </c>
      <c r="AH1" s="187" t="s">
        <v>576</v>
      </c>
      <c r="AI1" s="187" t="s">
        <v>577</v>
      </c>
      <c r="AJ1" s="187" t="s">
        <v>578</v>
      </c>
      <c r="AK1" s="187" t="s">
        <v>579</v>
      </c>
      <c r="AL1" s="187" t="s">
        <v>580</v>
      </c>
      <c r="AM1" s="187" t="s">
        <v>581</v>
      </c>
      <c r="AN1" s="187" t="s">
        <v>582</v>
      </c>
      <c r="AO1" s="187" t="s">
        <v>583</v>
      </c>
      <c r="AP1" s="187" t="s">
        <v>584</v>
      </c>
      <c r="AQ1" s="187" t="s">
        <v>585</v>
      </c>
      <c r="AR1" s="187" t="s">
        <v>586</v>
      </c>
      <c r="AS1" s="187" t="s">
        <v>587</v>
      </c>
      <c r="AT1" s="187" t="s">
        <v>588</v>
      </c>
      <c r="AU1" s="188" t="s">
        <v>589</v>
      </c>
    </row>
    <row r="2" spans="1:47" ht="60" customHeight="1" outlineLevel="1" x14ac:dyDescent="0.35">
      <c r="A2" s="178" t="s">
        <v>2185</v>
      </c>
      <c r="B2" s="152" t="s">
        <v>21</v>
      </c>
      <c r="C2" s="150" t="s">
        <v>2186</v>
      </c>
      <c r="D2" s="156" t="s">
        <v>2187</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2185</v>
      </c>
      <c r="B3" s="153" t="s">
        <v>2188</v>
      </c>
      <c r="C3" s="151" t="s">
        <v>2189</v>
      </c>
      <c r="D3" s="157" t="s">
        <v>2190</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2185</v>
      </c>
      <c r="B4" s="154" t="s">
        <v>2188</v>
      </c>
      <c r="C4" s="155" t="s">
        <v>2191</v>
      </c>
      <c r="D4" s="158" t="s">
        <v>2192</v>
      </c>
      <c r="E4" s="161" t="s">
        <v>2193</v>
      </c>
      <c r="F4" s="164" t="s">
        <v>2194</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2185</v>
      </c>
      <c r="B5" s="154" t="s">
        <v>2188</v>
      </c>
      <c r="C5" s="155" t="s">
        <v>2195</v>
      </c>
      <c r="D5" s="158" t="s">
        <v>2196</v>
      </c>
      <c r="E5" s="161" t="s">
        <v>2197</v>
      </c>
      <c r="F5" s="164" t="s">
        <v>2198</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2185</v>
      </c>
      <c r="B6" s="154" t="s">
        <v>2188</v>
      </c>
      <c r="C6" s="155" t="s">
        <v>2199</v>
      </c>
      <c r="D6" s="158" t="s">
        <v>2200</v>
      </c>
      <c r="E6" s="161" t="s">
        <v>2201</v>
      </c>
      <c r="F6" s="164" t="s">
        <v>2198</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2185</v>
      </c>
      <c r="B7" s="154" t="s">
        <v>2188</v>
      </c>
      <c r="C7" s="155" t="s">
        <v>2202</v>
      </c>
      <c r="D7" s="158" t="s">
        <v>2203</v>
      </c>
      <c r="E7" s="161" t="s">
        <v>2204</v>
      </c>
      <c r="F7" s="164" t="s">
        <v>2198</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2185</v>
      </c>
      <c r="B8" s="154" t="s">
        <v>2188</v>
      </c>
      <c r="C8" s="155" t="s">
        <v>2205</v>
      </c>
      <c r="D8" s="158" t="s">
        <v>2206</v>
      </c>
      <c r="E8" s="161" t="s">
        <v>2207</v>
      </c>
      <c r="F8" s="164" t="s">
        <v>2208</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2185</v>
      </c>
      <c r="B9" s="153" t="s">
        <v>2209</v>
      </c>
      <c r="C9" s="151" t="s">
        <v>2210</v>
      </c>
      <c r="D9" s="157" t="s">
        <v>2211</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2185</v>
      </c>
      <c r="B10" s="154" t="s">
        <v>2209</v>
      </c>
      <c r="C10" s="155" t="s">
        <v>2212</v>
      </c>
      <c r="D10" s="158" t="s">
        <v>2213</v>
      </c>
      <c r="E10" s="161" t="s">
        <v>2214</v>
      </c>
      <c r="F10" s="164" t="s">
        <v>2194</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2185</v>
      </c>
      <c r="B11" s="154" t="s">
        <v>2209</v>
      </c>
      <c r="C11" s="155" t="s">
        <v>2215</v>
      </c>
      <c r="D11" s="158" t="s">
        <v>2216</v>
      </c>
      <c r="E11" s="161" t="s">
        <v>2217</v>
      </c>
      <c r="F11" s="164" t="s">
        <v>2194</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2185</v>
      </c>
      <c r="B12" s="154" t="s">
        <v>2209</v>
      </c>
      <c r="C12" s="155" t="s">
        <v>2218</v>
      </c>
      <c r="D12" s="158" t="s">
        <v>2219</v>
      </c>
      <c r="E12" s="161" t="s">
        <v>2220</v>
      </c>
      <c r="F12" s="164" t="s">
        <v>2194</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2185</v>
      </c>
      <c r="B13" s="153" t="s">
        <v>2221</v>
      </c>
      <c r="C13" s="151" t="s">
        <v>2222</v>
      </c>
      <c r="D13" s="157" t="s">
        <v>2223</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2185</v>
      </c>
      <c r="B14" s="154" t="s">
        <v>2221</v>
      </c>
      <c r="C14" s="155" t="s">
        <v>2224</v>
      </c>
      <c r="D14" s="158" t="s">
        <v>2225</v>
      </c>
      <c r="E14" s="161" t="s">
        <v>2226</v>
      </c>
      <c r="F14" s="164" t="s">
        <v>2194</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2185</v>
      </c>
      <c r="B15" s="154" t="s">
        <v>2221</v>
      </c>
      <c r="C15" s="155" t="s">
        <v>2227</v>
      </c>
      <c r="D15" s="158" t="s">
        <v>2228</v>
      </c>
      <c r="E15" s="161" t="s">
        <v>2229</v>
      </c>
      <c r="F15" s="164" t="s">
        <v>2194</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2185</v>
      </c>
      <c r="B16" s="153" t="s">
        <v>2230</v>
      </c>
      <c r="C16" s="151" t="s">
        <v>2231</v>
      </c>
      <c r="D16" s="157" t="s">
        <v>2232</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2185</v>
      </c>
      <c r="B17" s="154" t="s">
        <v>2230</v>
      </c>
      <c r="C17" s="155" t="s">
        <v>2233</v>
      </c>
      <c r="D17" s="158" t="s">
        <v>2234</v>
      </c>
      <c r="E17" s="161" t="s">
        <v>2235</v>
      </c>
      <c r="F17" s="164" t="s">
        <v>2194</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2185</v>
      </c>
      <c r="B18" s="154" t="s">
        <v>2230</v>
      </c>
      <c r="C18" s="155" t="s">
        <v>2236</v>
      </c>
      <c r="D18" s="158" t="s">
        <v>2237</v>
      </c>
      <c r="E18" s="161" t="s">
        <v>2238</v>
      </c>
      <c r="F18" s="164" t="s">
        <v>2198</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2185</v>
      </c>
      <c r="B19" s="154" t="s">
        <v>2230</v>
      </c>
      <c r="C19" s="155" t="s">
        <v>2239</v>
      </c>
      <c r="D19" s="158" t="s">
        <v>2240</v>
      </c>
      <c r="E19" s="161" t="s">
        <v>2241</v>
      </c>
      <c r="F19" s="164" t="s">
        <v>2194</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2185</v>
      </c>
      <c r="B20" s="154" t="s">
        <v>2230</v>
      </c>
      <c r="C20" s="155" t="s">
        <v>2242</v>
      </c>
      <c r="D20" s="158" t="s">
        <v>2243</v>
      </c>
      <c r="E20" s="161" t="s">
        <v>2244</v>
      </c>
      <c r="F20" s="164" t="s">
        <v>2194</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2185</v>
      </c>
      <c r="B21" s="154" t="s">
        <v>2230</v>
      </c>
      <c r="C21" s="155" t="s">
        <v>2245</v>
      </c>
      <c r="D21" s="158" t="s">
        <v>2246</v>
      </c>
      <c r="E21" s="161" t="s">
        <v>2247</v>
      </c>
      <c r="F21" s="164" t="s">
        <v>2198</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2185</v>
      </c>
      <c r="B22" s="154" t="s">
        <v>2230</v>
      </c>
      <c r="C22" s="155" t="s">
        <v>2248</v>
      </c>
      <c r="D22" s="158" t="s">
        <v>2249</v>
      </c>
      <c r="E22" s="161" t="s">
        <v>2250</v>
      </c>
      <c r="F22" s="164" t="s">
        <v>2194</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2185</v>
      </c>
      <c r="B23" s="154" t="s">
        <v>2230</v>
      </c>
      <c r="C23" s="155" t="s">
        <v>2251</v>
      </c>
      <c r="D23" s="158" t="s">
        <v>2252</v>
      </c>
      <c r="E23" s="161" t="s">
        <v>2253</v>
      </c>
      <c r="F23" s="164" t="s">
        <v>2194</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2185</v>
      </c>
      <c r="B24" s="153" t="s">
        <v>2254</v>
      </c>
      <c r="C24" s="151" t="s">
        <v>2255</v>
      </c>
      <c r="D24" s="157" t="s">
        <v>2256</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2185</v>
      </c>
      <c r="B25" s="154" t="s">
        <v>2254</v>
      </c>
      <c r="C25" s="155" t="s">
        <v>2257</v>
      </c>
      <c r="D25" s="158" t="s">
        <v>2258</v>
      </c>
      <c r="E25" s="161" t="s">
        <v>2259</v>
      </c>
      <c r="F25" s="164" t="s">
        <v>2194</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2185</v>
      </c>
      <c r="B26" s="154" t="s">
        <v>2254</v>
      </c>
      <c r="C26" s="155" t="s">
        <v>2260</v>
      </c>
      <c r="D26" s="158" t="s">
        <v>2261</v>
      </c>
      <c r="E26" s="161" t="s">
        <v>2262</v>
      </c>
      <c r="F26" s="164" t="s">
        <v>2194</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2185</v>
      </c>
      <c r="B27" s="154" t="s">
        <v>2254</v>
      </c>
      <c r="C27" s="155" t="s">
        <v>2263</v>
      </c>
      <c r="D27" s="158" t="s">
        <v>2264</v>
      </c>
      <c r="E27" s="161" t="s">
        <v>2265</v>
      </c>
      <c r="F27" s="164" t="s">
        <v>2198</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2185</v>
      </c>
      <c r="B28" s="154" t="s">
        <v>2254</v>
      </c>
      <c r="C28" s="155" t="s">
        <v>2266</v>
      </c>
      <c r="D28" s="158" t="s">
        <v>2267</v>
      </c>
      <c r="E28" s="161" t="s">
        <v>2268</v>
      </c>
      <c r="F28" s="164" t="s">
        <v>2194</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2185</v>
      </c>
      <c r="B29" s="153" t="s">
        <v>2269</v>
      </c>
      <c r="C29" s="151" t="s">
        <v>2270</v>
      </c>
      <c r="D29" s="157" t="s">
        <v>2271</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2185</v>
      </c>
      <c r="B30" s="154" t="s">
        <v>2269</v>
      </c>
      <c r="C30" s="155" t="s">
        <v>2272</v>
      </c>
      <c r="D30" s="158" t="s">
        <v>2273</v>
      </c>
      <c r="E30" s="161" t="s">
        <v>2274</v>
      </c>
      <c r="F30" s="164" t="s">
        <v>2208</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2185</v>
      </c>
      <c r="B31" s="154" t="s">
        <v>2269</v>
      </c>
      <c r="C31" s="155" t="s">
        <v>2275</v>
      </c>
      <c r="D31" s="158" t="s">
        <v>2276</v>
      </c>
      <c r="E31" s="161" t="s">
        <v>2277</v>
      </c>
      <c r="F31" s="164" t="s">
        <v>2208</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2185</v>
      </c>
      <c r="B32" s="154" t="s">
        <v>2269</v>
      </c>
      <c r="C32" s="155" t="s">
        <v>2278</v>
      </c>
      <c r="D32" s="158" t="s">
        <v>2279</v>
      </c>
      <c r="E32" s="161" t="s">
        <v>2280</v>
      </c>
      <c r="F32" s="164" t="s">
        <v>2208</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2185</v>
      </c>
      <c r="B33" s="154" t="s">
        <v>2269</v>
      </c>
      <c r="C33" s="155" t="s">
        <v>2281</v>
      </c>
      <c r="D33" s="158" t="s">
        <v>2282</v>
      </c>
      <c r="E33" s="161" t="s">
        <v>2283</v>
      </c>
      <c r="F33" s="164" t="s">
        <v>2208</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2185</v>
      </c>
      <c r="B34" s="154" t="s">
        <v>2269</v>
      </c>
      <c r="C34" s="155" t="s">
        <v>2284</v>
      </c>
      <c r="D34" s="158" t="s">
        <v>2285</v>
      </c>
      <c r="E34" s="161" t="s">
        <v>2286</v>
      </c>
      <c r="F34" s="164" t="s">
        <v>2208</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2185</v>
      </c>
      <c r="B35" s="154" t="s">
        <v>2269</v>
      </c>
      <c r="C35" s="155" t="s">
        <v>2287</v>
      </c>
      <c r="D35" s="158" t="s">
        <v>2288</v>
      </c>
      <c r="E35" s="161" t="s">
        <v>2289</v>
      </c>
      <c r="F35" s="164" t="s">
        <v>2208</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2185</v>
      </c>
      <c r="B36" s="154" t="s">
        <v>2269</v>
      </c>
      <c r="C36" s="155" t="s">
        <v>2290</v>
      </c>
      <c r="D36" s="158" t="s">
        <v>2291</v>
      </c>
      <c r="E36" s="161" t="s">
        <v>2292</v>
      </c>
      <c r="F36" s="164" t="s">
        <v>2208</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2185</v>
      </c>
      <c r="B37" s="154" t="s">
        <v>2269</v>
      </c>
      <c r="C37" s="155" t="s">
        <v>2293</v>
      </c>
      <c r="D37" s="158" t="s">
        <v>2294</v>
      </c>
      <c r="E37" s="161" t="s">
        <v>2295</v>
      </c>
      <c r="F37" s="164" t="s">
        <v>2208</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2185</v>
      </c>
      <c r="B38" s="154" t="s">
        <v>2269</v>
      </c>
      <c r="C38" s="155" t="s">
        <v>2296</v>
      </c>
      <c r="D38" s="158" t="s">
        <v>2297</v>
      </c>
      <c r="E38" s="161" t="s">
        <v>2298</v>
      </c>
      <c r="F38" s="164" t="s">
        <v>2208</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2185</v>
      </c>
      <c r="B39" s="154" t="s">
        <v>2269</v>
      </c>
      <c r="C39" s="155" t="s">
        <v>2299</v>
      </c>
      <c r="D39" s="158" t="s">
        <v>2300</v>
      </c>
      <c r="E39" s="161" t="s">
        <v>2301</v>
      </c>
      <c r="F39" s="164" t="s">
        <v>2208</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2302</v>
      </c>
      <c r="B40" s="152" t="s">
        <v>21</v>
      </c>
      <c r="C40" s="150" t="s">
        <v>2303</v>
      </c>
      <c r="D40" s="156" t="s">
        <v>2304</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2302</v>
      </c>
      <c r="B41" s="153" t="s">
        <v>2305</v>
      </c>
      <c r="C41" s="151" t="s">
        <v>2306</v>
      </c>
      <c r="D41" s="157" t="s">
        <v>2307</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2302</v>
      </c>
      <c r="B42" s="154" t="s">
        <v>2305</v>
      </c>
      <c r="C42" s="155" t="s">
        <v>2308</v>
      </c>
      <c r="D42" s="158" t="s">
        <v>2309</v>
      </c>
      <c r="E42" s="161" t="s">
        <v>2310</v>
      </c>
      <c r="F42" s="164" t="s">
        <v>2194</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2302</v>
      </c>
      <c r="B43" s="154" t="s">
        <v>2305</v>
      </c>
      <c r="C43" s="155" t="s">
        <v>2311</v>
      </c>
      <c r="D43" s="158" t="s">
        <v>2312</v>
      </c>
      <c r="E43" s="161" t="s">
        <v>2313</v>
      </c>
      <c r="F43" s="164" t="s">
        <v>2194</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2302</v>
      </c>
      <c r="B44" s="154" t="s">
        <v>2305</v>
      </c>
      <c r="C44" s="155" t="s">
        <v>2314</v>
      </c>
      <c r="D44" s="158" t="s">
        <v>2315</v>
      </c>
      <c r="E44" s="161" t="s">
        <v>2316</v>
      </c>
      <c r="F44" s="164" t="s">
        <v>2198</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2302</v>
      </c>
      <c r="B45" s="154" t="s">
        <v>2305</v>
      </c>
      <c r="C45" s="155" t="s">
        <v>2317</v>
      </c>
      <c r="D45" s="158" t="s">
        <v>2318</v>
      </c>
      <c r="E45" s="161" t="s">
        <v>2319</v>
      </c>
      <c r="F45" s="164" t="s">
        <v>2208</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2302</v>
      </c>
      <c r="B46" s="154" t="s">
        <v>2305</v>
      </c>
      <c r="C46" s="155" t="s">
        <v>2320</v>
      </c>
      <c r="D46" s="158" t="s">
        <v>2321</v>
      </c>
      <c r="E46" s="161" t="s">
        <v>2322</v>
      </c>
      <c r="F46" s="164" t="s">
        <v>2194</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2302</v>
      </c>
      <c r="B47" s="154" t="s">
        <v>2305</v>
      </c>
      <c r="C47" s="155" t="s">
        <v>2323</v>
      </c>
      <c r="D47" s="158" t="s">
        <v>2324</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2302</v>
      </c>
      <c r="B48" s="154" t="s">
        <v>2305</v>
      </c>
      <c r="C48" s="155" t="s">
        <v>2325</v>
      </c>
      <c r="D48" s="158" t="s">
        <v>2326</v>
      </c>
      <c r="E48" s="161" t="s">
        <v>2327</v>
      </c>
      <c r="F48" s="164" t="s">
        <v>2194</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2302</v>
      </c>
      <c r="B49" s="154" t="s">
        <v>2305</v>
      </c>
      <c r="C49" s="155" t="s">
        <v>2328</v>
      </c>
      <c r="D49" s="158" t="s">
        <v>2329</v>
      </c>
      <c r="E49" s="161" t="s">
        <v>2330</v>
      </c>
      <c r="F49" s="164" t="s">
        <v>2198</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2302</v>
      </c>
      <c r="B50" s="153" t="s">
        <v>2331</v>
      </c>
      <c r="C50" s="151" t="s">
        <v>2332</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2302</v>
      </c>
      <c r="B51" s="154" t="s">
        <v>2331</v>
      </c>
      <c r="C51" s="155" t="s">
        <v>2333</v>
      </c>
      <c r="D51" s="158" t="s">
        <v>2334</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2302</v>
      </c>
      <c r="B52" s="154" t="s">
        <v>2331</v>
      </c>
      <c r="C52" s="155" t="s">
        <v>2335</v>
      </c>
      <c r="D52" s="158" t="s">
        <v>2336</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2302</v>
      </c>
      <c r="B53" s="154" t="s">
        <v>2331</v>
      </c>
      <c r="C53" s="155" t="s">
        <v>2337</v>
      </c>
      <c r="D53" s="158" t="s">
        <v>2338</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2302</v>
      </c>
      <c r="B54" s="154" t="s">
        <v>2331</v>
      </c>
      <c r="C54" s="155" t="s">
        <v>2339</v>
      </c>
      <c r="D54" s="158" t="s">
        <v>2340</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2302</v>
      </c>
      <c r="B55" s="154" t="s">
        <v>2331</v>
      </c>
      <c r="C55" s="155" t="s">
        <v>2341</v>
      </c>
      <c r="D55" s="158" t="s">
        <v>2342</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2302</v>
      </c>
      <c r="B56" s="153" t="s">
        <v>456</v>
      </c>
      <c r="C56" s="151" t="s">
        <v>2343</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2302</v>
      </c>
      <c r="B57" s="154" t="s">
        <v>456</v>
      </c>
      <c r="C57" s="155" t="s">
        <v>2344</v>
      </c>
      <c r="D57" s="158" t="s">
        <v>2345</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2302</v>
      </c>
      <c r="B58" s="154" t="s">
        <v>456</v>
      </c>
      <c r="C58" s="155" t="s">
        <v>2346</v>
      </c>
      <c r="D58" s="158" t="s">
        <v>2347</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2302</v>
      </c>
      <c r="B59" s="154" t="s">
        <v>456</v>
      </c>
      <c r="C59" s="155" t="s">
        <v>2348</v>
      </c>
      <c r="D59" s="158" t="s">
        <v>2349</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2302</v>
      </c>
      <c r="B60" s="154" t="s">
        <v>456</v>
      </c>
      <c r="C60" s="155" t="s">
        <v>2350</v>
      </c>
      <c r="D60" s="158" t="s">
        <v>2351</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2302</v>
      </c>
      <c r="B61" s="153" t="s">
        <v>2352</v>
      </c>
      <c r="C61" s="151" t="s">
        <v>2353</v>
      </c>
      <c r="D61" s="157" t="s">
        <v>2354</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2302</v>
      </c>
      <c r="B62" s="154" t="s">
        <v>2352</v>
      </c>
      <c r="C62" s="155" t="s">
        <v>2355</v>
      </c>
      <c r="D62" s="158" t="s">
        <v>2356</v>
      </c>
      <c r="E62" s="161" t="s">
        <v>2357</v>
      </c>
      <c r="F62" s="164" t="s">
        <v>2194</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2302</v>
      </c>
      <c r="B63" s="154" t="s">
        <v>2352</v>
      </c>
      <c r="C63" s="155" t="s">
        <v>2358</v>
      </c>
      <c r="D63" s="158" t="s">
        <v>2359</v>
      </c>
      <c r="E63" s="161" t="s">
        <v>2360</v>
      </c>
      <c r="F63" s="164" t="s">
        <v>2198</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2302</v>
      </c>
      <c r="B64" s="154" t="s">
        <v>2352</v>
      </c>
      <c r="C64" s="155" t="s">
        <v>2361</v>
      </c>
      <c r="D64" s="158" t="s">
        <v>2362</v>
      </c>
      <c r="E64" s="161" t="s">
        <v>2363</v>
      </c>
      <c r="F64" s="164" t="s">
        <v>2194</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2302</v>
      </c>
      <c r="B65" s="154" t="s">
        <v>2352</v>
      </c>
      <c r="C65" s="155" t="s">
        <v>2364</v>
      </c>
      <c r="D65" s="158" t="s">
        <v>2365</v>
      </c>
      <c r="E65" s="161" t="s">
        <v>2366</v>
      </c>
      <c r="F65" s="164" t="s">
        <v>2194</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2302</v>
      </c>
      <c r="B66" s="153" t="s">
        <v>1960</v>
      </c>
      <c r="C66" s="151" t="s">
        <v>2367</v>
      </c>
      <c r="D66" s="157" t="s">
        <v>2368</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2302</v>
      </c>
      <c r="B67" s="154" t="s">
        <v>1960</v>
      </c>
      <c r="C67" s="155" t="s">
        <v>2369</v>
      </c>
      <c r="D67" s="158" t="s">
        <v>2370</v>
      </c>
      <c r="E67" s="161" t="s">
        <v>2371</v>
      </c>
      <c r="F67" s="164" t="s">
        <v>2194</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2302</v>
      </c>
      <c r="B68" s="154" t="s">
        <v>1960</v>
      </c>
      <c r="C68" s="155" t="s">
        <v>2372</v>
      </c>
      <c r="D68" s="158" t="s">
        <v>2373</v>
      </c>
      <c r="E68" s="161" t="s">
        <v>2374</v>
      </c>
      <c r="F68" s="164" t="s">
        <v>2194</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2302</v>
      </c>
      <c r="B69" s="154" t="s">
        <v>1960</v>
      </c>
      <c r="C69" s="155" t="s">
        <v>2375</v>
      </c>
      <c r="D69" s="158" t="s">
        <v>2376</v>
      </c>
      <c r="E69" s="161" t="s">
        <v>2377</v>
      </c>
      <c r="F69" s="164" t="s">
        <v>2198</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2302</v>
      </c>
      <c r="B70" s="154" t="s">
        <v>1960</v>
      </c>
      <c r="C70" s="155" t="s">
        <v>2378</v>
      </c>
      <c r="D70" s="158" t="s">
        <v>2379</v>
      </c>
      <c r="E70" s="161" t="s">
        <v>2380</v>
      </c>
      <c r="F70" s="164" t="s">
        <v>2194</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2302</v>
      </c>
      <c r="B71" s="154" t="s">
        <v>1960</v>
      </c>
      <c r="C71" s="155" t="s">
        <v>2381</v>
      </c>
      <c r="D71" s="158" t="s">
        <v>2382</v>
      </c>
      <c r="E71" s="161" t="s">
        <v>2383</v>
      </c>
      <c r="F71" s="164" t="s">
        <v>2194</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2302</v>
      </c>
      <c r="B72" s="154" t="s">
        <v>1960</v>
      </c>
      <c r="C72" s="155" t="s">
        <v>2384</v>
      </c>
      <c r="D72" s="158" t="s">
        <v>2385</v>
      </c>
      <c r="E72" s="161" t="s">
        <v>2386</v>
      </c>
      <c r="F72" s="164" t="s">
        <v>2194</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2302</v>
      </c>
      <c r="B73" s="154" t="s">
        <v>1960</v>
      </c>
      <c r="C73" s="155" t="s">
        <v>2387</v>
      </c>
      <c r="D73" s="158" t="s">
        <v>2388</v>
      </c>
      <c r="E73" s="161" t="s">
        <v>2389</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2302</v>
      </c>
      <c r="B74" s="154" t="s">
        <v>1960</v>
      </c>
      <c r="C74" s="155" t="s">
        <v>2390</v>
      </c>
      <c r="D74" s="158" t="s">
        <v>2391</v>
      </c>
      <c r="E74" s="161" t="s">
        <v>2392</v>
      </c>
      <c r="F74" s="164" t="s">
        <v>2198</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2302</v>
      </c>
      <c r="B75" s="154" t="s">
        <v>1960</v>
      </c>
      <c r="C75" s="155" t="s">
        <v>2393</v>
      </c>
      <c r="D75" s="158" t="s">
        <v>2394</v>
      </c>
      <c r="E75" s="161" t="s">
        <v>2395</v>
      </c>
      <c r="F75" s="164" t="s">
        <v>2208</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2302</v>
      </c>
      <c r="B76" s="154" t="s">
        <v>1960</v>
      </c>
      <c r="C76" s="155" t="s">
        <v>2396</v>
      </c>
      <c r="D76" s="158" t="s">
        <v>2397</v>
      </c>
      <c r="E76" s="161" t="s">
        <v>2398</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2302</v>
      </c>
      <c r="B77" s="153" t="s">
        <v>2230</v>
      </c>
      <c r="C77" s="151" t="s">
        <v>2399</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2302</v>
      </c>
      <c r="B78" s="154" t="s">
        <v>2230</v>
      </c>
      <c r="C78" s="155" t="s">
        <v>2400</v>
      </c>
      <c r="D78" s="158" t="s">
        <v>2401</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2302</v>
      </c>
      <c r="B79" s="154" t="s">
        <v>2230</v>
      </c>
      <c r="C79" s="155" t="s">
        <v>2402</v>
      </c>
      <c r="D79" s="158" t="s">
        <v>2403</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2302</v>
      </c>
      <c r="B80" s="154" t="s">
        <v>2230</v>
      </c>
      <c r="C80" s="155" t="s">
        <v>2404</v>
      </c>
      <c r="D80" s="158" t="s">
        <v>2405</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2302</v>
      </c>
      <c r="B81" s="153" t="s">
        <v>2158</v>
      </c>
      <c r="C81" s="151" t="s">
        <v>2406</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2302</v>
      </c>
      <c r="B82" s="154" t="s">
        <v>2158</v>
      </c>
      <c r="C82" s="155" t="s">
        <v>2407</v>
      </c>
      <c r="D82" s="158" t="s">
        <v>2408</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2302</v>
      </c>
      <c r="B83" s="154" t="s">
        <v>2158</v>
      </c>
      <c r="C83" s="155" t="s">
        <v>2409</v>
      </c>
      <c r="D83" s="158" t="s">
        <v>2410</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2302</v>
      </c>
      <c r="B84" s="154" t="s">
        <v>2158</v>
      </c>
      <c r="C84" s="155" t="s">
        <v>2411</v>
      </c>
      <c r="D84" s="158" t="s">
        <v>2412</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2302</v>
      </c>
      <c r="B85" s="154" t="s">
        <v>2158</v>
      </c>
      <c r="C85" s="155" t="s">
        <v>2413</v>
      </c>
      <c r="D85" s="158" t="s">
        <v>2414</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2302</v>
      </c>
      <c r="B86" s="154" t="s">
        <v>2158</v>
      </c>
      <c r="C86" s="155" t="s">
        <v>2415</v>
      </c>
      <c r="D86" s="158" t="s">
        <v>2416</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2417</v>
      </c>
      <c r="B87" s="152" t="s">
        <v>21</v>
      </c>
      <c r="C87" s="150" t="s">
        <v>2418</v>
      </c>
      <c r="D87" s="156" t="s">
        <v>2419</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2417</v>
      </c>
      <c r="B88" s="153" t="s">
        <v>2420</v>
      </c>
      <c r="C88" s="151" t="s">
        <v>2421</v>
      </c>
      <c r="D88" s="157" t="s">
        <v>2422</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2417</v>
      </c>
      <c r="B89" s="154" t="s">
        <v>2420</v>
      </c>
      <c r="C89" s="155" t="s">
        <v>2423</v>
      </c>
      <c r="D89" s="158" t="s">
        <v>2424</v>
      </c>
      <c r="E89" s="161" t="s">
        <v>2425</v>
      </c>
      <c r="F89" s="164" t="s">
        <v>2194</v>
      </c>
      <c r="G89" s="167">
        <f>IF(COUNTIF(H89:AU89,"&lt;&gt;")=0,"",SUMPRODUCT(((Recommendations[ImplStatus]="Implemented")+(Recommendations[ImplStatus]="Compensated"))*ISNUMBER(MATCH(Recommendations[Id],H89:AU89,0)))/COUNTIF(H89:AU89,"&lt;&gt;"))</f>
        <v>0</v>
      </c>
      <c r="H89" s="170" t="s">
        <v>29</v>
      </c>
      <c r="I89" s="170" t="s">
        <v>40</v>
      </c>
      <c r="J89" s="170" t="s">
        <v>56</v>
      </c>
      <c r="K89" s="170" t="s">
        <v>61</v>
      </c>
      <c r="L89" s="170" t="s">
        <v>66</v>
      </c>
      <c r="M89" s="170" t="s">
        <v>71</v>
      </c>
      <c r="N89" s="170" t="s">
        <v>75</v>
      </c>
      <c r="O89" s="170" t="s">
        <v>89</v>
      </c>
      <c r="P89" s="170" t="s">
        <v>94</v>
      </c>
      <c r="Q89" s="170" t="s">
        <v>251</v>
      </c>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2417</v>
      </c>
      <c r="B90" s="154" t="s">
        <v>2420</v>
      </c>
      <c r="C90" s="155" t="s">
        <v>2426</v>
      </c>
      <c r="D90" s="158" t="s">
        <v>2427</v>
      </c>
      <c r="E90" s="161" t="s">
        <v>2428</v>
      </c>
      <c r="F90" s="164" t="s">
        <v>2198</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2417</v>
      </c>
      <c r="B91" s="154" t="s">
        <v>2420</v>
      </c>
      <c r="C91" s="155" t="s">
        <v>2429</v>
      </c>
      <c r="D91" s="158" t="s">
        <v>2430</v>
      </c>
      <c r="E91" s="161" t="s">
        <v>2431</v>
      </c>
      <c r="F91" s="164" t="s">
        <v>2194</v>
      </c>
      <c r="G91" s="167">
        <f>IF(COUNTIF(H91:AU91,"&lt;&gt;")=0,"",SUMPRODUCT(((Recommendations[ImplStatus]="Implemented")+(Recommendations[ImplStatus]="Compensated"))*ISNUMBER(MATCH(Recommendations[Id],H91:AU91,0)))/COUNTIF(H91:AU91,"&lt;&gt;"))</f>
        <v>0</v>
      </c>
      <c r="H91" s="170" t="s">
        <v>45</v>
      </c>
      <c r="I91" s="170" t="s">
        <v>50</v>
      </c>
      <c r="J91" s="170" t="s">
        <v>132</v>
      </c>
      <c r="K91" s="170" t="s">
        <v>221</v>
      </c>
      <c r="L91" s="170" t="s">
        <v>226</v>
      </c>
      <c r="M91" s="170" t="s">
        <v>231</v>
      </c>
      <c r="N91" s="170" t="s">
        <v>236</v>
      </c>
      <c r="O91" s="170" t="s">
        <v>246</v>
      </c>
      <c r="P91" s="170" t="s">
        <v>261</v>
      </c>
      <c r="Q91" s="170" t="s">
        <v>266</v>
      </c>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2417</v>
      </c>
      <c r="B92" s="154" t="s">
        <v>2420</v>
      </c>
      <c r="C92" s="155" t="s">
        <v>2432</v>
      </c>
      <c r="D92" s="158" t="s">
        <v>2433</v>
      </c>
      <c r="E92" s="161" t="s">
        <v>2434</v>
      </c>
      <c r="F92" s="164" t="s">
        <v>2194</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2417</v>
      </c>
      <c r="B93" s="154" t="s">
        <v>2420</v>
      </c>
      <c r="C93" s="155" t="s">
        <v>2435</v>
      </c>
      <c r="D93" s="158" t="s">
        <v>2436</v>
      </c>
      <c r="E93" s="161" t="s">
        <v>2437</v>
      </c>
      <c r="F93" s="164" t="s">
        <v>2194</v>
      </c>
      <c r="G93" s="167">
        <f>IF(COUNTIF(H93:AU93,"&lt;&gt;")=0,"",SUMPRODUCT(((Recommendations[ImplStatus]="Implemented")+(Recommendations[ImplStatus]="Compensated"))*ISNUMBER(MATCH(Recommendations[Id],H93:AU93,0)))/COUNTIF(H93:AU93,"&lt;&gt;"))</f>
        <v>0</v>
      </c>
      <c r="H93" s="170" t="s">
        <v>14</v>
      </c>
      <c r="I93" s="170" t="s">
        <v>29</v>
      </c>
      <c r="J93" s="170" t="s">
        <v>34</v>
      </c>
      <c r="K93" s="170" t="s">
        <v>122</v>
      </c>
      <c r="L93" s="170" t="s">
        <v>147</v>
      </c>
      <c r="M93" s="170" t="s">
        <v>153</v>
      </c>
      <c r="N93" s="170" t="s">
        <v>158</v>
      </c>
      <c r="O93" s="170" t="s">
        <v>276</v>
      </c>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2417</v>
      </c>
      <c r="B94" s="154" t="s">
        <v>2420</v>
      </c>
      <c r="C94" s="155" t="s">
        <v>2438</v>
      </c>
      <c r="D94" s="158" t="s">
        <v>2439</v>
      </c>
      <c r="E94" s="161" t="s">
        <v>2440</v>
      </c>
      <c r="F94" s="164" t="s">
        <v>2198</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2417</v>
      </c>
      <c r="B95" s="153" t="s">
        <v>2441</v>
      </c>
      <c r="C95" s="151" t="s">
        <v>2442</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2417</v>
      </c>
      <c r="B96" s="154" t="s">
        <v>2441</v>
      </c>
      <c r="C96" s="155" t="s">
        <v>2443</v>
      </c>
      <c r="D96" s="158" t="s">
        <v>2444</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2417</v>
      </c>
      <c r="B97" s="154" t="s">
        <v>2441</v>
      </c>
      <c r="C97" s="155" t="s">
        <v>2445</v>
      </c>
      <c r="D97" s="158" t="s">
        <v>2446</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2417</v>
      </c>
      <c r="B98" s="154" t="s">
        <v>2441</v>
      </c>
      <c r="C98" s="155" t="s">
        <v>2447</v>
      </c>
      <c r="D98" s="158" t="s">
        <v>2448</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2417</v>
      </c>
      <c r="B99" s="154" t="s">
        <v>2441</v>
      </c>
      <c r="C99" s="155" t="s">
        <v>2449</v>
      </c>
      <c r="D99" s="158" t="s">
        <v>2450</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2417</v>
      </c>
      <c r="B100" s="154" t="s">
        <v>2441</v>
      </c>
      <c r="C100" s="155" t="s">
        <v>2451</v>
      </c>
      <c r="D100" s="158" t="s">
        <v>2452</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2417</v>
      </c>
      <c r="B101" s="154" t="s">
        <v>2441</v>
      </c>
      <c r="C101" s="155" t="s">
        <v>2453</v>
      </c>
      <c r="D101" s="158" t="s">
        <v>2454</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2417</v>
      </c>
      <c r="B102" s="154" t="s">
        <v>2441</v>
      </c>
      <c r="C102" s="155" t="s">
        <v>2455</v>
      </c>
      <c r="D102" s="158" t="s">
        <v>2456</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2417</v>
      </c>
      <c r="B103" s="153" t="s">
        <v>1601</v>
      </c>
      <c r="C103" s="151" t="s">
        <v>2457</v>
      </c>
      <c r="D103" s="157" t="s">
        <v>2458</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2417</v>
      </c>
      <c r="B104" s="154" t="s">
        <v>1601</v>
      </c>
      <c r="C104" s="155" t="s">
        <v>2459</v>
      </c>
      <c r="D104" s="158" t="s">
        <v>2460</v>
      </c>
      <c r="E104" s="161" t="s">
        <v>2461</v>
      </c>
      <c r="F104" s="164" t="s">
        <v>2194</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2417</v>
      </c>
      <c r="B105" s="154" t="s">
        <v>1601</v>
      </c>
      <c r="C105" s="155" t="s">
        <v>2462</v>
      </c>
      <c r="D105" s="158" t="s">
        <v>2463</v>
      </c>
      <c r="E105" s="161" t="s">
        <v>2464</v>
      </c>
      <c r="F105" s="164" t="s">
        <v>2198</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2417</v>
      </c>
      <c r="B106" s="154" t="s">
        <v>1601</v>
      </c>
      <c r="C106" s="155" t="s">
        <v>2465</v>
      </c>
      <c r="D106" s="158" t="s">
        <v>2466</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2417</v>
      </c>
      <c r="B107" s="154" t="s">
        <v>1601</v>
      </c>
      <c r="C107" s="155" t="s">
        <v>2467</v>
      </c>
      <c r="D107" s="158" t="s">
        <v>2468</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2417</v>
      </c>
      <c r="B108" s="154" t="s">
        <v>1601</v>
      </c>
      <c r="C108" s="155" t="s">
        <v>2469</v>
      </c>
      <c r="D108" s="158" t="s">
        <v>2470</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2417</v>
      </c>
      <c r="B109" s="153" t="s">
        <v>2471</v>
      </c>
      <c r="C109" s="151" t="s">
        <v>2472</v>
      </c>
      <c r="D109" s="157" t="s">
        <v>2473</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2417</v>
      </c>
      <c r="B110" s="154" t="s">
        <v>2471</v>
      </c>
      <c r="C110" s="155" t="s">
        <v>2474</v>
      </c>
      <c r="D110" s="158" t="s">
        <v>2475</v>
      </c>
      <c r="E110" s="161" t="s">
        <v>2476</v>
      </c>
      <c r="F110" s="164" t="s">
        <v>2194</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2417</v>
      </c>
      <c r="B111" s="154" t="s">
        <v>2471</v>
      </c>
      <c r="C111" s="155" t="s">
        <v>2477</v>
      </c>
      <c r="D111" s="158" t="s">
        <v>2478</v>
      </c>
      <c r="E111" s="161" t="s">
        <v>2479</v>
      </c>
      <c r="F111" s="164" t="s">
        <v>2194</v>
      </c>
      <c r="G111" s="167">
        <f>IF(COUNTIF(H111:AU111,"&lt;&gt;")=0,"",SUMPRODUCT(((Recommendations[ImplStatus]="Implemented")+(Recommendations[ImplStatus]="Compensated"))*ISNUMBER(MATCH(Recommendations[Id],H111:AU111,0)))/COUNTIF(H111:AU111,"&lt;&gt;"))</f>
        <v>0</v>
      </c>
      <c r="H111" s="170" t="s">
        <v>84</v>
      </c>
      <c r="I111" s="170" t="s">
        <v>107</v>
      </c>
      <c r="J111" s="170" t="s">
        <v>112</v>
      </c>
      <c r="K111" s="170" t="s">
        <v>163</v>
      </c>
      <c r="L111" s="170" t="s">
        <v>173</v>
      </c>
      <c r="M111" s="170" t="s">
        <v>178</v>
      </c>
      <c r="N111" s="170" t="s">
        <v>241</v>
      </c>
      <c r="O111" s="170" t="s">
        <v>246</v>
      </c>
      <c r="P111" s="170" t="s">
        <v>286</v>
      </c>
      <c r="Q111" s="170" t="s">
        <v>290</v>
      </c>
      <c r="R111" s="170" t="s">
        <v>293</v>
      </c>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2417</v>
      </c>
      <c r="B112" s="154" t="s">
        <v>2471</v>
      </c>
      <c r="C112" s="155" t="s">
        <v>2480</v>
      </c>
      <c r="D112" s="158" t="s">
        <v>2481</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2417</v>
      </c>
      <c r="B113" s="154" t="s">
        <v>2471</v>
      </c>
      <c r="C113" s="155" t="s">
        <v>2482</v>
      </c>
      <c r="D113" s="158" t="s">
        <v>2483</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2417</v>
      </c>
      <c r="B114" s="154" t="s">
        <v>2471</v>
      </c>
      <c r="C114" s="155" t="s">
        <v>2484</v>
      </c>
      <c r="D114" s="158" t="s">
        <v>2485</v>
      </c>
      <c r="E114" s="161"/>
      <c r="F114" s="164" t="s">
        <v>21</v>
      </c>
      <c r="G114" s="167">
        <f>IF(COUNTIF(H114:AU114,"&lt;&gt;")=0,"",SUMPRODUCT(((Recommendations[ImplStatus]="Implemented")+(Recommendations[ImplStatus]="Compensated"))*ISNUMBER(MATCH(Recommendations[Id],H114:AU114,0)))/COUNTIF(H114:AU114,"&lt;&gt;"))</f>
        <v>0</v>
      </c>
      <c r="H114" s="170" t="s">
        <v>281</v>
      </c>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2417</v>
      </c>
      <c r="B115" s="154" t="s">
        <v>2471</v>
      </c>
      <c r="C115" s="155" t="s">
        <v>2486</v>
      </c>
      <c r="D115" s="158" t="s">
        <v>2487</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2417</v>
      </c>
      <c r="B116" s="154" t="s">
        <v>2471</v>
      </c>
      <c r="C116" s="155" t="s">
        <v>2488</v>
      </c>
      <c r="D116" s="158" t="s">
        <v>2489</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2417</v>
      </c>
      <c r="B117" s="154" t="s">
        <v>2471</v>
      </c>
      <c r="C117" s="155" t="s">
        <v>2490</v>
      </c>
      <c r="D117" s="158" t="s">
        <v>2491</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2417</v>
      </c>
      <c r="B118" s="154" t="s">
        <v>2471</v>
      </c>
      <c r="C118" s="155" t="s">
        <v>2492</v>
      </c>
      <c r="D118" s="158" t="s">
        <v>2493</v>
      </c>
      <c r="E118" s="161" t="s">
        <v>2494</v>
      </c>
      <c r="F118" s="164" t="s">
        <v>2194</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2417</v>
      </c>
      <c r="B119" s="154" t="s">
        <v>2471</v>
      </c>
      <c r="C119" s="155" t="s">
        <v>2495</v>
      </c>
      <c r="D119" s="158" t="s">
        <v>2496</v>
      </c>
      <c r="E119" s="161" t="s">
        <v>2497</v>
      </c>
      <c r="F119" s="164" t="s">
        <v>2194</v>
      </c>
      <c r="G119" s="167">
        <f>IF(COUNTIF(H119:AU119,"&lt;&gt;")=0,"",SUMPRODUCT(((Recommendations[ImplStatus]="Implemented")+(Recommendations[ImplStatus]="Compensated"))*ISNUMBER(MATCH(Recommendations[Id],H119:AU119,0)))/COUNTIF(H119:AU119,"&lt;&gt;"))</f>
        <v>0</v>
      </c>
      <c r="H119" s="170" t="s">
        <v>127</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2417</v>
      </c>
      <c r="B120" s="153" t="s">
        <v>2498</v>
      </c>
      <c r="C120" s="151" t="s">
        <v>2499</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2417</v>
      </c>
      <c r="B121" s="154" t="s">
        <v>2498</v>
      </c>
      <c r="C121" s="155" t="s">
        <v>2500</v>
      </c>
      <c r="D121" s="158" t="s">
        <v>2501</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2417</v>
      </c>
      <c r="B122" s="154" t="s">
        <v>2498</v>
      </c>
      <c r="C122" s="155" t="s">
        <v>2502</v>
      </c>
      <c r="D122" s="158" t="s">
        <v>2503</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2417</v>
      </c>
      <c r="B123" s="154" t="s">
        <v>2498</v>
      </c>
      <c r="C123" s="155" t="s">
        <v>2504</v>
      </c>
      <c r="D123" s="158" t="s">
        <v>2505</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2417</v>
      </c>
      <c r="B124" s="154" t="s">
        <v>2498</v>
      </c>
      <c r="C124" s="155" t="s">
        <v>2506</v>
      </c>
      <c r="D124" s="158" t="s">
        <v>2507</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2417</v>
      </c>
      <c r="B125" s="154" t="s">
        <v>2498</v>
      </c>
      <c r="C125" s="155" t="s">
        <v>2508</v>
      </c>
      <c r="D125" s="158" t="s">
        <v>2509</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2417</v>
      </c>
      <c r="B126" s="154" t="s">
        <v>2498</v>
      </c>
      <c r="C126" s="155" t="s">
        <v>2510</v>
      </c>
      <c r="D126" s="158" t="s">
        <v>2511</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2417</v>
      </c>
      <c r="B127" s="154" t="s">
        <v>2498</v>
      </c>
      <c r="C127" s="155" t="s">
        <v>2512</v>
      </c>
      <c r="D127" s="158" t="s">
        <v>2513</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2417</v>
      </c>
      <c r="B128" s="154" t="s">
        <v>2498</v>
      </c>
      <c r="C128" s="155" t="s">
        <v>2514</v>
      </c>
      <c r="D128" s="158" t="s">
        <v>2515</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2417</v>
      </c>
      <c r="B129" s="154" t="s">
        <v>2498</v>
      </c>
      <c r="C129" s="155" t="s">
        <v>2516</v>
      </c>
      <c r="D129" s="158" t="s">
        <v>2517</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2417</v>
      </c>
      <c r="B130" s="154" t="s">
        <v>2498</v>
      </c>
      <c r="C130" s="155" t="s">
        <v>2518</v>
      </c>
      <c r="D130" s="158" t="s">
        <v>2519</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2417</v>
      </c>
      <c r="B131" s="154" t="s">
        <v>2498</v>
      </c>
      <c r="C131" s="155" t="s">
        <v>2520</v>
      </c>
      <c r="D131" s="158" t="s">
        <v>2521</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2417</v>
      </c>
      <c r="B132" s="154" t="s">
        <v>2498</v>
      </c>
      <c r="C132" s="155" t="s">
        <v>2522</v>
      </c>
      <c r="D132" s="158" t="s">
        <v>2523</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2417</v>
      </c>
      <c r="B133" s="153" t="s">
        <v>2524</v>
      </c>
      <c r="C133" s="151" t="s">
        <v>2525</v>
      </c>
      <c r="D133" s="157" t="s">
        <v>2526</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2417</v>
      </c>
      <c r="B134" s="154" t="s">
        <v>2524</v>
      </c>
      <c r="C134" s="155" t="s">
        <v>2527</v>
      </c>
      <c r="D134" s="158" t="s">
        <v>2528</v>
      </c>
      <c r="E134" s="161" t="s">
        <v>2529</v>
      </c>
      <c r="F134" s="164" t="s">
        <v>2198</v>
      </c>
      <c r="G134" s="167">
        <f>IF(COUNTIF(H134:AU134,"&lt;&gt;")=0,"",SUMPRODUCT(((Recommendations[ImplStatus]="Implemented")+(Recommendations[ImplStatus]="Compensated"))*ISNUMBER(MATCH(Recommendations[Id],H134:AU134,0)))/COUNTIF(H134:AU134,"&lt;&gt;"))</f>
        <v>0</v>
      </c>
      <c r="H134" s="170" t="s">
        <v>25</v>
      </c>
      <c r="I134" s="170" t="s">
        <v>79</v>
      </c>
      <c r="J134" s="170" t="s">
        <v>158</v>
      </c>
      <c r="K134" s="170" t="s">
        <v>168</v>
      </c>
      <c r="L134" s="170" t="s">
        <v>216</v>
      </c>
      <c r="M134" s="170" t="s">
        <v>226</v>
      </c>
      <c r="N134" s="170" t="s">
        <v>276</v>
      </c>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2417</v>
      </c>
      <c r="B135" s="154" t="s">
        <v>2524</v>
      </c>
      <c r="C135" s="155" t="s">
        <v>2530</v>
      </c>
      <c r="D135" s="158" t="s">
        <v>2531</v>
      </c>
      <c r="E135" s="161" t="s">
        <v>2532</v>
      </c>
      <c r="F135" s="164" t="s">
        <v>2198</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2417</v>
      </c>
      <c r="B136" s="154" t="s">
        <v>2524</v>
      </c>
      <c r="C136" s="155" t="s">
        <v>2533</v>
      </c>
      <c r="D136" s="158" t="s">
        <v>2534</v>
      </c>
      <c r="E136" s="161" t="s">
        <v>2535</v>
      </c>
      <c r="F136" s="164" t="s">
        <v>2194</v>
      </c>
      <c r="G136" s="167">
        <f>IF(COUNTIF(H136:AU136,"&lt;&gt;")=0,"",SUMPRODUCT(((Recommendations[ImplStatus]="Implemented")+(Recommendations[ImplStatus]="Compensated"))*ISNUMBER(MATCH(Recommendations[Id],H136:AU136,0)))/COUNTIF(H136:AU136,"&lt;&gt;"))</f>
        <v>0</v>
      </c>
      <c r="H136" s="170" t="s">
        <v>271</v>
      </c>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2417</v>
      </c>
      <c r="B137" s="154" t="s">
        <v>2524</v>
      </c>
      <c r="C137" s="155" t="s">
        <v>2536</v>
      </c>
      <c r="D137" s="158" t="s">
        <v>2537</v>
      </c>
      <c r="E137" s="161" t="s">
        <v>2538</v>
      </c>
      <c r="F137" s="164" t="s">
        <v>21</v>
      </c>
      <c r="G137" s="167">
        <f>IF(COUNTIF(H137:AU137,"&lt;&gt;")=0,"",SUMPRODUCT(((Recommendations[ImplStatus]="Implemented")+(Recommendations[ImplStatus]="Compensated"))*ISNUMBER(MATCH(Recommendations[Id],H137:AU137,0)))/COUNTIF(H137:AU137,"&lt;&gt;"))</f>
        <v>0</v>
      </c>
      <c r="H137" s="170" t="s">
        <v>271</v>
      </c>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2417</v>
      </c>
      <c r="B138" s="153" t="s">
        <v>1834</v>
      </c>
      <c r="C138" s="151" t="s">
        <v>2539</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2417</v>
      </c>
      <c r="B139" s="154" t="s">
        <v>1834</v>
      </c>
      <c r="C139" s="155" t="s">
        <v>2540</v>
      </c>
      <c r="D139" s="158" t="s">
        <v>2541</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2417</v>
      </c>
      <c r="B140" s="154" t="s">
        <v>1834</v>
      </c>
      <c r="C140" s="155" t="s">
        <v>2542</v>
      </c>
      <c r="D140" s="158" t="s">
        <v>2543</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2417</v>
      </c>
      <c r="B141" s="153" t="s">
        <v>2544</v>
      </c>
      <c r="C141" s="151" t="s">
        <v>2545</v>
      </c>
      <c r="D141" s="157" t="s">
        <v>2546</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2417</v>
      </c>
      <c r="B142" s="154" t="s">
        <v>2544</v>
      </c>
      <c r="C142" s="155" t="s">
        <v>2547</v>
      </c>
      <c r="D142" s="158" t="s">
        <v>2548</v>
      </c>
      <c r="E142" s="161" t="s">
        <v>2549</v>
      </c>
      <c r="F142" s="164" t="s">
        <v>2194</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2417</v>
      </c>
      <c r="B143" s="154" t="s">
        <v>2544</v>
      </c>
      <c r="C143" s="155" t="s">
        <v>2550</v>
      </c>
      <c r="D143" s="158" t="s">
        <v>2551</v>
      </c>
      <c r="E143" s="161" t="s">
        <v>2552</v>
      </c>
      <c r="F143" s="164" t="s">
        <v>2194</v>
      </c>
      <c r="G143" s="167">
        <f>IF(COUNTIF(H143:AU143,"&lt;&gt;")=0,"",SUMPRODUCT(((Recommendations[ImplStatus]="Implemented")+(Recommendations[ImplStatus]="Compensated"))*ISNUMBER(MATCH(Recommendations[Id],H143:AU143,0)))/COUNTIF(H143:AU143,"&lt;&gt;"))</f>
        <v>0</v>
      </c>
      <c r="H143" s="170" t="s">
        <v>142</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2417</v>
      </c>
      <c r="B144" s="154" t="s">
        <v>2544</v>
      </c>
      <c r="C144" s="155" t="s">
        <v>2553</v>
      </c>
      <c r="D144" s="158" t="s">
        <v>2554</v>
      </c>
      <c r="E144" s="161" t="s">
        <v>2555</v>
      </c>
      <c r="F144" s="164" t="s">
        <v>2198</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2417</v>
      </c>
      <c r="B145" s="154" t="s">
        <v>2544</v>
      </c>
      <c r="C145" s="155" t="s">
        <v>2556</v>
      </c>
      <c r="D145" s="158" t="s">
        <v>2557</v>
      </c>
      <c r="E145" s="161" t="s">
        <v>2558</v>
      </c>
      <c r="F145" s="164" t="s">
        <v>2194</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2417</v>
      </c>
      <c r="B146" s="154" t="s">
        <v>2544</v>
      </c>
      <c r="C146" s="155" t="s">
        <v>2559</v>
      </c>
      <c r="D146" s="158" t="s">
        <v>2560</v>
      </c>
      <c r="E146" s="161" t="s">
        <v>2561</v>
      </c>
      <c r="F146" s="164" t="s">
        <v>2194</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2417</v>
      </c>
      <c r="B147" s="154" t="s">
        <v>2544</v>
      </c>
      <c r="C147" s="155" t="s">
        <v>2562</v>
      </c>
      <c r="D147" s="158" t="s">
        <v>2563</v>
      </c>
      <c r="E147" s="161" t="s">
        <v>2564</v>
      </c>
      <c r="F147" s="164" t="s">
        <v>2194</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2417</v>
      </c>
      <c r="B148" s="153" t="s">
        <v>2565</v>
      </c>
      <c r="C148" s="151" t="s">
        <v>2566</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2417</v>
      </c>
      <c r="B149" s="154" t="s">
        <v>2565</v>
      </c>
      <c r="C149" s="155" t="s">
        <v>2567</v>
      </c>
      <c r="D149" s="158" t="s">
        <v>2568</v>
      </c>
      <c r="E149" s="161"/>
      <c r="F149" s="164" t="s">
        <v>21</v>
      </c>
      <c r="G149" s="167">
        <f>IF(COUNTIF(H149:AU149,"&lt;&gt;")=0,"",SUMPRODUCT(((Recommendations[ImplStatus]="Implemented")+(Recommendations[ImplStatus]="Compensated"))*ISNUMBER(MATCH(Recommendations[Id],H149:AU149,0)))/COUNTIF(H149:AU149,"&lt;&gt;"))</f>
        <v>0</v>
      </c>
      <c r="H149" s="170" t="s">
        <v>102</v>
      </c>
      <c r="I149" s="170" t="s">
        <v>117</v>
      </c>
      <c r="J149" s="170" t="s">
        <v>137</v>
      </c>
      <c r="K149" s="170" t="s">
        <v>181</v>
      </c>
      <c r="L149" s="170" t="s">
        <v>186</v>
      </c>
      <c r="M149" s="170" t="s">
        <v>191</v>
      </c>
      <c r="N149" s="170" t="s">
        <v>196</v>
      </c>
      <c r="O149" s="170" t="s">
        <v>201</v>
      </c>
      <c r="P149" s="170" t="s">
        <v>206</v>
      </c>
      <c r="Q149" s="170" t="s">
        <v>256</v>
      </c>
      <c r="R149" s="170" t="s">
        <v>295</v>
      </c>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2417</v>
      </c>
      <c r="B150" s="154" t="s">
        <v>2565</v>
      </c>
      <c r="C150" s="155" t="s">
        <v>2569</v>
      </c>
      <c r="D150" s="158" t="s">
        <v>2570</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2417</v>
      </c>
      <c r="B151" s="154" t="s">
        <v>2565</v>
      </c>
      <c r="C151" s="155" t="s">
        <v>2571</v>
      </c>
      <c r="D151" s="158" t="s">
        <v>2572</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2417</v>
      </c>
      <c r="B152" s="154" t="s">
        <v>2565</v>
      </c>
      <c r="C152" s="155" t="s">
        <v>2573</v>
      </c>
      <c r="D152" s="158" t="s">
        <v>2574</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2417</v>
      </c>
      <c r="B153" s="154" t="s">
        <v>2565</v>
      </c>
      <c r="C153" s="155" t="s">
        <v>2575</v>
      </c>
      <c r="D153" s="158" t="s">
        <v>2576</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2577</v>
      </c>
      <c r="B154" s="152" t="s">
        <v>21</v>
      </c>
      <c r="C154" s="150" t="s">
        <v>2578</v>
      </c>
      <c r="D154" s="156" t="s">
        <v>2579</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2577</v>
      </c>
      <c r="B155" s="153" t="s">
        <v>2580</v>
      </c>
      <c r="C155" s="151" t="s">
        <v>2581</v>
      </c>
      <c r="D155" s="157" t="s">
        <v>2582</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2577</v>
      </c>
      <c r="B156" s="154" t="s">
        <v>2580</v>
      </c>
      <c r="C156" s="155" t="s">
        <v>2583</v>
      </c>
      <c r="D156" s="158" t="s">
        <v>2584</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2577</v>
      </c>
      <c r="B157" s="154" t="s">
        <v>2580</v>
      </c>
      <c r="C157" s="155" t="s">
        <v>2585</v>
      </c>
      <c r="D157" s="158" t="s">
        <v>2586</v>
      </c>
      <c r="E157" s="161" t="s">
        <v>2587</v>
      </c>
      <c r="F157" s="164" t="s">
        <v>2194</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2577</v>
      </c>
      <c r="B158" s="154" t="s">
        <v>2580</v>
      </c>
      <c r="C158" s="155" t="s">
        <v>2588</v>
      </c>
      <c r="D158" s="158" t="s">
        <v>2589</v>
      </c>
      <c r="E158" s="161" t="s">
        <v>2590</v>
      </c>
      <c r="F158" s="164" t="s">
        <v>2194</v>
      </c>
      <c r="G158" s="167">
        <f>IF(COUNTIF(H158:AU158,"&lt;&gt;")=0,"",SUMPRODUCT(((Recommendations[ImplStatus]="Implemented")+(Recommendations[ImplStatus]="Compensated"))*ISNUMBER(MATCH(Recommendations[Id],H158:AU158,0)))/COUNTIF(H158:AU158,"&lt;&gt;"))</f>
        <v>0</v>
      </c>
      <c r="H158" s="170" t="s">
        <v>117</v>
      </c>
      <c r="I158" s="170" t="s">
        <v>137</v>
      </c>
      <c r="J158" s="170" t="s">
        <v>181</v>
      </c>
      <c r="K158" s="170" t="s">
        <v>186</v>
      </c>
      <c r="L158" s="170" t="s">
        <v>191</v>
      </c>
      <c r="M158" s="170" t="s">
        <v>196</v>
      </c>
      <c r="N158" s="170" t="s">
        <v>201</v>
      </c>
      <c r="O158" s="170" t="s">
        <v>206</v>
      </c>
      <c r="P158" s="170" t="s">
        <v>256</v>
      </c>
      <c r="Q158" s="170" t="s">
        <v>295</v>
      </c>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2577</v>
      </c>
      <c r="B159" s="154" t="s">
        <v>2580</v>
      </c>
      <c r="C159" s="155" t="s">
        <v>2591</v>
      </c>
      <c r="D159" s="158" t="s">
        <v>2592</v>
      </c>
      <c r="E159" s="161" t="s">
        <v>2593</v>
      </c>
      <c r="F159" s="164" t="s">
        <v>2194</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2577</v>
      </c>
      <c r="B160" s="154" t="s">
        <v>2580</v>
      </c>
      <c r="C160" s="155" t="s">
        <v>2594</v>
      </c>
      <c r="D160" s="158" t="s">
        <v>2595</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2577</v>
      </c>
      <c r="B161" s="154" t="s">
        <v>2580</v>
      </c>
      <c r="C161" s="155" t="s">
        <v>2596</v>
      </c>
      <c r="D161" s="158" t="s">
        <v>2597</v>
      </c>
      <c r="E161" s="161" t="s">
        <v>2598</v>
      </c>
      <c r="F161" s="164" t="s">
        <v>2194</v>
      </c>
      <c r="G161" s="167">
        <f>IF(COUNTIF(H161:AU161,"&lt;&gt;")=0,"",SUMPRODUCT(((Recommendations[ImplStatus]="Implemented")+(Recommendations[ImplStatus]="Compensated"))*ISNUMBER(MATCH(Recommendations[Id],H161:AU161,0)))/COUNTIF(H161:AU161,"&lt;&gt;"))</f>
        <v>0</v>
      </c>
      <c r="H161" s="170" t="s">
        <v>97</v>
      </c>
      <c r="I161" s="170" t="s">
        <v>211</v>
      </c>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2577</v>
      </c>
      <c r="B162" s="154" t="s">
        <v>2580</v>
      </c>
      <c r="C162" s="155" t="s">
        <v>2599</v>
      </c>
      <c r="D162" s="158" t="s">
        <v>2600</v>
      </c>
      <c r="E162" s="161" t="s">
        <v>2601</v>
      </c>
      <c r="F162" s="164" t="s">
        <v>2194</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2577</v>
      </c>
      <c r="B163" s="154" t="s">
        <v>2580</v>
      </c>
      <c r="C163" s="155" t="s">
        <v>2602</v>
      </c>
      <c r="D163" s="158" t="s">
        <v>2603</v>
      </c>
      <c r="E163" s="161" t="s">
        <v>2604</v>
      </c>
      <c r="F163" s="164" t="s">
        <v>2194</v>
      </c>
      <c r="G163" s="167">
        <f>IF(COUNTIF(H163:AU163,"&lt;&gt;")=0,"",SUMPRODUCT(((Recommendations[ImplStatus]="Implemented")+(Recommendations[ImplStatus]="Compensated"))*ISNUMBER(MATCH(Recommendations[Id],H163:AU163,0)))/COUNTIF(H163:AU163,"&lt;&gt;"))</f>
        <v>0</v>
      </c>
      <c r="H163" s="170" t="s">
        <v>97</v>
      </c>
      <c r="I163" s="170" t="s">
        <v>211</v>
      </c>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2577</v>
      </c>
      <c r="B164" s="153" t="s">
        <v>1998</v>
      </c>
      <c r="C164" s="151" t="s">
        <v>2605</v>
      </c>
      <c r="D164" s="157" t="s">
        <v>2606</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2577</v>
      </c>
      <c r="B165" s="154" t="s">
        <v>1998</v>
      </c>
      <c r="C165" s="155" t="s">
        <v>2607</v>
      </c>
      <c r="D165" s="158" t="s">
        <v>2608</v>
      </c>
      <c r="E165" s="161" t="s">
        <v>2609</v>
      </c>
      <c r="F165" s="164" t="s">
        <v>2194</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2577</v>
      </c>
      <c r="B166" s="154" t="s">
        <v>1998</v>
      </c>
      <c r="C166" s="155" t="s">
        <v>2610</v>
      </c>
      <c r="D166" s="158" t="s">
        <v>2611</v>
      </c>
      <c r="E166" s="161" t="s">
        <v>2612</v>
      </c>
      <c r="F166" s="164" t="s">
        <v>2194</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2577</v>
      </c>
      <c r="B167" s="154" t="s">
        <v>1998</v>
      </c>
      <c r="C167" s="155" t="s">
        <v>2613</v>
      </c>
      <c r="D167" s="158" t="s">
        <v>2614</v>
      </c>
      <c r="E167" s="161" t="s">
        <v>2615</v>
      </c>
      <c r="F167" s="164" t="s">
        <v>2194</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2577</v>
      </c>
      <c r="B168" s="154" t="s">
        <v>1998</v>
      </c>
      <c r="C168" s="155" t="s">
        <v>2616</v>
      </c>
      <c r="D168" s="158" t="s">
        <v>2617</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2577</v>
      </c>
      <c r="B169" s="154" t="s">
        <v>1998</v>
      </c>
      <c r="C169" s="155" t="s">
        <v>2618</v>
      </c>
      <c r="D169" s="158" t="s">
        <v>2619</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2577</v>
      </c>
      <c r="B170" s="154" t="s">
        <v>1998</v>
      </c>
      <c r="C170" s="155" t="s">
        <v>2620</v>
      </c>
      <c r="D170" s="158" t="s">
        <v>2621</v>
      </c>
      <c r="E170" s="161" t="s">
        <v>2622</v>
      </c>
      <c r="F170" s="164" t="s">
        <v>2208</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2577</v>
      </c>
      <c r="B171" s="154" t="s">
        <v>1998</v>
      </c>
      <c r="C171" s="155" t="s">
        <v>2623</v>
      </c>
      <c r="D171" s="158" t="s">
        <v>2624</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2577</v>
      </c>
      <c r="B172" s="154" t="s">
        <v>1998</v>
      </c>
      <c r="C172" s="155" t="s">
        <v>2625</v>
      </c>
      <c r="D172" s="158" t="s">
        <v>2626</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2577</v>
      </c>
      <c r="B173" s="154" t="s">
        <v>1998</v>
      </c>
      <c r="C173" s="155" t="s">
        <v>2627</v>
      </c>
      <c r="D173" s="158" t="s">
        <v>2628</v>
      </c>
      <c r="E173" s="161" t="s">
        <v>2629</v>
      </c>
      <c r="F173" s="164" t="s">
        <v>2194</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2577</v>
      </c>
      <c r="B174" s="153" t="s">
        <v>2630</v>
      </c>
      <c r="C174" s="151" t="s">
        <v>2631</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2577</v>
      </c>
      <c r="B175" s="154" t="s">
        <v>2630</v>
      </c>
      <c r="C175" s="155" t="s">
        <v>2632</v>
      </c>
      <c r="D175" s="158" t="s">
        <v>2633</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2577</v>
      </c>
      <c r="B176" s="154" t="s">
        <v>2630</v>
      </c>
      <c r="C176" s="155" t="s">
        <v>2634</v>
      </c>
      <c r="D176" s="158" t="s">
        <v>2635</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2577</v>
      </c>
      <c r="B177" s="154" t="s">
        <v>2630</v>
      </c>
      <c r="C177" s="155" t="s">
        <v>2636</v>
      </c>
      <c r="D177" s="158" t="s">
        <v>2637</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2577</v>
      </c>
      <c r="B178" s="154" t="s">
        <v>2630</v>
      </c>
      <c r="C178" s="155" t="s">
        <v>2638</v>
      </c>
      <c r="D178" s="158" t="s">
        <v>2639</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2577</v>
      </c>
      <c r="B179" s="154" t="s">
        <v>2630</v>
      </c>
      <c r="C179" s="155" t="s">
        <v>2640</v>
      </c>
      <c r="D179" s="158" t="s">
        <v>2641</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2642</v>
      </c>
      <c r="B180" s="152" t="s">
        <v>21</v>
      </c>
      <c r="C180" s="150" t="s">
        <v>2643</v>
      </c>
      <c r="D180" s="156" t="s">
        <v>2644</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2642</v>
      </c>
      <c r="B181" s="153" t="s">
        <v>2645</v>
      </c>
      <c r="C181" s="151" t="s">
        <v>2646</v>
      </c>
      <c r="D181" s="157" t="s">
        <v>2647</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2642</v>
      </c>
      <c r="B182" s="154" t="s">
        <v>2645</v>
      </c>
      <c r="C182" s="155" t="s">
        <v>2648</v>
      </c>
      <c r="D182" s="158" t="s">
        <v>2649</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2642</v>
      </c>
      <c r="B183" s="154" t="s">
        <v>2645</v>
      </c>
      <c r="C183" s="155" t="s">
        <v>2650</v>
      </c>
      <c r="D183" s="158" t="s">
        <v>2651</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2642</v>
      </c>
      <c r="B184" s="154" t="s">
        <v>2645</v>
      </c>
      <c r="C184" s="155" t="s">
        <v>2652</v>
      </c>
      <c r="D184" s="158" t="s">
        <v>2653</v>
      </c>
      <c r="E184" s="161" t="s">
        <v>2654</v>
      </c>
      <c r="F184" s="164" t="s">
        <v>2194</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2642</v>
      </c>
      <c r="B185" s="154" t="s">
        <v>2645</v>
      </c>
      <c r="C185" s="155" t="s">
        <v>2655</v>
      </c>
      <c r="D185" s="158" t="s">
        <v>2656</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2642</v>
      </c>
      <c r="B186" s="154" t="s">
        <v>2645</v>
      </c>
      <c r="C186" s="155" t="s">
        <v>2657</v>
      </c>
      <c r="D186" s="158" t="s">
        <v>2658</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2642</v>
      </c>
      <c r="B187" s="154" t="s">
        <v>2645</v>
      </c>
      <c r="C187" s="155" t="s">
        <v>2659</v>
      </c>
      <c r="D187" s="158" t="s">
        <v>2660</v>
      </c>
      <c r="E187" s="161" t="s">
        <v>2661</v>
      </c>
      <c r="F187" s="164" t="s">
        <v>2194</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2642</v>
      </c>
      <c r="B188" s="154" t="s">
        <v>2645</v>
      </c>
      <c r="C188" s="155" t="s">
        <v>2662</v>
      </c>
      <c r="D188" s="158" t="s">
        <v>2663</v>
      </c>
      <c r="E188" s="161" t="s">
        <v>2664</v>
      </c>
      <c r="F188" s="164" t="s">
        <v>2194</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2642</v>
      </c>
      <c r="B189" s="154" t="s">
        <v>2645</v>
      </c>
      <c r="C189" s="155" t="s">
        <v>2665</v>
      </c>
      <c r="D189" s="158" t="s">
        <v>2666</v>
      </c>
      <c r="E189" s="161" t="s">
        <v>2667</v>
      </c>
      <c r="F189" s="164" t="s">
        <v>2194</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2642</v>
      </c>
      <c r="B190" s="153" t="s">
        <v>2668</v>
      </c>
      <c r="C190" s="151" t="s">
        <v>2669</v>
      </c>
      <c r="D190" s="157" t="s">
        <v>2670</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2642</v>
      </c>
      <c r="B191" s="154" t="s">
        <v>2668</v>
      </c>
      <c r="C191" s="155" t="s">
        <v>2671</v>
      </c>
      <c r="D191" s="158" t="s">
        <v>2672</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2642</v>
      </c>
      <c r="B192" s="154" t="s">
        <v>2668</v>
      </c>
      <c r="C192" s="155" t="s">
        <v>2673</v>
      </c>
      <c r="D192" s="158" t="s">
        <v>2674</v>
      </c>
      <c r="E192" s="161" t="s">
        <v>2675</v>
      </c>
      <c r="F192" s="164" t="s">
        <v>2198</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2642</v>
      </c>
      <c r="B193" s="154" t="s">
        <v>2668</v>
      </c>
      <c r="C193" s="155" t="s">
        <v>2676</v>
      </c>
      <c r="D193" s="158" t="s">
        <v>2677</v>
      </c>
      <c r="E193" s="161" t="s">
        <v>2678</v>
      </c>
      <c r="F193" s="164" t="s">
        <v>2198</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2642</v>
      </c>
      <c r="B194" s="154" t="s">
        <v>2668</v>
      </c>
      <c r="C194" s="155" t="s">
        <v>2679</v>
      </c>
      <c r="D194" s="158" t="s">
        <v>2680</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2642</v>
      </c>
      <c r="B195" s="154" t="s">
        <v>2668</v>
      </c>
      <c r="C195" s="155" t="s">
        <v>2681</v>
      </c>
      <c r="D195" s="158" t="s">
        <v>2682</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2642</v>
      </c>
      <c r="B196" s="153" t="s">
        <v>2683</v>
      </c>
      <c r="C196" s="151" t="s">
        <v>2684</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2642</v>
      </c>
      <c r="B197" s="154" t="s">
        <v>2683</v>
      </c>
      <c r="C197" s="155" t="s">
        <v>2685</v>
      </c>
      <c r="D197" s="158" t="s">
        <v>2686</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2642</v>
      </c>
      <c r="B198" s="154" t="s">
        <v>2683</v>
      </c>
      <c r="C198" s="155" t="s">
        <v>2687</v>
      </c>
      <c r="D198" s="158" t="s">
        <v>2688</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2642</v>
      </c>
      <c r="B199" s="153" t="s">
        <v>2689</v>
      </c>
      <c r="C199" s="151" t="s">
        <v>2690</v>
      </c>
      <c r="D199" s="157" t="s">
        <v>2691</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2642</v>
      </c>
      <c r="B200" s="154" t="s">
        <v>2689</v>
      </c>
      <c r="C200" s="155" t="s">
        <v>2692</v>
      </c>
      <c r="D200" s="158" t="s">
        <v>2693</v>
      </c>
      <c r="E200" s="161" t="s">
        <v>2694</v>
      </c>
      <c r="F200" s="164" t="s">
        <v>2208</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2642</v>
      </c>
      <c r="B201" s="154" t="s">
        <v>2689</v>
      </c>
      <c r="C201" s="155" t="s">
        <v>2695</v>
      </c>
      <c r="D201" s="158" t="s">
        <v>2696</v>
      </c>
      <c r="E201" s="161" t="s">
        <v>2697</v>
      </c>
      <c r="F201" s="164" t="s">
        <v>2194</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2642</v>
      </c>
      <c r="B202" s="154" t="s">
        <v>2689</v>
      </c>
      <c r="C202" s="155" t="s">
        <v>2698</v>
      </c>
      <c r="D202" s="158" t="s">
        <v>2699</v>
      </c>
      <c r="E202" s="161" t="s">
        <v>2700</v>
      </c>
      <c r="F202" s="164" t="s">
        <v>2194</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2642</v>
      </c>
      <c r="B203" s="154" t="s">
        <v>2689</v>
      </c>
      <c r="C203" s="155" t="s">
        <v>2701</v>
      </c>
      <c r="D203" s="158" t="s">
        <v>2702</v>
      </c>
      <c r="E203" s="161" t="s">
        <v>2703</v>
      </c>
      <c r="F203" s="164" t="s">
        <v>2194</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2642</v>
      </c>
      <c r="B204" s="154" t="s">
        <v>2689</v>
      </c>
      <c r="C204" s="155" t="s">
        <v>2704</v>
      </c>
      <c r="D204" s="158" t="s">
        <v>2705</v>
      </c>
      <c r="E204" s="161" t="s">
        <v>2706</v>
      </c>
      <c r="F204" s="164" t="s">
        <v>2194</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2642</v>
      </c>
      <c r="B205" s="153" t="s">
        <v>2707</v>
      </c>
      <c r="C205" s="151" t="s">
        <v>2708</v>
      </c>
      <c r="D205" s="157" t="s">
        <v>2709</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2642</v>
      </c>
      <c r="B206" s="154" t="s">
        <v>2707</v>
      </c>
      <c r="C206" s="155" t="s">
        <v>2710</v>
      </c>
      <c r="D206" s="158" t="s">
        <v>2711</v>
      </c>
      <c r="E206" s="161" t="s">
        <v>2712</v>
      </c>
      <c r="F206" s="164" t="s">
        <v>2198</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2642</v>
      </c>
      <c r="B207" s="154" t="s">
        <v>2707</v>
      </c>
      <c r="C207" s="155" t="s">
        <v>2713</v>
      </c>
      <c r="D207" s="158" t="s">
        <v>2714</v>
      </c>
      <c r="E207" s="161" t="s">
        <v>2715</v>
      </c>
      <c r="F207" s="164" t="s">
        <v>2198</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2642</v>
      </c>
      <c r="B208" s="154" t="s">
        <v>2707</v>
      </c>
      <c r="C208" s="155" t="s">
        <v>2716</v>
      </c>
      <c r="D208" s="158" t="s">
        <v>2717</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2642</v>
      </c>
      <c r="B209" s="153" t="s">
        <v>2718</v>
      </c>
      <c r="C209" s="151" t="s">
        <v>2719</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2642</v>
      </c>
      <c r="B210" s="154" t="s">
        <v>2718</v>
      </c>
      <c r="C210" s="155" t="s">
        <v>2720</v>
      </c>
      <c r="D210" s="158" t="s">
        <v>2721</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2722</v>
      </c>
      <c r="B211" s="152" t="s">
        <v>21</v>
      </c>
      <c r="C211" s="150" t="s">
        <v>2723</v>
      </c>
      <c r="D211" s="156" t="s">
        <v>2724</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2722</v>
      </c>
      <c r="B212" s="153" t="s">
        <v>2725</v>
      </c>
      <c r="C212" s="151" t="s">
        <v>2726</v>
      </c>
      <c r="D212" s="157" t="s">
        <v>2727</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2722</v>
      </c>
      <c r="B213" s="154" t="s">
        <v>2725</v>
      </c>
      <c r="C213" s="155" t="s">
        <v>2728</v>
      </c>
      <c r="D213" s="158" t="s">
        <v>2729</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2722</v>
      </c>
      <c r="B214" s="154" t="s">
        <v>2725</v>
      </c>
      <c r="C214" s="155" t="s">
        <v>2730</v>
      </c>
      <c r="D214" s="158" t="s">
        <v>2731</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2722</v>
      </c>
      <c r="B215" s="154" t="s">
        <v>2725</v>
      </c>
      <c r="C215" s="155" t="s">
        <v>2732</v>
      </c>
      <c r="D215" s="158" t="s">
        <v>2733</v>
      </c>
      <c r="E215" s="161" t="s">
        <v>2734</v>
      </c>
      <c r="F215" s="164" t="s">
        <v>2198</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2722</v>
      </c>
      <c r="B216" s="154" t="s">
        <v>2725</v>
      </c>
      <c r="C216" s="155" t="s">
        <v>2735</v>
      </c>
      <c r="D216" s="158" t="s">
        <v>2736</v>
      </c>
      <c r="E216" s="161" t="s">
        <v>2737</v>
      </c>
      <c r="F216" s="164" t="s">
        <v>2194</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2722</v>
      </c>
      <c r="B217" s="153" t="s">
        <v>2683</v>
      </c>
      <c r="C217" s="151" t="s">
        <v>2738</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2722</v>
      </c>
      <c r="B218" s="154" t="s">
        <v>2683</v>
      </c>
      <c r="C218" s="155" t="s">
        <v>2739</v>
      </c>
      <c r="D218" s="158" t="s">
        <v>2740</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2722</v>
      </c>
      <c r="B219" s="154" t="s">
        <v>2683</v>
      </c>
      <c r="C219" s="155" t="s">
        <v>2741</v>
      </c>
      <c r="D219" s="158" t="s">
        <v>2742</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2722</v>
      </c>
      <c r="B220" s="153" t="s">
        <v>2743</v>
      </c>
      <c r="C220" s="151" t="s">
        <v>2744</v>
      </c>
      <c r="D220" s="157" t="s">
        <v>2745</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2722</v>
      </c>
      <c r="B221" s="154" t="s">
        <v>2743</v>
      </c>
      <c r="C221" s="155" t="s">
        <v>2746</v>
      </c>
      <c r="D221" s="158" t="s">
        <v>2747</v>
      </c>
      <c r="E221" s="161" t="s">
        <v>2748</v>
      </c>
      <c r="F221" s="164" t="s">
        <v>2194</v>
      </c>
      <c r="G221" s="167">
        <f>IF(COUNTIF(H221:AU221,"&lt;&gt;")=0,"",SUMPRODUCT(((Recommendations[ImplStatus]="Implemented")+(Recommendations[ImplStatus]="Compensated"))*ISNUMBER(MATCH(Recommendations[Id],H221:AU221,0)))/COUNTIF(H221:AU221,"&lt;&gt;"))</f>
        <v>0</v>
      </c>
      <c r="H221" s="170" t="s">
        <v>127</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2722</v>
      </c>
      <c r="B222" s="154" t="s">
        <v>2743</v>
      </c>
      <c r="C222" s="155" t="s">
        <v>2749</v>
      </c>
      <c r="D222" s="158" t="s">
        <v>2750</v>
      </c>
      <c r="E222" s="161" t="s">
        <v>2751</v>
      </c>
      <c r="F222" s="164" t="s">
        <v>2194</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2722</v>
      </c>
      <c r="B223" s="154" t="s">
        <v>2743</v>
      </c>
      <c r="C223" s="155" t="s">
        <v>2752</v>
      </c>
      <c r="D223" s="158" t="s">
        <v>2753</v>
      </c>
      <c r="E223" s="161" t="s">
        <v>2754</v>
      </c>
      <c r="F223" s="164" t="s">
        <v>2194</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2722</v>
      </c>
      <c r="B224" s="154" t="s">
        <v>2743</v>
      </c>
      <c r="C224" s="155" t="s">
        <v>2755</v>
      </c>
      <c r="D224" s="158" t="s">
        <v>2756</v>
      </c>
      <c r="E224" s="161" t="s">
        <v>2757</v>
      </c>
      <c r="F224" s="164" t="s">
        <v>2194</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2722</v>
      </c>
      <c r="B225" s="154" t="s">
        <v>2743</v>
      </c>
      <c r="C225" s="155" t="s">
        <v>2758</v>
      </c>
      <c r="D225" s="158" t="s">
        <v>2759</v>
      </c>
      <c r="E225" s="161" t="s">
        <v>2760</v>
      </c>
      <c r="F225" s="164" t="s">
        <v>2194</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2722</v>
      </c>
      <c r="B226" s="171" t="s">
        <v>2743</v>
      </c>
      <c r="C226" s="172" t="s">
        <v>2761</v>
      </c>
      <c r="D226" s="173" t="s">
        <v>2762</v>
      </c>
      <c r="E226" s="174" t="s">
        <v>2763</v>
      </c>
      <c r="F226" s="175" t="s">
        <v>2194</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300</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IFERROR(INDEX('Recommendations'!$H$2:$H$59, MATCH(H2,'Recommendations'!$A$2:$A$59,0))="Implemented", FALSE))</xm:f>
            <x14:dxf>
              <font>
                <color rgb="FF000000"/>
              </font>
              <fill>
                <patternFill>
                  <bgColor rgb="FF3C7D22"/>
                </patternFill>
              </fill>
            </x14:dxf>
          </x14:cfRule>
          <x14:cfRule type="expression" priority="2" id="{00000000-000E-0000-0700-000002000000}">
            <xm:f>AND(H2&lt;&gt;"", IFERROR(INDEX('Recommendations'!$H$2:$H$59, MATCH(H2,'Recommendations'!$A$2:$A$59,0))="Compensated", FALSE))</xm:f>
            <x14:dxf>
              <font>
                <color rgb="FF000000"/>
              </font>
              <fill>
                <patternFill>
                  <bgColor rgb="FFC6E0B4"/>
                </patternFill>
              </fill>
            </x14:dxf>
          </x14:cfRule>
          <x14:cfRule type="expression" priority="3" id="{00000000-000E-0000-0700-000003000000}">
            <xm:f>AND(H2&lt;&gt;"", IFERROR(INDEX('Recommendations'!$H$2:$H$59, MATCH(H2,'Recommendations'!$A$2:$A$59,0))="Testing", FALSE))</xm:f>
            <x14:dxf>
              <font>
                <color rgb="FF000000"/>
              </font>
              <fill>
                <patternFill>
                  <bgColor rgb="FFFFC000"/>
                </patternFill>
              </fill>
            </x14:dxf>
          </x14:cfRule>
          <x14:cfRule type="expression" priority="4" id="{00000000-000E-0000-0700-000004000000}">
            <xm:f>AND(H2&lt;&gt;"", IFERROR(INDEX('Recommendations'!$H$2:$H$59, MATCH(H2,'Recommendations'!$A$2:$A$59,0))="Failed", FALSE))</xm:f>
            <x14:dxf>
              <font>
                <color rgb="FF000000"/>
              </font>
              <fill>
                <patternFill>
                  <bgColor rgb="FFD82891"/>
                </patternFill>
              </fill>
            </x14:dxf>
          </x14:cfRule>
          <x14:cfRule type="expression" priority="5" id="{00000000-000E-0000-0700-000005000000}">
            <xm:f>AND(H2&lt;&gt;"", IFERROR(INDEX('Recommendations'!$H$2:$H$59, MATCH(H2,'Recommendations'!$A$2:$A$59,0))="Risk Accepted", FALSE))</xm:f>
            <x14:dxf>
              <font>
                <color rgb="FF000000"/>
              </font>
              <fill>
                <patternFill>
                  <bgColor rgb="FFD9D9D9"/>
                </patternFill>
              </fill>
            </x14:dxf>
          </x14:cfRule>
          <x14:cfRule type="expression" priority="6" id="{00000000-000E-0000-0700-000006000000}">
            <xm:f>AND(H2&lt;&gt;"", IFERROR(INDEX('Recommendations'!$H$2:$H$59, MATCH(H2,'Recommendations'!$A$2:$A$59,0))="N/A",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2181</v>
      </c>
      <c r="B1" s="210" t="s">
        <v>2764</v>
      </c>
      <c r="C1" s="210" t="s">
        <v>2765</v>
      </c>
      <c r="D1" s="210" t="s">
        <v>2766</v>
      </c>
      <c r="E1" s="210" t="s">
        <v>1490</v>
      </c>
      <c r="F1" s="210" t="s">
        <v>549</v>
      </c>
      <c r="G1" s="210" t="s">
        <v>550</v>
      </c>
      <c r="H1" s="210" t="s">
        <v>551</v>
      </c>
      <c r="I1" s="210" t="s">
        <v>552</v>
      </c>
      <c r="J1" s="210" t="s">
        <v>553</v>
      </c>
      <c r="K1" s="210" t="s">
        <v>554</v>
      </c>
      <c r="L1" s="210" t="s">
        <v>555</v>
      </c>
      <c r="M1" s="210" t="s">
        <v>556</v>
      </c>
      <c r="N1" s="210" t="s">
        <v>557</v>
      </c>
      <c r="O1" s="210" t="s">
        <v>558</v>
      </c>
      <c r="P1" s="210" t="s">
        <v>559</v>
      </c>
      <c r="Q1" s="210" t="s">
        <v>560</v>
      </c>
      <c r="R1" s="210" t="s">
        <v>561</v>
      </c>
      <c r="S1" s="210" t="s">
        <v>562</v>
      </c>
      <c r="T1" s="210" t="s">
        <v>563</v>
      </c>
      <c r="U1" s="210" t="s">
        <v>564</v>
      </c>
      <c r="V1" s="210" t="s">
        <v>565</v>
      </c>
      <c r="W1" s="210" t="s">
        <v>566</v>
      </c>
      <c r="X1" s="210" t="s">
        <v>567</v>
      </c>
      <c r="Y1" s="210" t="s">
        <v>568</v>
      </c>
      <c r="Z1" s="210" t="s">
        <v>569</v>
      </c>
      <c r="AA1" s="210" t="s">
        <v>570</v>
      </c>
      <c r="AB1" s="210" t="s">
        <v>571</v>
      </c>
      <c r="AC1" s="210" t="s">
        <v>572</v>
      </c>
      <c r="AD1" s="210" t="s">
        <v>573</v>
      </c>
      <c r="AE1" s="210" t="s">
        <v>574</v>
      </c>
      <c r="AF1" s="210" t="s">
        <v>575</v>
      </c>
      <c r="AG1" s="210" t="s">
        <v>576</v>
      </c>
      <c r="AH1" s="210" t="s">
        <v>577</v>
      </c>
      <c r="AI1" s="210" t="s">
        <v>578</v>
      </c>
      <c r="AJ1" s="210" t="s">
        <v>579</v>
      </c>
      <c r="AK1" s="210" t="s">
        <v>580</v>
      </c>
      <c r="AL1" s="210" t="s">
        <v>581</v>
      </c>
      <c r="AM1" s="210" t="s">
        <v>582</v>
      </c>
      <c r="AN1" s="210" t="s">
        <v>583</v>
      </c>
      <c r="AO1" s="210" t="s">
        <v>584</v>
      </c>
      <c r="AP1" s="210" t="s">
        <v>585</v>
      </c>
      <c r="AQ1" s="210" t="s">
        <v>586</v>
      </c>
      <c r="AR1" s="210" t="s">
        <v>587</v>
      </c>
      <c r="AS1" s="210" t="s">
        <v>588</v>
      </c>
      <c r="AT1" s="211" t="s">
        <v>589</v>
      </c>
    </row>
    <row r="2" spans="1:46" ht="60" customHeight="1" outlineLevel="1" x14ac:dyDescent="0.35">
      <c r="A2" s="203" t="s">
        <v>390</v>
      </c>
      <c r="B2" s="189" t="s">
        <v>2767</v>
      </c>
      <c r="C2" s="189"/>
      <c r="D2" s="192" t="s">
        <v>2768</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390</v>
      </c>
      <c r="B3" s="190" t="s">
        <v>2767</v>
      </c>
      <c r="C3" s="191" t="s">
        <v>2769</v>
      </c>
      <c r="D3" s="193" t="s">
        <v>2770</v>
      </c>
      <c r="E3" s="193" t="s">
        <v>2771</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390</v>
      </c>
      <c r="B4" s="190" t="s">
        <v>2767</v>
      </c>
      <c r="C4" s="191" t="s">
        <v>2772</v>
      </c>
      <c r="D4" s="193" t="s">
        <v>2773</v>
      </c>
      <c r="E4" s="193" t="s">
        <v>2774</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390</v>
      </c>
      <c r="B5" s="190" t="s">
        <v>2767</v>
      </c>
      <c r="C5" s="191" t="s">
        <v>2775</v>
      </c>
      <c r="D5" s="193" t="s">
        <v>2776</v>
      </c>
      <c r="E5" s="193" t="s">
        <v>2777</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390</v>
      </c>
      <c r="B6" s="190" t="s">
        <v>2767</v>
      </c>
      <c r="C6" s="191" t="s">
        <v>2778</v>
      </c>
      <c r="D6" s="193" t="s">
        <v>2779</v>
      </c>
      <c r="E6" s="193" t="s">
        <v>2780</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390</v>
      </c>
      <c r="B7" s="190" t="s">
        <v>2767</v>
      </c>
      <c r="C7" s="191" t="s">
        <v>2781</v>
      </c>
      <c r="D7" s="193" t="s">
        <v>2782</v>
      </c>
      <c r="E7" s="193" t="s">
        <v>2783</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390</v>
      </c>
      <c r="B8" s="190" t="s">
        <v>2767</v>
      </c>
      <c r="C8" s="191" t="s">
        <v>2784</v>
      </c>
      <c r="D8" s="193" t="s">
        <v>2785</v>
      </c>
      <c r="E8" s="193" t="s">
        <v>2786</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390</v>
      </c>
      <c r="B9" s="190" t="s">
        <v>2767</v>
      </c>
      <c r="C9" s="191" t="s">
        <v>2787</v>
      </c>
      <c r="D9" s="193" t="s">
        <v>2788</v>
      </c>
      <c r="E9" s="193" t="s">
        <v>2789</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390</v>
      </c>
      <c r="B10" s="190" t="s">
        <v>2767</v>
      </c>
      <c r="C10" s="191" t="s">
        <v>2790</v>
      </c>
      <c r="D10" s="193" t="s">
        <v>2791</v>
      </c>
      <c r="E10" s="193" t="s">
        <v>2792</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390</v>
      </c>
      <c r="B11" s="190" t="s">
        <v>2767</v>
      </c>
      <c r="C11" s="191" t="s">
        <v>2793</v>
      </c>
      <c r="D11" s="193" t="s">
        <v>2794</v>
      </c>
      <c r="E11" s="193" t="s">
        <v>2795</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390</v>
      </c>
      <c r="B12" s="190" t="s">
        <v>2767</v>
      </c>
      <c r="C12" s="191" t="s">
        <v>2796</v>
      </c>
      <c r="D12" s="193" t="s">
        <v>2797</v>
      </c>
      <c r="E12" s="193" t="s">
        <v>2798</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390</v>
      </c>
      <c r="B13" s="190" t="s">
        <v>2767</v>
      </c>
      <c r="C13" s="191" t="s">
        <v>2799</v>
      </c>
      <c r="D13" s="193" t="s">
        <v>2800</v>
      </c>
      <c r="E13" s="193" t="s">
        <v>2801</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390</v>
      </c>
      <c r="B14" s="190" t="s">
        <v>2767</v>
      </c>
      <c r="C14" s="191" t="s">
        <v>2802</v>
      </c>
      <c r="D14" s="193" t="s">
        <v>2803</v>
      </c>
      <c r="E14" s="193" t="s">
        <v>2804</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390</v>
      </c>
      <c r="B15" s="190" t="s">
        <v>2767</v>
      </c>
      <c r="C15" s="191" t="s">
        <v>2805</v>
      </c>
      <c r="D15" s="193" t="s">
        <v>2806</v>
      </c>
      <c r="E15" s="193" t="s">
        <v>2807</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390</v>
      </c>
      <c r="B16" s="190" t="s">
        <v>2767</v>
      </c>
      <c r="C16" s="191" t="s">
        <v>2808</v>
      </c>
      <c r="D16" s="193" t="s">
        <v>2809</v>
      </c>
      <c r="E16" s="193" t="s">
        <v>2810</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390</v>
      </c>
      <c r="B17" s="190" t="s">
        <v>2767</v>
      </c>
      <c r="C17" s="191" t="s">
        <v>2811</v>
      </c>
      <c r="D17" s="193" t="s">
        <v>2812</v>
      </c>
      <c r="E17" s="193" t="s">
        <v>2813</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390</v>
      </c>
      <c r="B18" s="190" t="s">
        <v>2767</v>
      </c>
      <c r="C18" s="191" t="s">
        <v>2814</v>
      </c>
      <c r="D18" s="193" t="s">
        <v>2815</v>
      </c>
      <c r="E18" s="193" t="s">
        <v>2816</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390</v>
      </c>
      <c r="B19" s="189" t="s">
        <v>2817</v>
      </c>
      <c r="C19" s="189"/>
      <c r="D19" s="192" t="s">
        <v>2818</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390</v>
      </c>
      <c r="B20" s="190" t="s">
        <v>2817</v>
      </c>
      <c r="C20" s="191" t="s">
        <v>2819</v>
      </c>
      <c r="D20" s="193" t="s">
        <v>2820</v>
      </c>
      <c r="E20" s="193" t="s">
        <v>2821</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390</v>
      </c>
      <c r="B21" s="190" t="s">
        <v>2817</v>
      </c>
      <c r="C21" s="191" t="s">
        <v>2822</v>
      </c>
      <c r="D21" s="193" t="s">
        <v>2823</v>
      </c>
      <c r="E21" s="193" t="s">
        <v>2824</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390</v>
      </c>
      <c r="B22" s="190" t="s">
        <v>2817</v>
      </c>
      <c r="C22" s="191" t="s">
        <v>2825</v>
      </c>
      <c r="D22" s="193" t="s">
        <v>2826</v>
      </c>
      <c r="E22" s="193" t="s">
        <v>2827</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390</v>
      </c>
      <c r="B23" s="190" t="s">
        <v>2817</v>
      </c>
      <c r="C23" s="191" t="s">
        <v>2828</v>
      </c>
      <c r="D23" s="193" t="s">
        <v>2829</v>
      </c>
      <c r="E23" s="193" t="s">
        <v>2830</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390</v>
      </c>
      <c r="B24" s="190" t="s">
        <v>2817</v>
      </c>
      <c r="C24" s="191" t="s">
        <v>2831</v>
      </c>
      <c r="D24" s="193" t="s">
        <v>2832</v>
      </c>
      <c r="E24" s="193" t="s">
        <v>2833</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390</v>
      </c>
      <c r="B25" s="190" t="s">
        <v>2817</v>
      </c>
      <c r="C25" s="191" t="s">
        <v>2834</v>
      </c>
      <c r="D25" s="193" t="s">
        <v>2835</v>
      </c>
      <c r="E25" s="193" t="s">
        <v>2836</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390</v>
      </c>
      <c r="B26" s="190" t="s">
        <v>2817</v>
      </c>
      <c r="C26" s="191" t="s">
        <v>2837</v>
      </c>
      <c r="D26" s="193" t="s">
        <v>2838</v>
      </c>
      <c r="E26" s="193" t="s">
        <v>2839</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390</v>
      </c>
      <c r="B27" s="190" t="s">
        <v>2817</v>
      </c>
      <c r="C27" s="191" t="s">
        <v>2840</v>
      </c>
      <c r="D27" s="193" t="s">
        <v>2841</v>
      </c>
      <c r="E27" s="193" t="s">
        <v>2842</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390</v>
      </c>
      <c r="B28" s="190" t="s">
        <v>2817</v>
      </c>
      <c r="C28" s="191" t="s">
        <v>2843</v>
      </c>
      <c r="D28" s="193" t="s">
        <v>2844</v>
      </c>
      <c r="E28" s="193" t="s">
        <v>2845</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390</v>
      </c>
      <c r="B29" s="190" t="s">
        <v>2817</v>
      </c>
      <c r="C29" s="191" t="s">
        <v>2846</v>
      </c>
      <c r="D29" s="193" t="s">
        <v>2847</v>
      </c>
      <c r="E29" s="193" t="s">
        <v>2848</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390</v>
      </c>
      <c r="B30" s="190" t="s">
        <v>2817</v>
      </c>
      <c r="C30" s="191" t="s">
        <v>2849</v>
      </c>
      <c r="D30" s="193" t="s">
        <v>2850</v>
      </c>
      <c r="E30" s="193" t="s">
        <v>2851</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390</v>
      </c>
      <c r="B31" s="190" t="s">
        <v>2817</v>
      </c>
      <c r="C31" s="191" t="s">
        <v>2852</v>
      </c>
      <c r="D31" s="193" t="s">
        <v>2853</v>
      </c>
      <c r="E31" s="193" t="s">
        <v>2854</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2855</v>
      </c>
      <c r="B32" s="189"/>
      <c r="C32" s="189"/>
      <c r="D32" s="192" t="s">
        <v>2856</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2855</v>
      </c>
      <c r="B33" s="190"/>
      <c r="C33" s="191" t="s">
        <v>2857</v>
      </c>
      <c r="D33" s="193" t="s">
        <v>2858</v>
      </c>
      <c r="E33" s="193" t="s">
        <v>2859</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2855</v>
      </c>
      <c r="B34" s="190"/>
      <c r="C34" s="191" t="s">
        <v>2860</v>
      </c>
      <c r="D34" s="193" t="s">
        <v>2861</v>
      </c>
      <c r="E34" s="193" t="s">
        <v>2862</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2855</v>
      </c>
      <c r="B35" s="190"/>
      <c r="C35" s="191" t="s">
        <v>2863</v>
      </c>
      <c r="D35" s="193" t="s">
        <v>2864</v>
      </c>
      <c r="E35" s="193" t="s">
        <v>2865</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2855</v>
      </c>
      <c r="B36" s="189" t="s">
        <v>2866</v>
      </c>
      <c r="C36" s="189"/>
      <c r="D36" s="192" t="s">
        <v>2867</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2855</v>
      </c>
      <c r="B37" s="190" t="s">
        <v>2866</v>
      </c>
      <c r="C37" s="191" t="s">
        <v>2868</v>
      </c>
      <c r="D37" s="193" t="s">
        <v>2869</v>
      </c>
      <c r="E37" s="193" t="s">
        <v>2870</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2855</v>
      </c>
      <c r="B38" s="190" t="s">
        <v>2866</v>
      </c>
      <c r="C38" s="191" t="s">
        <v>2871</v>
      </c>
      <c r="D38" s="193" t="s">
        <v>2872</v>
      </c>
      <c r="E38" s="193" t="s">
        <v>2873</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2855</v>
      </c>
      <c r="B39" s="190" t="s">
        <v>2866</v>
      </c>
      <c r="C39" s="191" t="s">
        <v>2874</v>
      </c>
      <c r="D39" s="193" t="s">
        <v>2875</v>
      </c>
      <c r="E39" s="193" t="s">
        <v>2876</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2855</v>
      </c>
      <c r="B40" s="190" t="s">
        <v>2866</v>
      </c>
      <c r="C40" s="191" t="s">
        <v>2877</v>
      </c>
      <c r="D40" s="193" t="s">
        <v>2878</v>
      </c>
      <c r="E40" s="193" t="s">
        <v>2879</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2855</v>
      </c>
      <c r="B41" s="190" t="s">
        <v>2866</v>
      </c>
      <c r="C41" s="191" t="s">
        <v>2880</v>
      </c>
      <c r="D41" s="193" t="s">
        <v>2881</v>
      </c>
      <c r="E41" s="193" t="s">
        <v>2882</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2855</v>
      </c>
      <c r="B42" s="190" t="s">
        <v>2866</v>
      </c>
      <c r="C42" s="191" t="s">
        <v>2883</v>
      </c>
      <c r="D42" s="193" t="s">
        <v>2884</v>
      </c>
      <c r="E42" s="193" t="s">
        <v>2885</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2855</v>
      </c>
      <c r="B43" s="190" t="s">
        <v>2866</v>
      </c>
      <c r="C43" s="191" t="s">
        <v>2886</v>
      </c>
      <c r="D43" s="193" t="s">
        <v>2887</v>
      </c>
      <c r="E43" s="193" t="s">
        <v>2888</v>
      </c>
      <c r="F43" s="195">
        <f>IF(COUNTIF(G43:AT43,"&lt;&gt;")=0,"",SUMPRODUCT(((Recommendations[ImplStatus]="Implemented")+(Recommendations[ImplStatus]="Compensated"))*ISNUMBER(MATCH(Recommendations[Id],G43:AT43,0)))/COUNTIF(G43:AT43,"&lt;&gt;"))</f>
        <v>0</v>
      </c>
      <c r="G43" s="197" t="s">
        <v>56</v>
      </c>
      <c r="H43" s="197" t="s">
        <v>61</v>
      </c>
      <c r="I43" s="197" t="s">
        <v>66</v>
      </c>
      <c r="J43" s="197" t="s">
        <v>71</v>
      </c>
      <c r="K43" s="197" t="s">
        <v>75</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2855</v>
      </c>
      <c r="B44" s="190" t="s">
        <v>2866</v>
      </c>
      <c r="C44" s="191" t="s">
        <v>2889</v>
      </c>
      <c r="D44" s="193" t="s">
        <v>2890</v>
      </c>
      <c r="E44" s="193" t="s">
        <v>2891</v>
      </c>
      <c r="F44" s="195">
        <f>IF(COUNTIF(G44:AT44,"&lt;&gt;")=0,"",SUMPRODUCT(((Recommendations[ImplStatus]="Implemented")+(Recommendations[ImplStatus]="Compensated"))*ISNUMBER(MATCH(Recommendations[Id],G44:AT44,0)))/COUNTIF(G44:AT44,"&lt;&gt;"))</f>
        <v>0</v>
      </c>
      <c r="G44" s="197" t="s">
        <v>56</v>
      </c>
      <c r="H44" s="197" t="s">
        <v>61</v>
      </c>
      <c r="I44" s="197" t="s">
        <v>66</v>
      </c>
      <c r="J44" s="197" t="s">
        <v>71</v>
      </c>
      <c r="K44" s="197" t="s">
        <v>75</v>
      </c>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2855</v>
      </c>
      <c r="B45" s="190" t="s">
        <v>2866</v>
      </c>
      <c r="C45" s="191" t="s">
        <v>2892</v>
      </c>
      <c r="D45" s="193" t="s">
        <v>2893</v>
      </c>
      <c r="E45" s="193" t="s">
        <v>2894</v>
      </c>
      <c r="F45" s="195">
        <f>IF(COUNTIF(G45:AT45,"&lt;&gt;")=0,"",SUMPRODUCT(((Recommendations[ImplStatus]="Implemented")+(Recommendations[ImplStatus]="Compensated"))*ISNUMBER(MATCH(Recommendations[Id],G45:AT45,0)))/COUNTIF(G45:AT45,"&lt;&gt;"))</f>
        <v>0</v>
      </c>
      <c r="G45" s="197" t="s">
        <v>40</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2855</v>
      </c>
      <c r="B46" s="190" t="s">
        <v>2866</v>
      </c>
      <c r="C46" s="191" t="s">
        <v>2895</v>
      </c>
      <c r="D46" s="193" t="s">
        <v>2896</v>
      </c>
      <c r="E46" s="193" t="s">
        <v>2897</v>
      </c>
      <c r="F46" s="195">
        <f>IF(COUNTIF(G46:AT46,"&lt;&gt;")=0,"",SUMPRODUCT(((Recommendations[ImplStatus]="Implemented")+(Recommendations[ImplStatus]="Compensated"))*ISNUMBER(MATCH(Recommendations[Id],G46:AT46,0)))/COUNTIF(G46:AT46,"&lt;&gt;"))</f>
        <v>0</v>
      </c>
      <c r="G46" s="197" t="s">
        <v>29</v>
      </c>
      <c r="H46" s="197" t="s">
        <v>89</v>
      </c>
      <c r="I46" s="197" t="s">
        <v>251</v>
      </c>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2855</v>
      </c>
      <c r="B47" s="190" t="s">
        <v>2866</v>
      </c>
      <c r="C47" s="191" t="s">
        <v>2898</v>
      </c>
      <c r="D47" s="193" t="s">
        <v>2899</v>
      </c>
      <c r="E47" s="193" t="s">
        <v>2900</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2855</v>
      </c>
      <c r="B48" s="190" t="s">
        <v>2866</v>
      </c>
      <c r="C48" s="191" t="s">
        <v>2901</v>
      </c>
      <c r="D48" s="193" t="s">
        <v>2902</v>
      </c>
      <c r="E48" s="193" t="s">
        <v>2903</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2855</v>
      </c>
      <c r="B49" s="190" t="s">
        <v>2866</v>
      </c>
      <c r="C49" s="191" t="s">
        <v>2904</v>
      </c>
      <c r="D49" s="193" t="s">
        <v>2905</v>
      </c>
      <c r="E49" s="193" t="s">
        <v>2906</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2855</v>
      </c>
      <c r="B50" s="190" t="s">
        <v>2866</v>
      </c>
      <c r="C50" s="191" t="s">
        <v>2907</v>
      </c>
      <c r="D50" s="193" t="s">
        <v>2908</v>
      </c>
      <c r="E50" s="193" t="s">
        <v>2909</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2855</v>
      </c>
      <c r="B51" s="189" t="s">
        <v>2910</v>
      </c>
      <c r="C51" s="189"/>
      <c r="D51" s="192" t="s">
        <v>2911</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2855</v>
      </c>
      <c r="B52" s="190" t="s">
        <v>2910</v>
      </c>
      <c r="C52" s="191" t="s">
        <v>2912</v>
      </c>
      <c r="D52" s="193" t="s">
        <v>2913</v>
      </c>
      <c r="E52" s="193" t="s">
        <v>2914</v>
      </c>
      <c r="F52" s="195">
        <f>IF(COUNTIF(G52:AT52,"&lt;&gt;")=0,"",SUMPRODUCT(((Recommendations[ImplStatus]="Implemented")+(Recommendations[ImplStatus]="Compensated"))*ISNUMBER(MATCH(Recommendations[Id],G52:AT52,0)))/COUNTIF(G52:AT52,"&lt;&gt;"))</f>
        <v>0</v>
      </c>
      <c r="G52" s="197" t="s">
        <v>34</v>
      </c>
      <c r="H52" s="197" t="s">
        <v>147</v>
      </c>
      <c r="I52" s="197" t="s">
        <v>153</v>
      </c>
      <c r="J52" s="197" t="s">
        <v>221</v>
      </c>
      <c r="K52" s="197" t="s">
        <v>231</v>
      </c>
      <c r="L52" s="197" t="s">
        <v>236</v>
      </c>
      <c r="M52" s="197" t="s">
        <v>246</v>
      </c>
      <c r="N52" s="197" t="s">
        <v>261</v>
      </c>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2855</v>
      </c>
      <c r="B53" s="190" t="s">
        <v>2910</v>
      </c>
      <c r="C53" s="191" t="s">
        <v>2915</v>
      </c>
      <c r="D53" s="193" t="s">
        <v>2916</v>
      </c>
      <c r="E53" s="193" t="s">
        <v>2917</v>
      </c>
      <c r="F53" s="195">
        <f>IF(COUNTIF(G53:AT53,"&lt;&gt;")=0,"",SUMPRODUCT(((Recommendations[ImplStatus]="Implemented")+(Recommendations[ImplStatus]="Compensated"))*ISNUMBER(MATCH(Recommendations[Id],G53:AT53,0)))/COUNTIF(G53:AT53,"&lt;&gt;"))</f>
        <v>0</v>
      </c>
      <c r="G53" s="197" t="s">
        <v>231</v>
      </c>
      <c r="H53" s="197" t="s">
        <v>236</v>
      </c>
      <c r="I53" s="197" t="s">
        <v>261</v>
      </c>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2855</v>
      </c>
      <c r="B54" s="190" t="s">
        <v>2910</v>
      </c>
      <c r="C54" s="191" t="s">
        <v>2918</v>
      </c>
      <c r="D54" s="193" t="s">
        <v>2919</v>
      </c>
      <c r="E54" s="193" t="s">
        <v>2920</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2855</v>
      </c>
      <c r="B55" s="190" t="s">
        <v>2910</v>
      </c>
      <c r="C55" s="191" t="s">
        <v>2921</v>
      </c>
      <c r="D55" s="193" t="s">
        <v>2922</v>
      </c>
      <c r="E55" s="193" t="s">
        <v>2923</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2855</v>
      </c>
      <c r="B56" s="190" t="s">
        <v>2910</v>
      </c>
      <c r="C56" s="191" t="s">
        <v>2924</v>
      </c>
      <c r="D56" s="193" t="s">
        <v>2925</v>
      </c>
      <c r="E56" s="193" t="s">
        <v>2926</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2855</v>
      </c>
      <c r="B57" s="190" t="s">
        <v>2910</v>
      </c>
      <c r="C57" s="191" t="s">
        <v>2927</v>
      </c>
      <c r="D57" s="193" t="s">
        <v>2928</v>
      </c>
      <c r="E57" s="193" t="s">
        <v>2929</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2855</v>
      </c>
      <c r="B58" s="190" t="s">
        <v>2910</v>
      </c>
      <c r="C58" s="191" t="s">
        <v>2930</v>
      </c>
      <c r="D58" s="193" t="s">
        <v>2931</v>
      </c>
      <c r="E58" s="193" t="s">
        <v>2932</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2855</v>
      </c>
      <c r="B59" s="190" t="s">
        <v>2910</v>
      </c>
      <c r="C59" s="191" t="s">
        <v>2933</v>
      </c>
      <c r="D59" s="193" t="s">
        <v>2934</v>
      </c>
      <c r="E59" s="193" t="s">
        <v>2935</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2855</v>
      </c>
      <c r="B60" s="190" t="s">
        <v>2936</v>
      </c>
      <c r="C60" s="191" t="s">
        <v>2937</v>
      </c>
      <c r="D60" s="193" t="s">
        <v>2938</v>
      </c>
      <c r="E60" s="193" t="s">
        <v>2939</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2855</v>
      </c>
      <c r="B61" s="190" t="s">
        <v>2936</v>
      </c>
      <c r="C61" s="191" t="s">
        <v>2940</v>
      </c>
      <c r="D61" s="193" t="s">
        <v>2941</v>
      </c>
      <c r="E61" s="193" t="s">
        <v>2942</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2855</v>
      </c>
      <c r="B62" s="189" t="s">
        <v>2943</v>
      </c>
      <c r="C62" s="189"/>
      <c r="D62" s="192" t="s">
        <v>2944</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2855</v>
      </c>
      <c r="B63" s="190" t="s">
        <v>2943</v>
      </c>
      <c r="C63" s="191" t="s">
        <v>2945</v>
      </c>
      <c r="D63" s="193" t="s">
        <v>2946</v>
      </c>
      <c r="E63" s="193" t="s">
        <v>2947</v>
      </c>
      <c r="F63" s="195">
        <f>IF(COUNTIF(G63:AT63,"&lt;&gt;")=0,"",SUMPRODUCT(((Recommendations[ImplStatus]="Implemented")+(Recommendations[ImplStatus]="Compensated"))*ISNUMBER(MATCH(Recommendations[Id],G63:AT63,0)))/COUNTIF(G63:AT63,"&lt;&gt;"))</f>
        <v>0</v>
      </c>
      <c r="G63" s="197" t="s">
        <v>142</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2855</v>
      </c>
      <c r="B64" s="190" t="s">
        <v>2943</v>
      </c>
      <c r="C64" s="191" t="s">
        <v>2948</v>
      </c>
      <c r="D64" s="193" t="s">
        <v>2949</v>
      </c>
      <c r="E64" s="193" t="s">
        <v>2950</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2855</v>
      </c>
      <c r="B65" s="190" t="s">
        <v>2943</v>
      </c>
      <c r="C65" s="191" t="s">
        <v>2951</v>
      </c>
      <c r="D65" s="193" t="s">
        <v>2952</v>
      </c>
      <c r="E65" s="193" t="s">
        <v>2953</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2855</v>
      </c>
      <c r="B66" s="190" t="s">
        <v>2943</v>
      </c>
      <c r="C66" s="191" t="s">
        <v>2954</v>
      </c>
      <c r="D66" s="193" t="s">
        <v>2955</v>
      </c>
      <c r="E66" s="193" t="s">
        <v>2956</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2855</v>
      </c>
      <c r="B67" s="190" t="s">
        <v>2943</v>
      </c>
      <c r="C67" s="191" t="s">
        <v>2957</v>
      </c>
      <c r="D67" s="193" t="s">
        <v>2958</v>
      </c>
      <c r="E67" s="193" t="s">
        <v>2959</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2855</v>
      </c>
      <c r="B68" s="190" t="s">
        <v>2943</v>
      </c>
      <c r="C68" s="191" t="s">
        <v>2960</v>
      </c>
      <c r="D68" s="193" t="s">
        <v>2961</v>
      </c>
      <c r="E68" s="193" t="s">
        <v>2962</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2855</v>
      </c>
      <c r="B69" s="190" t="s">
        <v>2943</v>
      </c>
      <c r="C69" s="191" t="s">
        <v>2963</v>
      </c>
      <c r="D69" s="193" t="s">
        <v>2964</v>
      </c>
      <c r="E69" s="193" t="s">
        <v>2965</v>
      </c>
      <c r="F69" s="195">
        <f>IF(COUNTIF(G69:AT69,"&lt;&gt;")=0,"",SUMPRODUCT(((Recommendations[ImplStatus]="Implemented")+(Recommendations[ImplStatus]="Compensated"))*ISNUMBER(MATCH(Recommendations[Id],G69:AT69,0)))/COUNTIF(G69:AT69,"&lt;&gt;"))</f>
        <v>0</v>
      </c>
      <c r="G69" s="197" t="s">
        <v>117</v>
      </c>
      <c r="H69" s="197" t="s">
        <v>137</v>
      </c>
      <c r="I69" s="197" t="s">
        <v>181</v>
      </c>
      <c r="J69" s="197" t="s">
        <v>186</v>
      </c>
      <c r="K69" s="197" t="s">
        <v>191</v>
      </c>
      <c r="L69" s="197" t="s">
        <v>196</v>
      </c>
      <c r="M69" s="197" t="s">
        <v>201</v>
      </c>
      <c r="N69" s="197" t="s">
        <v>206</v>
      </c>
      <c r="O69" s="197" t="s">
        <v>256</v>
      </c>
      <c r="P69" s="197" t="s">
        <v>295</v>
      </c>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2855</v>
      </c>
      <c r="B70" s="190" t="s">
        <v>2943</v>
      </c>
      <c r="C70" s="191" t="s">
        <v>2966</v>
      </c>
      <c r="D70" s="193" t="s">
        <v>2967</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2855</v>
      </c>
      <c r="B71" s="190" t="s">
        <v>2943</v>
      </c>
      <c r="C71" s="191" t="s">
        <v>2968</v>
      </c>
      <c r="D71" s="193" t="s">
        <v>2969</v>
      </c>
      <c r="E71" s="193" t="s">
        <v>2970</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2855</v>
      </c>
      <c r="B72" s="190" t="s">
        <v>2943</v>
      </c>
      <c r="C72" s="191" t="s">
        <v>2971</v>
      </c>
      <c r="D72" s="193" t="s">
        <v>2972</v>
      </c>
      <c r="E72" s="193" t="s">
        <v>2973</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2855</v>
      </c>
      <c r="B73" s="190" t="s">
        <v>2943</v>
      </c>
      <c r="C73" s="191" t="s">
        <v>2974</v>
      </c>
      <c r="D73" s="193" t="s">
        <v>2975</v>
      </c>
      <c r="E73" s="193" t="s">
        <v>2976</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2855</v>
      </c>
      <c r="B74" s="190" t="s">
        <v>2943</v>
      </c>
      <c r="C74" s="191" t="s">
        <v>2977</v>
      </c>
      <c r="D74" s="193" t="s">
        <v>2978</v>
      </c>
      <c r="E74" s="193" t="s">
        <v>2979</v>
      </c>
      <c r="F74" s="195">
        <f>IF(COUNTIF(G74:AT74,"&lt;&gt;")=0,"",SUMPRODUCT(((Recommendations[ImplStatus]="Implemented")+(Recommendations[ImplStatus]="Compensated"))*ISNUMBER(MATCH(Recommendations[Id],G74:AT74,0)))/COUNTIF(G74:AT74,"&lt;&gt;"))</f>
        <v>0</v>
      </c>
      <c r="G74" s="197" t="s">
        <v>158</v>
      </c>
      <c r="H74" s="197" t="s">
        <v>276</v>
      </c>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2855</v>
      </c>
      <c r="B75" s="190" t="s">
        <v>2943</v>
      </c>
      <c r="C75" s="191" t="s">
        <v>2980</v>
      </c>
      <c r="D75" s="193" t="s">
        <v>2981</v>
      </c>
      <c r="E75" s="193" t="s">
        <v>2982</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2855</v>
      </c>
      <c r="B76" s="190" t="s">
        <v>2943</v>
      </c>
      <c r="C76" s="191" t="s">
        <v>2983</v>
      </c>
      <c r="D76" s="193" t="s">
        <v>2984</v>
      </c>
      <c r="E76" s="193" t="s">
        <v>2985</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2855</v>
      </c>
      <c r="B77" s="190" t="s">
        <v>2943</v>
      </c>
      <c r="C77" s="191" t="s">
        <v>2986</v>
      </c>
      <c r="D77" s="193" t="s">
        <v>2987</v>
      </c>
      <c r="E77" s="193" t="s">
        <v>2988</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2855</v>
      </c>
      <c r="B78" s="190" t="s">
        <v>2943</v>
      </c>
      <c r="C78" s="191" t="s">
        <v>2989</v>
      </c>
      <c r="D78" s="193" t="s">
        <v>2990</v>
      </c>
      <c r="E78" s="193" t="s">
        <v>2991</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2855</v>
      </c>
      <c r="B79" s="189" t="s">
        <v>2943</v>
      </c>
      <c r="C79" s="189"/>
      <c r="D79" s="192" t="s">
        <v>2992</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2993</v>
      </c>
      <c r="B80" s="190"/>
      <c r="C80" s="191" t="s">
        <v>2994</v>
      </c>
      <c r="D80" s="193" t="s">
        <v>2995</v>
      </c>
      <c r="E80" s="193" t="s">
        <v>2996</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2993</v>
      </c>
      <c r="B81" s="190"/>
      <c r="C81" s="191" t="s">
        <v>2997</v>
      </c>
      <c r="D81" s="193" t="s">
        <v>2998</v>
      </c>
      <c r="E81" s="193" t="s">
        <v>2999</v>
      </c>
      <c r="F81" s="195">
        <f>IF(COUNTIF(G81:AT81,"&lt;&gt;")=0,"",SUMPRODUCT(((Recommendations[ImplStatus]="Implemented")+(Recommendations[ImplStatus]="Compensated"))*ISNUMBER(MATCH(Recommendations[Id],G81:AT81,0)))/COUNTIF(G81:AT81,"&lt;&gt;"))</f>
        <v>0</v>
      </c>
      <c r="G81" s="197" t="s">
        <v>226</v>
      </c>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2993</v>
      </c>
      <c r="B82" s="190"/>
      <c r="C82" s="191" t="s">
        <v>3000</v>
      </c>
      <c r="D82" s="193" t="s">
        <v>3001</v>
      </c>
      <c r="E82" s="193" t="s">
        <v>3002</v>
      </c>
      <c r="F82" s="195">
        <f>IF(COUNTIF(G82:AT82,"&lt;&gt;")=0,"",SUMPRODUCT(((Recommendations[ImplStatus]="Implemented")+(Recommendations[ImplStatus]="Compensated"))*ISNUMBER(MATCH(Recommendations[Id],G82:AT82,0)))/COUNTIF(G82:AT82,"&lt;&gt;"))</f>
        <v>0</v>
      </c>
      <c r="G82" s="197" t="s">
        <v>84</v>
      </c>
      <c r="H82" s="197" t="s">
        <v>112</v>
      </c>
      <c r="I82" s="197" t="s">
        <v>163</v>
      </c>
      <c r="J82" s="197" t="s">
        <v>173</v>
      </c>
      <c r="K82" s="197" t="s">
        <v>178</v>
      </c>
      <c r="L82" s="197" t="s">
        <v>241</v>
      </c>
      <c r="M82" s="197" t="s">
        <v>246</v>
      </c>
      <c r="N82" s="197" t="s">
        <v>286</v>
      </c>
      <c r="O82" s="197" t="s">
        <v>293</v>
      </c>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2993</v>
      </c>
      <c r="B83" s="190"/>
      <c r="C83" s="191" t="s">
        <v>3003</v>
      </c>
      <c r="D83" s="193" t="s">
        <v>3004</v>
      </c>
      <c r="E83" s="193" t="s">
        <v>3005</v>
      </c>
      <c r="F83" s="195">
        <f>IF(COUNTIF(G83:AT83,"&lt;&gt;")=0,"",SUMPRODUCT(((Recommendations[ImplStatus]="Implemented")+(Recommendations[ImplStatus]="Compensated"))*ISNUMBER(MATCH(Recommendations[Id],G83:AT83,0)))/COUNTIF(G83:AT83,"&lt;&gt;"))</f>
        <v>0</v>
      </c>
      <c r="G83" s="197" t="s">
        <v>107</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2993</v>
      </c>
      <c r="B84" s="189"/>
      <c r="C84" s="189"/>
      <c r="D84" s="192" t="s">
        <v>3006</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3007</v>
      </c>
      <c r="B85" s="190"/>
      <c r="C85" s="191" t="s">
        <v>3008</v>
      </c>
      <c r="D85" s="193" t="s">
        <v>3009</v>
      </c>
      <c r="E85" s="193" t="s">
        <v>3010</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3007</v>
      </c>
      <c r="B86" s="190"/>
      <c r="C86" s="191" t="s">
        <v>3011</v>
      </c>
      <c r="D86" s="193" t="s">
        <v>3012</v>
      </c>
      <c r="E86" s="193" t="s">
        <v>3013</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3007</v>
      </c>
      <c r="B87" s="190"/>
      <c r="C87" s="191" t="s">
        <v>3014</v>
      </c>
      <c r="D87" s="193" t="s">
        <v>3015</v>
      </c>
      <c r="E87" s="193" t="s">
        <v>3016</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3007</v>
      </c>
      <c r="B88" s="190"/>
      <c r="C88" s="191" t="s">
        <v>3017</v>
      </c>
      <c r="D88" s="193" t="s">
        <v>3018</v>
      </c>
      <c r="E88" s="193" t="s">
        <v>3019</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3007</v>
      </c>
      <c r="B89" s="190"/>
      <c r="C89" s="191" t="s">
        <v>3020</v>
      </c>
      <c r="D89" s="193" t="s">
        <v>3021</v>
      </c>
      <c r="E89" s="193" t="s">
        <v>3022</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3007</v>
      </c>
      <c r="B90" s="189" t="s">
        <v>3023</v>
      </c>
      <c r="C90" s="189"/>
      <c r="D90" s="192" t="s">
        <v>3024</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3007</v>
      </c>
      <c r="B91" s="190" t="s">
        <v>3023</v>
      </c>
      <c r="C91" s="191" t="s">
        <v>3025</v>
      </c>
      <c r="D91" s="193" t="s">
        <v>3026</v>
      </c>
      <c r="E91" s="193" t="s">
        <v>3027</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3007</v>
      </c>
      <c r="B92" s="190" t="s">
        <v>3023</v>
      </c>
      <c r="C92" s="191" t="s">
        <v>3028</v>
      </c>
      <c r="D92" s="193" t="s">
        <v>3029</v>
      </c>
      <c r="E92" s="193" t="s">
        <v>3030</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3023</v>
      </c>
      <c r="C93" s="191" t="s">
        <v>3031</v>
      </c>
      <c r="D93" s="193" t="s">
        <v>3032</v>
      </c>
      <c r="E93" s="193" t="s">
        <v>3033</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3023</v>
      </c>
      <c r="C94" s="191" t="s">
        <v>3034</v>
      </c>
      <c r="D94" s="193" t="s">
        <v>3035</v>
      </c>
      <c r="E94" s="193" t="s">
        <v>3036</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3023</v>
      </c>
      <c r="C95" s="191" t="s">
        <v>3037</v>
      </c>
      <c r="D95" s="193" t="s">
        <v>3038</v>
      </c>
      <c r="E95" s="193" t="s">
        <v>3039</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3023</v>
      </c>
      <c r="C96" s="191" t="s">
        <v>3040</v>
      </c>
      <c r="D96" s="193" t="s">
        <v>3041</v>
      </c>
      <c r="E96" s="193" t="s">
        <v>3042</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3023</v>
      </c>
      <c r="C97" s="191" t="s">
        <v>3043</v>
      </c>
      <c r="D97" s="193" t="s">
        <v>3044</v>
      </c>
      <c r="E97" s="193" t="s">
        <v>3045</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3023</v>
      </c>
      <c r="C98" s="191" t="s">
        <v>3046</v>
      </c>
      <c r="D98" s="193" t="s">
        <v>3047</v>
      </c>
      <c r="E98" s="193" t="s">
        <v>3048</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3049</v>
      </c>
      <c r="C99" s="189"/>
      <c r="D99" s="192" t="s">
        <v>3050</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3049</v>
      </c>
      <c r="C100" s="191" t="s">
        <v>3051</v>
      </c>
      <c r="D100" s="193" t="s">
        <v>3052</v>
      </c>
      <c r="E100" s="193" t="s">
        <v>3053</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3049</v>
      </c>
      <c r="C101" s="191" t="s">
        <v>3054</v>
      </c>
      <c r="D101" s="193" t="s">
        <v>3055</v>
      </c>
      <c r="E101" s="193" t="s">
        <v>3056</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3049</v>
      </c>
      <c r="C102" s="191" t="s">
        <v>3057</v>
      </c>
      <c r="D102" s="193" t="s">
        <v>3058</v>
      </c>
      <c r="E102" s="193" t="s">
        <v>3059</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3049</v>
      </c>
      <c r="C103" s="191" t="s">
        <v>3060</v>
      </c>
      <c r="D103" s="193" t="s">
        <v>3061</v>
      </c>
      <c r="E103" s="193" t="s">
        <v>3062</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3049</v>
      </c>
      <c r="C104" s="199" t="s">
        <v>3063</v>
      </c>
      <c r="D104" s="200" t="s">
        <v>3064</v>
      </c>
      <c r="E104" s="200" t="s">
        <v>3065</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300</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IFERROR(INDEX('Recommendations'!$H$2:$H$59, MATCH(G2,'Recommendations'!$A$2:$A$59,0))="Implemented", FALSE))</xm:f>
            <x14:dxf>
              <font>
                <color rgb="FF000000"/>
              </font>
              <fill>
                <patternFill>
                  <bgColor rgb="FF3C7D22"/>
                </patternFill>
              </fill>
            </x14:dxf>
          </x14:cfRule>
          <x14:cfRule type="expression" priority="2" id="{00000000-000E-0000-0800-000002000000}">
            <xm:f>AND(G2&lt;&gt;"", IFERROR(INDEX('Recommendations'!$H$2:$H$59, MATCH(G2,'Recommendations'!$A$2:$A$59,0))="Compensated", FALSE))</xm:f>
            <x14:dxf>
              <font>
                <color rgb="FF000000"/>
              </font>
              <fill>
                <patternFill>
                  <bgColor rgb="FFC6E0B4"/>
                </patternFill>
              </fill>
            </x14:dxf>
          </x14:cfRule>
          <x14:cfRule type="expression" priority="3" id="{00000000-000E-0000-0800-000003000000}">
            <xm:f>AND(G2&lt;&gt;"", IFERROR(INDEX('Recommendations'!$H$2:$H$59, MATCH(G2,'Recommendations'!$A$2:$A$59,0))="Testing", FALSE))</xm:f>
            <x14:dxf>
              <font>
                <color rgb="FF000000"/>
              </font>
              <fill>
                <patternFill>
                  <bgColor rgb="FFFFC000"/>
                </patternFill>
              </fill>
            </x14:dxf>
          </x14:cfRule>
          <x14:cfRule type="expression" priority="4" id="{00000000-000E-0000-0800-000004000000}">
            <xm:f>AND(G2&lt;&gt;"", IFERROR(INDEX('Recommendations'!$H$2:$H$59, MATCH(G2,'Recommendations'!$A$2:$A$59,0))="Failed", FALSE))</xm:f>
            <x14:dxf>
              <font>
                <color rgb="FF000000"/>
              </font>
              <fill>
                <patternFill>
                  <bgColor rgb="FFD82891"/>
                </patternFill>
              </fill>
            </x14:dxf>
          </x14:cfRule>
          <x14:cfRule type="expression" priority="5" id="{00000000-000E-0000-0800-000005000000}">
            <xm:f>AND(G2&lt;&gt;"", IFERROR(INDEX('Recommendations'!$H$2:$H$59, MATCH(G2,'Recommendations'!$A$2:$A$59,0))="Risk Accepted", FALSE))</xm:f>
            <x14:dxf>
              <font>
                <color rgb="FF000000"/>
              </font>
              <fill>
                <patternFill>
                  <bgColor rgb="FFD9D9D9"/>
                </patternFill>
              </fill>
            </x14:dxf>
          </x14:cfRule>
          <x14:cfRule type="expression" priority="6" id="{00000000-000E-0000-0800-000006000000}">
            <xm:f>AND(G2&lt;&gt;"", IFERROR(INDEX('Recommendations'!$H$2:$H$59, MATCH(G2,'Recommendations'!$A$2:$A$59,0))="N/A",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Ivanti Sentry 9.x Security Technical Implementation Guide - SHGIR</dc:title>
  <dc:subject>Generated on: 2026-06-08 14:01:50</dc:subject>
  <dc:creator>Anicet Fopa Tchoffo</dc:creator>
  <cp:keywords>Baseline;Hardening;DISA;STIG</cp:keywords>
  <dc:description>Baseline Developed By: Ivanti and Defense Information Systems Agency (DISA) for the US DoD</dc:description>
  <cp:lastModifiedBy>Anicet Fopa Tchoffo</cp:lastModifiedBy>
  <dcterms:modified xsi:type="dcterms:W3CDTF">2026-06-08T13:02:02Z</dcterms:modified>
  <cp:category>DISA-STIG</cp:category>
  <cp:contentStatus>Draft</cp:contentStatus>
</cp:coreProperties>
</file>