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233C4BEDAA6C983E4CF1727E483C3745AFA04235" xr6:coauthVersionLast="47" xr6:coauthVersionMax="47" xr10:uidLastSave="{6D864784-BD1C-4176-B9C5-D3766BCBF6B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D79" i="3" s="1"/>
  <c r="E71" i="3"/>
  <c r="D71" i="3"/>
  <c r="C71" i="3"/>
  <c r="F70" i="3"/>
  <c r="E78" i="3" s="1"/>
  <c r="E70" i="3"/>
  <c r="D70" i="3"/>
  <c r="C70" i="3"/>
  <c r="E69" i="3"/>
  <c r="D69" i="3"/>
  <c r="C69" i="3"/>
  <c r="F69" i="3" s="1"/>
  <c r="F68" i="3"/>
  <c r="V152" i="3" s="1"/>
  <c r="E68" i="3"/>
  <c r="D68" i="3"/>
  <c r="C68" i="3"/>
  <c r="U121" i="3" s="1"/>
  <c r="F67" i="3"/>
  <c r="T152"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F16" i="3"/>
  <c r="R152" i="3" s="1"/>
  <c r="E16" i="3"/>
  <c r="D16" i="3"/>
  <c r="C16" i="3"/>
  <c r="Q121" i="3" s="1"/>
  <c r="C9" i="3"/>
  <c r="D9" i="3" s="1"/>
  <c r="D8" i="3"/>
  <c r="C8" i="3"/>
  <c r="D57" i="3" l="1"/>
  <c r="E57" i="3"/>
  <c r="C57" i="3"/>
  <c r="E77" i="3"/>
  <c r="X151" i="3"/>
  <c r="X146" i="3"/>
  <c r="X141" i="3"/>
  <c r="X136" i="3"/>
  <c r="X131" i="3"/>
  <c r="X126" i="3"/>
  <c r="D77" i="3"/>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 r="E42" i="3"/>
  <c r="D42" i="3"/>
  <c r="C42" i="3"/>
  <c r="E98" i="3"/>
  <c r="D98" i="3"/>
  <c r="C98" i="3"/>
  <c r="E58" i="3"/>
  <c r="D58" i="3"/>
  <c r="C58" i="3"/>
  <c r="E38" i="3"/>
  <c r="C38" i="3"/>
  <c r="D38" i="3"/>
  <c r="E96" i="3"/>
  <c r="D96" i="3"/>
  <c r="C96" i="3"/>
  <c r="C43" i="3"/>
  <c r="E43" i="3"/>
  <c r="D43" i="3"/>
  <c r="E39" i="3"/>
  <c r="D39" i="3"/>
  <c r="C39" i="3"/>
  <c r="E41" i="3"/>
  <c r="D41" i="3"/>
  <c r="C41" i="3"/>
  <c r="E95" i="3"/>
  <c r="D95" i="3"/>
  <c r="C95" i="3"/>
  <c r="D40" i="3"/>
  <c r="E40" i="3"/>
  <c r="C40" i="3"/>
  <c r="E97" i="3"/>
  <c r="D97" i="3"/>
  <c r="C97" i="3"/>
  <c r="G110" i="3"/>
  <c r="C7" i="3"/>
  <c r="D7" i="3" s="1"/>
  <c r="E79" i="3"/>
  <c r="W121" i="3"/>
  <c r="R123" i="3"/>
  <c r="R128" i="3"/>
  <c r="R133" i="3"/>
  <c r="R138" i="3"/>
  <c r="R143" i="3"/>
  <c r="R148" i="3"/>
  <c r="R153" i="3"/>
  <c r="T123" i="3"/>
  <c r="T128" i="3"/>
  <c r="T133" i="3"/>
  <c r="T138" i="3"/>
  <c r="T143" i="3"/>
  <c r="T148" i="3"/>
  <c r="T153" i="3"/>
  <c r="V123" i="3"/>
  <c r="V128" i="3"/>
  <c r="V133" i="3"/>
  <c r="V138" i="3"/>
  <c r="V143" i="3"/>
  <c r="V148" i="3"/>
  <c r="V153" i="3"/>
  <c r="R124" i="3"/>
  <c r="R129" i="3"/>
  <c r="R134" i="3"/>
  <c r="R139" i="3"/>
  <c r="R144" i="3"/>
  <c r="R149" i="3"/>
  <c r="C75" i="3"/>
  <c r="T124" i="3"/>
  <c r="T129" i="3"/>
  <c r="T134" i="3"/>
  <c r="T139" i="3"/>
  <c r="T144" i="3"/>
  <c r="T149" i="3"/>
  <c r="D75" i="3"/>
  <c r="V124" i="3"/>
  <c r="V129" i="3"/>
  <c r="V134" i="3"/>
  <c r="V139" i="3"/>
  <c r="V144" i="3"/>
  <c r="V149" i="3"/>
  <c r="C20" i="3"/>
  <c r="D20" i="3"/>
  <c r="E75" i="3"/>
  <c r="R125" i="3"/>
  <c r="R130" i="3"/>
  <c r="R135" i="3"/>
  <c r="R140" i="3"/>
  <c r="R145" i="3"/>
  <c r="R150" i="3"/>
  <c r="D76" i="3"/>
  <c r="T125" i="3"/>
  <c r="T130" i="3"/>
  <c r="T135" i="3"/>
  <c r="T140" i="3"/>
  <c r="T145" i="3"/>
  <c r="T150" i="3"/>
  <c r="E76" i="3"/>
  <c r="V125" i="3"/>
  <c r="V130" i="3"/>
  <c r="V135" i="3"/>
  <c r="V140" i="3"/>
  <c r="V145" i="3"/>
  <c r="V150" i="3"/>
  <c r="R126" i="3"/>
  <c r="R131" i="3"/>
  <c r="R136" i="3"/>
  <c r="R141" i="3"/>
  <c r="R146" i="3"/>
  <c r="R151" i="3"/>
  <c r="T126" i="3"/>
  <c r="T131" i="3"/>
  <c r="T136" i="3"/>
  <c r="T141" i="3"/>
  <c r="T146" i="3"/>
  <c r="T151" i="3"/>
  <c r="C78" i="3"/>
  <c r="V126" i="3"/>
  <c r="V131" i="3"/>
  <c r="V136" i="3"/>
  <c r="V141" i="3"/>
  <c r="V146" i="3"/>
  <c r="V151" i="3"/>
  <c r="D78" i="3"/>
  <c r="R127" i="3"/>
  <c r="R132" i="3"/>
  <c r="R137" i="3"/>
  <c r="R142" i="3"/>
  <c r="R147" i="3"/>
  <c r="C79" i="3"/>
  <c r="T127" i="3"/>
  <c r="T132" i="3"/>
  <c r="T137" i="3"/>
  <c r="T142" i="3"/>
  <c r="T147" i="3"/>
  <c r="V127" i="3"/>
  <c r="V132" i="3"/>
  <c r="V137" i="3"/>
  <c r="V142" i="3"/>
  <c r="V14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Ivanti EPMM server must be maintained at a supported version.</t>
        </r>
      </text>
    </comment>
    <comment ref="J26" authorId="0" shapeId="0" xr:uid="{00000000-0006-0000-0400-000002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K26" authorId="0" shapeId="0" xr:uid="{00000000-0006-0000-0400-000004000000}">
      <text>
        <r>
          <rPr>
            <sz val="11"/>
            <rFont val="Calibri"/>
          </rPr>
          <t>The Ivanti EPMM server must use a FIPS-validated cryptographic module to generate cryptographic hashes.</t>
        </r>
      </text>
    </comment>
    <comment ref="L26" authorId="0" shapeId="0" xr:uid="{00000000-0006-0000-0400-000003000000}">
      <text>
        <r>
          <rPr>
            <sz val="11"/>
            <rFont val="Calibri"/>
          </rPr>
          <t>The Ivanti EPMM server must be configured to implement FIPS 140-2 mode for all server and agent encryption.</t>
        </r>
      </text>
    </comment>
    <comment ref="J32" authorId="0" shapeId="0" xr:uid="{00000000-0006-0000-0400-000005000000}">
      <text>
        <r>
          <rPr>
            <sz val="11"/>
            <rFont val="Calibri"/>
          </rPr>
          <t>The Ivanti EPMM server must display the Standard Mandatory DoD Notice and Consent Banner before granting access to the application.</t>
        </r>
      </text>
    </comment>
    <comment ref="K32" authorId="0" shapeId="0" xr:uid="{00000000-0006-0000-0400-000006000000}">
      <text>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text>
    </comment>
    <comment ref="L32" authorId="0" shapeId="0" xr:uid="{00000000-0006-0000-0400-000007000000}">
      <text>
        <r>
          <rPr>
            <sz val="11"/>
            <rFont val="Calibri"/>
          </rPr>
          <t>The Ivanti EPMM server must be configured in accordance with the security configuration settings based on DoD security configuration or implementation guidance, including STIGs, NSA configuration guides, CTOs, and DTMs.</t>
        </r>
      </text>
    </comment>
    <comment ref="J34" authorId="0" shapeId="0" xr:uid="{00000000-0006-0000-0400-000008000000}">
      <text>
        <r>
          <rPr>
            <sz val="11"/>
            <rFont val="Calibri"/>
          </rPr>
          <t>The Ivanti EPMM server must limit the number of concurrent sessions per privileged user account to three or less concurrent sessions.</t>
        </r>
      </text>
    </comment>
    <comment ref="K34" authorId="0" shapeId="0" xr:uid="{00000000-0006-0000-0400-000009000000}">
      <text>
        <r>
          <rPr>
            <sz val="11"/>
            <rFont val="Calibri"/>
          </rPr>
          <t>The Ivanti EPMM server must initiate a session lock after a 15-minute period of inactivity.</t>
        </r>
      </text>
    </comment>
    <comment ref="L34" authorId="0" shapeId="0" xr:uid="{00000000-0006-0000-0400-00000A000000}">
      <text>
        <r>
          <rPr>
            <sz val="11"/>
            <rFont val="Calibri"/>
          </rPr>
          <t>The Ivanti EPMM server must automatically terminate a user session after an organization-defined period of user inactivity.</t>
        </r>
      </text>
    </comment>
    <comment ref="J41" authorId="0" shapeId="0" xr:uid="{00000000-0006-0000-0400-00000B000000}">
      <text>
        <r>
          <rPr>
            <sz val="11"/>
            <rFont val="Calibri"/>
          </rPr>
          <t>The Ivanti EPMM server must enforce the limit of three consecutive invalid logon attempts by a user during a 15-minute time period.</t>
        </r>
      </text>
    </comment>
    <comment ref="J46" authorId="0" shapeId="0" xr:uid="{00000000-0006-0000-0400-00000C000000}">
      <text>
        <r>
          <rPr>
            <sz val="11"/>
            <rFont val="Calibri"/>
          </rPr>
          <t>The Ivanti EPMM server must enforce a minimum 15-character password length.</t>
        </r>
      </text>
    </comment>
    <comment ref="K46" authorId="0" shapeId="0" xr:uid="{00000000-0006-0000-0400-000010000000}">
      <text>
        <r>
          <rPr>
            <sz val="11"/>
            <rFont val="Calibri"/>
          </rPr>
          <t>The Ivanti EPMM server must prohibit password reuse for a minimum of four generations.</t>
        </r>
      </text>
    </comment>
    <comment ref="L46" authorId="0" shapeId="0" xr:uid="{00000000-0006-0000-0400-000011000000}">
      <text>
        <r>
          <rPr>
            <sz val="11"/>
            <rFont val="Calibri"/>
          </rPr>
          <t>The Ivanti EPMM server must enforce password complexity by requiring that at least one uppercase character be used.</t>
        </r>
      </text>
    </comment>
    <comment ref="M46" authorId="0" shapeId="0" xr:uid="{00000000-0006-0000-0400-00000D000000}">
      <text>
        <r>
          <rPr>
            <sz val="11"/>
            <rFont val="Calibri"/>
          </rPr>
          <t>The Ivanti EPMM server must enforce password complexity by requiring that at least one lowercase character be used.</t>
        </r>
      </text>
    </comment>
    <comment ref="N46" authorId="0" shapeId="0" xr:uid="{00000000-0006-0000-0400-00000E000000}">
      <text>
        <r>
          <rPr>
            <sz val="11"/>
            <rFont val="Calibri"/>
          </rPr>
          <t>The Ivanti EPMM server must enforce password complexity by requiring that at least one numeric character be used.</t>
        </r>
      </text>
    </comment>
    <comment ref="O46" authorId="0" shapeId="0" xr:uid="{00000000-0006-0000-0400-00000F000000}">
      <text>
        <r>
          <rPr>
            <sz val="11"/>
            <rFont val="Calibri"/>
          </rPr>
          <t>The Ivanti EPMM server must enforce password complexity by requiring that at least one special character be used.</t>
        </r>
      </text>
    </comment>
    <comment ref="J54" authorId="0" shapeId="0" xr:uid="{00000000-0006-0000-0400-000012000000}">
      <text>
        <r>
          <rPr>
            <sz val="11"/>
            <rFont val="Calibri"/>
          </rPr>
          <t>The Ivanti EPMM server must be configured to use a DoD Central Directory Service to provide multifactor authentication for network access to privileged and non-privileged accounts.</t>
        </r>
      </text>
    </comment>
    <comment ref="J56" authorId="0" shapeId="0" xr:uid="{00000000-0006-0000-0400-000013000000}">
      <text>
        <r>
          <rPr>
            <sz val="11"/>
            <rFont val="Calibri"/>
          </rPr>
          <t>The Ivanti EPMM server must be configured to use a DoD Central Directory Service to provide multifactor authentication for network access to privileged and non-privileged accounts.</t>
        </r>
      </text>
    </comment>
    <comment ref="J63" authorId="0" shapeId="0" xr:uid="{00000000-0006-0000-0400-000014000000}">
      <text>
        <r>
          <rPr>
            <sz val="11"/>
            <rFont val="Calibri"/>
          </rPr>
          <t>The Ivanti EPMM server must be maintained at a supported version.</t>
        </r>
      </text>
    </comment>
    <comment ref="J70" authorId="0" shapeId="0" xr:uid="{00000000-0006-0000-0400-000015000000}">
      <text>
        <r>
          <rPr>
            <sz val="11"/>
            <rFont val="Calibri"/>
          </rPr>
          <t>The Ivanti EPMM server must, at a minimum, off-load audit logs of interconnected systems in real time and off-load standalone systems weekly.</t>
        </r>
      </text>
    </comment>
    <comment ref="J77" authorId="0" shapeId="0" xr:uid="{00000000-0006-0000-0400-000016000000}">
      <text>
        <r>
          <rPr>
            <sz val="11"/>
            <rFont val="Calibri"/>
          </rPr>
          <t>The Ivanti EPMM server must, at a minimum, off-load audit logs of interconnected systems in real time and off-load standalone systems weekly.</t>
        </r>
      </text>
    </comment>
    <comment ref="J79" authorId="0" shapeId="0" xr:uid="{00000000-0006-0000-0400-000017000000}">
      <text>
        <r>
          <rPr>
            <sz val="11"/>
            <rFont val="Calibri"/>
          </rPr>
          <t>The Ivanti EPMM server must alert the ISSO and SA (at a minimum) in the event of an audit processing failure.</t>
        </r>
      </text>
    </comment>
    <comment ref="J99" authorId="0" shapeId="0" xr:uid="{00000000-0006-0000-0400-000018000000}">
      <text>
        <r>
          <rPr>
            <sz val="11"/>
            <rFont val="Calibri"/>
          </rPr>
          <t>The Ivanti EPMM server must back up audit records at least every seven days onto a log management server.</t>
        </r>
      </text>
    </comment>
    <comment ref="J100" authorId="0" shapeId="0" xr:uid="{00000000-0006-0000-0400-000019000000}">
      <text>
        <r>
          <rPr>
            <sz val="11"/>
            <rFont val="Calibri"/>
          </rPr>
          <t>The Ivanti EPMM server must back up audit records at least every seven days onto a log management server.</t>
        </r>
      </text>
    </comment>
    <comment ref="J109" authorId="0" shapeId="0" xr:uid="{00000000-0006-0000-0400-00001A000000}">
      <text>
        <r>
          <rPr>
            <sz val="11"/>
            <rFont val="Calibri"/>
          </rPr>
          <t>The Ivanti EPMM server must only allow the use of DoD PKI established certificate authorities for verification of the establishment of protected sessions.</t>
        </r>
      </text>
    </comment>
    <comment ref="K109" authorId="0" shapeId="0" xr:uid="{00000000-0006-0000-0400-00001B000000}">
      <text>
        <r>
          <rPr>
            <sz val="11"/>
            <rFont val="Calibri"/>
          </rPr>
          <t>The Ivanti EPMM server must use a FIPS-validated cryptographic module to generate cryptographic hashes.</t>
        </r>
      </text>
    </comment>
    <comment ref="L109" authorId="0" shapeId="0" xr:uid="{00000000-0006-0000-0400-00001C000000}">
      <text>
        <r>
          <rPr>
            <sz val="11"/>
            <rFont val="Calibri"/>
          </rPr>
          <t>The Ivanti EPMM server must be configured to implement FIPS 140-2 mode for all server and agent encryption.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Ivanti EPMM server must initiate a session lock after a 15-minute period of inactivity.</t>
        </r>
      </text>
    </comment>
    <comment ref="I2" authorId="0" shapeId="0" xr:uid="{00000000-0006-0000-0500-000003000000}">
      <text>
        <r>
          <rPr>
            <sz val="11"/>
            <rFont val="Calibri"/>
          </rPr>
          <t>The Ivanti EPMM server must enforce the limit of three consecutive invalid logon attempts by a user during a 15-minute time period.</t>
        </r>
      </text>
    </comment>
    <comment ref="J2" authorId="0" shapeId="0" xr:uid="{00000000-0006-0000-0500-000002000000}">
      <text>
        <r>
          <rPr>
            <sz val="11"/>
            <rFont val="Calibri"/>
          </rPr>
          <t>The Ivanti EPMM server must automatically terminate a user session after an organization-defined period of user inactivity.</t>
        </r>
      </text>
    </comment>
    <comment ref="H7" authorId="0" shapeId="0" xr:uid="{00000000-0006-0000-0500-000004000000}">
      <text>
        <r>
          <rPr>
            <sz val="11"/>
            <rFont val="Calibri"/>
          </rPr>
          <t>The Ivanti EPMM server must, at a minimum, off-load audit logs of interconnected systems in real time and off-load standalone systems weekly.</t>
        </r>
      </text>
    </comment>
    <comment ref="H12" authorId="0" shapeId="0" xr:uid="{00000000-0006-0000-0500-000005000000}">
      <text>
        <r>
          <rPr>
            <sz val="11"/>
            <rFont val="Calibri"/>
          </rPr>
          <t>The Ivanti EPMM server must back up audit records at least every seven days onto a log management server.</t>
        </r>
      </text>
    </comment>
    <comment ref="H16" authorId="0" shapeId="0" xr:uid="{00000000-0006-0000-0500-000006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I16" authorId="0" shapeId="0" xr:uid="{00000000-0006-0000-0500-000008000000}">
      <text>
        <r>
          <rPr>
            <sz val="11"/>
            <rFont val="Calibri"/>
          </rPr>
          <t>The Ivanti EPMM server must only allow the use of DoD PKI established certificate authorities for verification of the establishment of protected sessions.</t>
        </r>
      </text>
    </comment>
    <comment ref="J16" authorId="0" shapeId="0" xr:uid="{00000000-0006-0000-0500-000009000000}">
      <text>
        <r>
          <rPr>
            <sz val="11"/>
            <rFont val="Calibri"/>
          </rPr>
          <t>The Ivanti EPMM server must use a FIPS-validated cryptographic module to generate cryptographic hashes.</t>
        </r>
      </text>
    </comment>
    <comment ref="K16" authorId="0" shapeId="0" xr:uid="{00000000-0006-0000-0500-000007000000}">
      <text>
        <r>
          <rPr>
            <sz val="11"/>
            <rFont val="Calibri"/>
          </rPr>
          <t>The Ivanti EPMM server must be configured to implement FIPS 140-2 mode for all server and agent encryption.</t>
        </r>
      </text>
    </comment>
    <comment ref="H21" authorId="0" shapeId="0" xr:uid="{00000000-0006-0000-0500-00000A000000}">
      <text>
        <r>
          <rPr>
            <sz val="11"/>
            <rFont val="Calibri"/>
          </rPr>
          <t>The Ivanti EPMM server must limit the number of concurrent sessions per privileged user account to three or less concurrent sessions.</t>
        </r>
      </text>
    </comment>
    <comment ref="H24" authorId="0" shapeId="0" xr:uid="{00000000-0006-0000-0500-00000B000000}">
      <text>
        <r>
          <rPr>
            <sz val="11"/>
            <rFont val="Calibri"/>
          </rPr>
          <t>The Ivanti EPMM server must be configured to use a DoD Central Directory Service to provide multifactor authentication for network access to privileged and non-privileged accounts.</t>
        </r>
      </text>
    </comment>
    <comment ref="H29" authorId="0" shapeId="0" xr:uid="{00000000-0006-0000-0500-00000C000000}">
      <text>
        <r>
          <rPr>
            <sz val="11"/>
            <rFont val="Calibri"/>
          </rPr>
          <t>The Ivanti EPMM server must enforce a minimum 15-character password length.</t>
        </r>
      </text>
    </comment>
    <comment ref="I29" authorId="0" shapeId="0" xr:uid="{00000000-0006-0000-0500-00000F000000}">
      <text>
        <r>
          <rPr>
            <sz val="11"/>
            <rFont val="Calibri"/>
          </rPr>
          <t>The Ivanti EPMM server must prohibit password reuse for a minimum of four generations.</t>
        </r>
      </text>
    </comment>
    <comment ref="J29" authorId="0" shapeId="0" xr:uid="{00000000-0006-0000-0500-000010000000}">
      <text>
        <r>
          <rPr>
            <sz val="11"/>
            <rFont val="Calibri"/>
          </rPr>
          <t>The Ivanti EPMM server must enforce password complexity by requiring that at least one uppercase character be used.</t>
        </r>
      </text>
    </comment>
    <comment ref="K29" authorId="0" shapeId="0" xr:uid="{00000000-0006-0000-0500-000011000000}">
      <text>
        <r>
          <rPr>
            <sz val="11"/>
            <rFont val="Calibri"/>
          </rPr>
          <t>The Ivanti EPMM server must enforce password complexity by requiring that at least one lowercase character be used.</t>
        </r>
      </text>
    </comment>
    <comment ref="L29" authorId="0" shapeId="0" xr:uid="{00000000-0006-0000-0500-00000D000000}">
      <text>
        <r>
          <rPr>
            <sz val="11"/>
            <rFont val="Calibri"/>
          </rPr>
          <t>The Ivanti EPMM server must enforce password complexity by requiring that at least one numeric character be used.</t>
        </r>
      </text>
    </comment>
    <comment ref="M29" authorId="0" shapeId="0" xr:uid="{00000000-0006-0000-0500-00000E000000}">
      <text>
        <r>
          <rPr>
            <sz val="11"/>
            <rFont val="Calibri"/>
          </rPr>
          <t>The Ivanti EPMM server must enforce password complexity by requiring that at least one special character be used.</t>
        </r>
      </text>
    </comment>
    <comment ref="H41" authorId="0" shapeId="0" xr:uid="{00000000-0006-0000-0500-000012000000}">
      <text>
        <r>
          <rPr>
            <sz val="11"/>
            <rFont val="Calibri"/>
          </rPr>
          <t>The Ivanti EPMM server must be maintained at a supported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600-000001000000}">
      <text>
        <r>
          <rPr>
            <sz val="11"/>
            <rFont val="Calibri"/>
          </rPr>
          <t>The Ivanti EPMM server must limit the number of concurrent sessions per privileged user account to three or less concurrent sessions.</t>
        </r>
      </text>
    </comment>
    <comment ref="K12" authorId="0" shapeId="0" xr:uid="{00000000-0006-0000-0600-000002000000}">
      <text>
        <r>
          <rPr>
            <sz val="11"/>
            <rFont val="Calibri"/>
          </rPr>
          <t>The Ivanti EPMM server must initiate a session lock after a 15-minute period of inactivity.</t>
        </r>
      </text>
    </comment>
    <comment ref="J13" authorId="0" shapeId="0" xr:uid="{00000000-0006-0000-0600-000003000000}">
      <text>
        <r>
          <rPr>
            <sz val="11"/>
            <rFont val="Calibri"/>
          </rPr>
          <t>The Ivanti EPMM server must initiate a session lock after a 15-minute period of inactivity.</t>
        </r>
      </text>
    </comment>
    <comment ref="K13" authorId="0" shapeId="0" xr:uid="{00000000-0006-0000-0600-000004000000}">
      <text>
        <r>
          <rPr>
            <sz val="11"/>
            <rFont val="Calibri"/>
          </rPr>
          <t>The Ivanti EPMM server must automatically terminate a user session after an organization-defined period of user inactivity.</t>
        </r>
      </text>
    </comment>
    <comment ref="J23" authorId="0" shapeId="0" xr:uid="{00000000-0006-0000-0600-000005000000}">
      <text>
        <r>
          <rPr>
            <sz val="11"/>
            <rFont val="Calibri"/>
          </rPr>
          <t>The Ivanti EPMM server must, at a minimum, off-load audit logs of interconnected systems in real time and off-load standalone systems weekly.</t>
        </r>
      </text>
    </comment>
    <comment ref="J26" authorId="0" shapeId="0" xr:uid="{00000000-0006-0000-0600-000006000000}">
      <text>
        <r>
          <rPr>
            <sz val="11"/>
            <rFont val="Calibri"/>
          </rPr>
          <t>The Ivanti EPMM server must alert the ISSO and SA (at a minimum) in the event of an audit processing failure.</t>
        </r>
      </text>
    </comment>
    <comment ref="K26" authorId="0" shapeId="0" xr:uid="{00000000-0006-0000-0600-000007000000}">
      <text>
        <r>
          <rPr>
            <sz val="11"/>
            <rFont val="Calibri"/>
          </rPr>
          <t>The Ivanti EPMM server must, at a minimum, off-load audit logs of interconnected systems in real time and off-load standalone systems weekly.</t>
        </r>
      </text>
    </comment>
    <comment ref="J32" authorId="0" shapeId="0" xr:uid="{00000000-0006-0000-0600-000008000000}">
      <text>
        <r>
          <rPr>
            <sz val="11"/>
            <rFont val="Calibri"/>
          </rPr>
          <t>The Ivanti EPMM server must be configured in accordance with the security configuration settings based on DoD security configuration or implementation guidance, including STIGs, NSA configuration guides, CTOs, and DTMs.</t>
        </r>
      </text>
    </comment>
    <comment ref="J45" authorId="0" shapeId="0" xr:uid="{00000000-0006-0000-0600-000009000000}">
      <text>
        <r>
          <rPr>
            <sz val="11"/>
            <rFont val="Calibri"/>
          </rPr>
          <t>The Ivanti EPMM server must be configured to use a DoD Central Directory Service to provide multifactor authentication for network access to privileged and non-privileged accounts.</t>
        </r>
      </text>
    </comment>
    <comment ref="J46" authorId="0" shapeId="0" xr:uid="{00000000-0006-0000-0600-00000A000000}">
      <text>
        <r>
          <rPr>
            <sz val="11"/>
            <rFont val="Calibri"/>
          </rPr>
          <t>The Ivanti EPMM server must be configured to use a DoD Central Directory Service to provide multifactor authentication for network access to privileged and non-privileged accounts.</t>
        </r>
      </text>
    </comment>
    <comment ref="J47" authorId="0" shapeId="0" xr:uid="{00000000-0006-0000-0600-00000B000000}">
      <text>
        <r>
          <rPr>
            <sz val="11"/>
            <rFont val="Calibri"/>
          </rPr>
          <t>The Ivanti EPMM server must enforce the limit of three consecutive invalid logon attempts by a user during a 15-minute time period.</t>
        </r>
      </text>
    </comment>
    <comment ref="J48" authorId="0" shapeId="0" xr:uid="{00000000-0006-0000-0600-00000C000000}">
      <text>
        <r>
          <rPr>
            <sz val="11"/>
            <rFont val="Calibri"/>
          </rPr>
          <t>The Ivanti EPMM server must enforce a minimum 15-character password length.</t>
        </r>
      </text>
    </comment>
    <comment ref="K48" authorId="0" shapeId="0" xr:uid="{00000000-0006-0000-0600-000011000000}">
      <text>
        <r>
          <rPr>
            <sz val="11"/>
            <rFont val="Calibri"/>
          </rPr>
          <t>The Ivanti EPMM server must prohibit password reuse for a minimum of four generations.</t>
        </r>
      </text>
    </comment>
    <comment ref="L48" authorId="0" shapeId="0" xr:uid="{00000000-0006-0000-0600-00000D000000}">
      <text>
        <r>
          <rPr>
            <sz val="11"/>
            <rFont val="Calibri"/>
          </rPr>
          <t>The Ivanti EPMM server must enforce password complexity by requiring that at least one uppercase character be used.</t>
        </r>
      </text>
    </comment>
    <comment ref="M48" authorId="0" shapeId="0" xr:uid="{00000000-0006-0000-0600-00000E000000}">
      <text>
        <r>
          <rPr>
            <sz val="11"/>
            <rFont val="Calibri"/>
          </rPr>
          <t>The Ivanti EPMM server must enforce password complexity by requiring that at least one lowercase character be used.</t>
        </r>
      </text>
    </comment>
    <comment ref="N48" authorId="0" shapeId="0" xr:uid="{00000000-0006-0000-0600-00000F000000}">
      <text>
        <r>
          <rPr>
            <sz val="11"/>
            <rFont val="Calibri"/>
          </rPr>
          <t>The Ivanti EPMM server must enforce password complexity by requiring that at least one numeric character be used.</t>
        </r>
      </text>
    </comment>
    <comment ref="O48" authorId="0" shapeId="0" xr:uid="{00000000-0006-0000-0600-000010000000}">
      <text>
        <r>
          <rPr>
            <sz val="11"/>
            <rFont val="Calibri"/>
          </rPr>
          <t>The Ivanti EPMM server must enforce password complexity by requiring that at least one special character be used.</t>
        </r>
      </text>
    </comment>
    <comment ref="J50" authorId="0" shapeId="0" xr:uid="{00000000-0006-0000-0600-000012000000}">
      <text>
        <r>
          <rPr>
            <sz val="11"/>
            <rFont val="Calibri"/>
          </rPr>
          <t>The Ivanti EPMM server must enforce a minimum 15-character password length.</t>
        </r>
      </text>
    </comment>
    <comment ref="K50" authorId="0" shapeId="0" xr:uid="{00000000-0006-0000-0600-000013000000}">
      <text>
        <r>
          <rPr>
            <sz val="11"/>
            <rFont val="Calibri"/>
          </rPr>
          <t>The Ivanti EPMM server must prohibit password reuse for a minimum of four generations.</t>
        </r>
      </text>
    </comment>
    <comment ref="L50" authorId="0" shapeId="0" xr:uid="{00000000-0006-0000-0600-000014000000}">
      <text>
        <r>
          <rPr>
            <sz val="11"/>
            <rFont val="Calibri"/>
          </rPr>
          <t>The Ivanti EPMM server must enforce password complexity by requiring that at least one uppercase character be used.</t>
        </r>
      </text>
    </comment>
    <comment ref="M50" authorId="0" shapeId="0" xr:uid="{00000000-0006-0000-0600-000015000000}">
      <text>
        <r>
          <rPr>
            <sz val="11"/>
            <rFont val="Calibri"/>
          </rPr>
          <t>The Ivanti EPMM server must enforce password complexity by requiring that at least one lowercase character be used.</t>
        </r>
      </text>
    </comment>
    <comment ref="N50" authorId="0" shapeId="0" xr:uid="{00000000-0006-0000-0600-000016000000}">
      <text>
        <r>
          <rPr>
            <sz val="11"/>
            <rFont val="Calibri"/>
          </rPr>
          <t>The Ivanti EPMM server must enforce password complexity by requiring that at least one numeric character be used.</t>
        </r>
      </text>
    </comment>
    <comment ref="O50" authorId="0" shapeId="0" xr:uid="{00000000-0006-0000-0600-000017000000}">
      <text>
        <r>
          <rPr>
            <sz val="11"/>
            <rFont val="Calibri"/>
          </rPr>
          <t>The Ivanti EPMM server must enforce password complexity by requiring that at least one special character be used.</t>
        </r>
      </text>
    </comment>
    <comment ref="J68" authorId="0" shapeId="0" xr:uid="{00000000-0006-0000-0600-000018000000}">
      <text>
        <r>
          <rPr>
            <sz val="11"/>
            <rFont val="Calibri"/>
          </rPr>
          <t>The Ivanti EPMM server must back up audit records at least every seven days onto a log management server.</t>
        </r>
      </text>
    </comment>
    <comment ref="J70" authorId="0" shapeId="0" xr:uid="{00000000-0006-0000-0600-000019000000}">
      <text>
        <r>
          <rPr>
            <sz val="11"/>
            <rFont val="Calibri"/>
          </rPr>
          <t>The Ivanti EPMM server must display the Standard Mandatory DoD Notice and Consent Banner before granting access to the application.</t>
        </r>
      </text>
    </comment>
    <comment ref="J83" authorId="0" shapeId="0" xr:uid="{00000000-0006-0000-0600-00001A000000}">
      <text>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text>
    </comment>
    <comment ref="J91" authorId="0" shapeId="0" xr:uid="{00000000-0006-0000-0600-00001B000000}">
      <text>
        <r>
          <rPr>
            <sz val="11"/>
            <rFont val="Calibri"/>
          </rPr>
          <t>The Ivanti EPMM server must use a FIPS-validated cryptographic module to generate cryptographic hashes.</t>
        </r>
      </text>
    </comment>
    <comment ref="K91" authorId="0" shapeId="0" xr:uid="{00000000-0006-0000-0600-00001C000000}">
      <text>
        <r>
          <rPr>
            <sz val="11"/>
            <rFont val="Calibri"/>
          </rPr>
          <t>The Ivanti EPMM server must be configured to implement FIPS 140-2 mode for all server and agent encryption.</t>
        </r>
      </text>
    </comment>
    <comment ref="J93" authorId="0" shapeId="0" xr:uid="{00000000-0006-0000-0600-00001D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K93" authorId="0" shapeId="0" xr:uid="{00000000-0006-0000-0600-00001E000000}">
      <text>
        <r>
          <rPr>
            <sz val="11"/>
            <rFont val="Calibri"/>
          </rPr>
          <t>The Ivanti EPMM server must only allow the use of DoD PKI established certificate authorities for verification of the establishment of protected sessions.</t>
        </r>
      </text>
    </comment>
    <comment ref="L93" authorId="0" shapeId="0" xr:uid="{00000000-0006-0000-0600-00001F000000}">
      <text>
        <r>
          <rPr>
            <sz val="11"/>
            <rFont val="Calibri"/>
          </rPr>
          <t>The Ivanti EPMM server must use a FIPS-validated cryptographic module to generate cryptographic hashes.</t>
        </r>
      </text>
    </comment>
    <comment ref="J94" authorId="0" shapeId="0" xr:uid="{00000000-0006-0000-0600-000020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K94" authorId="0" shapeId="0" xr:uid="{00000000-0006-0000-0600-000021000000}">
      <text>
        <r>
          <rPr>
            <sz val="11"/>
            <rFont val="Calibri"/>
          </rPr>
          <t>The Ivanti EPMM server must use a FIPS-validated cryptographic module to generate cryptographic hashes.</t>
        </r>
      </text>
    </comment>
    <comment ref="L94" authorId="0" shapeId="0" xr:uid="{00000000-0006-0000-0600-000022000000}">
      <text>
        <r>
          <rPr>
            <sz val="11"/>
            <rFont val="Calibri"/>
          </rPr>
          <t>The Ivanti EPMM server must be configured to implement FIPS 140-2 mode for all server and agent encryption.</t>
        </r>
      </text>
    </comment>
    <comment ref="J99" authorId="0" shapeId="0" xr:uid="{00000000-0006-0000-0600-000023000000}">
      <text>
        <r>
          <rPr>
            <sz val="11"/>
            <rFont val="Calibri"/>
          </rPr>
          <t>The Ivanti EPMM server must be maintained at a supported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Ivanti EPMM server must initiate a session lock after a 15-minute period of inactivity.</t>
        </r>
      </text>
    </comment>
    <comment ref="I89" authorId="0" shapeId="0" xr:uid="{00000000-0006-0000-0700-000009000000}">
      <text>
        <r>
          <rPr>
            <sz val="11"/>
            <rFont val="Calibri"/>
          </rPr>
          <t>The Ivanti EPMM server must enforce the limit of three consecutive invalid logon attempts by a user during a 15-minute time period.</t>
        </r>
      </text>
    </comment>
    <comment ref="J89" authorId="0" shapeId="0" xr:uid="{00000000-0006-0000-0700-000002000000}">
      <text>
        <r>
          <rPr>
            <sz val="11"/>
            <rFont val="Calibri"/>
          </rPr>
          <t>The Ivanti EPMM server must enforce a minimum 15-character password length.</t>
        </r>
      </text>
    </comment>
    <comment ref="K89" authorId="0" shapeId="0" xr:uid="{00000000-0006-0000-0700-000003000000}">
      <text>
        <r>
          <rPr>
            <sz val="11"/>
            <rFont val="Calibri"/>
          </rPr>
          <t>The Ivanti EPMM server must prohibit password reuse for a minimum of four generations.</t>
        </r>
      </text>
    </comment>
    <comment ref="L89" authorId="0" shapeId="0" xr:uid="{00000000-0006-0000-0700-000004000000}">
      <text>
        <r>
          <rPr>
            <sz val="11"/>
            <rFont val="Calibri"/>
          </rPr>
          <t>The Ivanti EPMM server must enforce password complexity by requiring that at least one uppercase character be used.</t>
        </r>
      </text>
    </comment>
    <comment ref="M89" authorId="0" shapeId="0" xr:uid="{00000000-0006-0000-0700-000005000000}">
      <text>
        <r>
          <rPr>
            <sz val="11"/>
            <rFont val="Calibri"/>
          </rPr>
          <t>The Ivanti EPMM server must enforce password complexity by requiring that at least one lowercase character be used.</t>
        </r>
      </text>
    </comment>
    <comment ref="N89" authorId="0" shapeId="0" xr:uid="{00000000-0006-0000-0700-000006000000}">
      <text>
        <r>
          <rPr>
            <sz val="11"/>
            <rFont val="Calibri"/>
          </rPr>
          <t>The Ivanti EPMM server must enforce password complexity by requiring that at least one numeric character be used.</t>
        </r>
      </text>
    </comment>
    <comment ref="O89" authorId="0" shapeId="0" xr:uid="{00000000-0006-0000-0700-000007000000}">
      <text>
        <r>
          <rPr>
            <sz val="11"/>
            <rFont val="Calibri"/>
          </rPr>
          <t>The Ivanti EPMM server must enforce password complexity by requiring that at least one special character be used.</t>
        </r>
      </text>
    </comment>
    <comment ref="P89" authorId="0" shapeId="0" xr:uid="{00000000-0006-0000-0700-000008000000}">
      <text>
        <r>
          <rPr>
            <sz val="11"/>
            <rFont val="Calibri"/>
          </rPr>
          <t>The Ivanti EPMM server must automatically terminate a user session after an organization-defined period of user inactivity.</t>
        </r>
      </text>
    </comment>
    <comment ref="H91" authorId="0" shapeId="0" xr:uid="{00000000-0006-0000-0700-00000A000000}">
      <text>
        <r>
          <rPr>
            <sz val="11"/>
            <rFont val="Calibri"/>
          </rPr>
          <t>The Ivanti EPMM server must display the Standard Mandatory DoD Notice and Consent Banner before granting access to the application.</t>
        </r>
      </text>
    </comment>
    <comment ref="I91" authorId="0" shapeId="0" xr:uid="{00000000-0006-0000-0700-00000B000000}">
      <text>
        <r>
          <rPr>
            <sz val="11"/>
            <rFont val="Calibri"/>
          </rPr>
          <t>The Ivanti EPMM server must be configured to use a DoD Central Directory Service to provide multifactor authentication for network access to privileged and non-privileged accounts.</t>
        </r>
      </text>
    </comment>
    <comment ref="J91" authorId="0" shapeId="0" xr:uid="{00000000-0006-0000-0700-00000C000000}">
      <text>
        <r>
          <rPr>
            <sz val="11"/>
            <rFont val="Calibri"/>
          </rPr>
          <t>The Ivanti EPMM server must only allow the use of DoD PKI established certificate authorities for verification of the establishment of protected sessions.</t>
        </r>
      </text>
    </comment>
    <comment ref="H93" authorId="0" shapeId="0" xr:uid="{00000000-0006-0000-0700-00000D000000}">
      <text>
        <r>
          <rPr>
            <sz val="11"/>
            <rFont val="Calibri"/>
          </rPr>
          <t>The Ivanti EPMM server must limit the number of concurrent sessions per privileged user account to three or less concurrent sessions.</t>
        </r>
      </text>
    </comment>
    <comment ref="I93" authorId="0" shapeId="0" xr:uid="{00000000-0006-0000-0700-00000E000000}">
      <text>
        <r>
          <rPr>
            <sz val="11"/>
            <rFont val="Calibri"/>
          </rPr>
          <t>The Ivanti EPMM server must initiate a session lock after a 15-minute period of inactivity.</t>
        </r>
      </text>
    </comment>
    <comment ref="H111" authorId="0" shapeId="0" xr:uid="{00000000-0006-0000-0700-00000F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I111" authorId="0" shapeId="0" xr:uid="{00000000-0006-0000-0700-000010000000}">
      <text>
        <r>
          <rPr>
            <sz val="11"/>
            <rFont val="Calibri"/>
          </rPr>
          <t>The Ivanti EPMM server must use a FIPS-validated cryptographic module to generate cryptographic hashes.</t>
        </r>
      </text>
    </comment>
    <comment ref="J111" authorId="0" shapeId="0" xr:uid="{00000000-0006-0000-0700-000011000000}">
      <text>
        <r>
          <rPr>
            <sz val="11"/>
            <rFont val="Calibri"/>
          </rPr>
          <t>The Ivanti EPMM server must be configured to implement FIPS 140-2 mode for all server and agent encryption.</t>
        </r>
      </text>
    </comment>
    <comment ref="H119" authorId="0" shapeId="0" xr:uid="{00000000-0006-0000-0700-000012000000}">
      <text>
        <r>
          <rPr>
            <sz val="11"/>
            <rFont val="Calibri"/>
          </rPr>
          <t>The Ivanti EPMM server must back up audit records at least every seven days onto a log management server.</t>
        </r>
      </text>
    </comment>
    <comment ref="H134" authorId="0" shapeId="0" xr:uid="{00000000-0006-0000-0700-000013000000}">
      <text>
        <r>
          <rPr>
            <sz val="11"/>
            <rFont val="Calibri"/>
          </rPr>
          <t>The Ivanti EPMM server must be configured to transfer Ivanti EPMM server logs to another server for storage, analysis, and reporting. Note: Ivanti EPMM server logs include logs of UEM events and logs transferred to the Ivanti EPMM server by UEM agents of managed devices.</t>
        </r>
      </text>
    </comment>
    <comment ref="I134" authorId="0" shapeId="0" xr:uid="{00000000-0006-0000-0700-000014000000}">
      <text>
        <r>
          <rPr>
            <sz val="11"/>
            <rFont val="Calibri"/>
          </rPr>
          <t>The Ivanti EPMM server must configure web management tools with FIPS-validated Advanced Encryption Standard (AES) cipher block algorithm to protect the confidentiality of maintenance and diagnostic communications for nonlocal maintenance sessions.</t>
        </r>
      </text>
    </comment>
    <comment ref="J134" authorId="0" shapeId="0" xr:uid="{00000000-0006-0000-0700-000015000000}">
      <text>
        <r>
          <rPr>
            <sz val="11"/>
            <rFont val="Calibri"/>
          </rPr>
          <t>The Ivanti EPMM server must configured to lock administrator accounts after three unsuccessful login attempts.</t>
        </r>
      </text>
    </comment>
    <comment ref="K134" authorId="0" shapeId="0" xr:uid="{00000000-0006-0000-0700-000016000000}">
      <text>
        <r>
          <rPr>
            <sz val="11"/>
            <rFont val="Calibri"/>
          </rPr>
          <t>The Ivanti EPMM server must be configured to lock an administrator</t>
        </r>
        <r>
          <rPr>
            <sz val="11"/>
            <color rgb="FF000000"/>
            <rFont val="Calibri"/>
          </rPr>
          <t>'</t>
        </r>
        <r>
          <rPr>
            <sz val="11"/>
            <color rgb="FF000000"/>
            <rFont val="Calibri"/>
          </rPr>
          <t>s account for at least 15 minutes after the account has been locked because the maximum number of unsuccessful login attempts has been exceeded.</t>
        </r>
      </text>
    </comment>
    <comment ref="H142" authorId="0" shapeId="0" xr:uid="{00000000-0006-0000-0700-000017000000}">
      <text>
        <r>
          <rPr>
            <sz val="11"/>
            <rFont val="Calibri"/>
          </rPr>
          <t>The Ivanti EPMM server must be configured in accordance with the security configuration settings based on DoD security configuration or implementation guidance, including STIGs, NSA configuration guides, CTOs, and DTMs.</t>
        </r>
      </text>
    </comment>
    <comment ref="H143" authorId="0" shapeId="0" xr:uid="{00000000-0006-0000-0700-000018000000}">
      <text>
        <r>
          <rPr>
            <sz val="11"/>
            <rFont val="Calibri"/>
          </rPr>
          <t>The Ivanti EPMM server must be maintained at a supported version.</t>
        </r>
      </text>
    </comment>
    <comment ref="H149" authorId="0" shapeId="0" xr:uid="{00000000-0006-0000-0700-000019000000}">
      <text>
        <r>
          <rPr>
            <sz val="11"/>
            <rFont val="Calibri"/>
          </rPr>
          <t>The Ivanti EPMM server must, at a minimum, off-load audit logs of interconnected systems in real time and off-load standalone systems weekly.</t>
        </r>
      </text>
    </comment>
    <comment ref="H158" authorId="0" shapeId="0" xr:uid="{00000000-0006-0000-0700-00001A000000}">
      <text>
        <r>
          <rPr>
            <sz val="11"/>
            <rFont val="Calibri"/>
          </rPr>
          <t>The Ivanti EPMM server must, at a minimum, off-load audit logs of interconnected systems in real time and off-load standalone systems weekly.</t>
        </r>
      </text>
    </comment>
    <comment ref="H161" authorId="0" shapeId="0" xr:uid="{00000000-0006-0000-0700-00001B000000}">
      <text>
        <r>
          <rPr>
            <sz val="11"/>
            <rFont val="Calibri"/>
          </rPr>
          <t>The Ivanti EPMM server must alert the ISSO and SA (at a minimum) in the event of an audit processing failure.</t>
        </r>
      </text>
    </comment>
    <comment ref="H163" authorId="0" shapeId="0" xr:uid="{00000000-0006-0000-0700-00001C000000}">
      <text>
        <r>
          <rPr>
            <sz val="11"/>
            <rFont val="Calibri"/>
          </rPr>
          <t>The Ivanti EPMM server must alert the ISSO and SA (at a minimum) in the event of an audit processing failure.</t>
        </r>
      </text>
    </comment>
    <comment ref="H165" authorId="0" shapeId="0" xr:uid="{00000000-0006-0000-0700-00001D000000}">
      <text>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text>
    </comment>
    <comment ref="H221" authorId="0" shapeId="0" xr:uid="{00000000-0006-0000-0700-00001E000000}">
      <text>
        <r>
          <rPr>
            <sz val="11"/>
            <rFont val="Calibri"/>
          </rPr>
          <t>The Ivanti EPMM server must back up audit records at least every seven days onto a log management server.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3" authorId="0" shapeId="0" xr:uid="{00000000-0006-0000-0800-000001000000}">
      <text>
        <r>
          <rPr>
            <sz val="11"/>
            <rFont val="Calibri"/>
          </rPr>
          <t>The Ivanti EPMM server must enforce a minimum 15-character password length.</t>
        </r>
      </text>
    </comment>
    <comment ref="H43" authorId="0" shapeId="0" xr:uid="{00000000-0006-0000-0800-000005000000}">
      <text>
        <r>
          <rPr>
            <sz val="11"/>
            <rFont val="Calibri"/>
          </rPr>
          <t>The Ivanti EPMM server must enforce password complexity by requiring that at least one uppercase character be used.</t>
        </r>
      </text>
    </comment>
    <comment ref="I43" authorId="0" shapeId="0" xr:uid="{00000000-0006-0000-0800-000002000000}">
      <text>
        <r>
          <rPr>
            <sz val="11"/>
            <rFont val="Calibri"/>
          </rPr>
          <t>The Ivanti EPMM server must enforce password complexity by requiring that at least one lowercase character be used.</t>
        </r>
      </text>
    </comment>
    <comment ref="J43" authorId="0" shapeId="0" xr:uid="{00000000-0006-0000-0800-000003000000}">
      <text>
        <r>
          <rPr>
            <sz val="11"/>
            <rFont val="Calibri"/>
          </rPr>
          <t>The Ivanti EPMM server must enforce password complexity by requiring that at least one numeric character be used.</t>
        </r>
      </text>
    </comment>
    <comment ref="K43" authorId="0" shapeId="0" xr:uid="{00000000-0006-0000-0800-000004000000}">
      <text>
        <r>
          <rPr>
            <sz val="11"/>
            <rFont val="Calibri"/>
          </rPr>
          <t>The Ivanti EPMM server must enforce password complexity by requiring that at least one special character be used.</t>
        </r>
      </text>
    </comment>
    <comment ref="G44" authorId="0" shapeId="0" xr:uid="{00000000-0006-0000-0800-000006000000}">
      <text>
        <r>
          <rPr>
            <sz val="11"/>
            <rFont val="Calibri"/>
          </rPr>
          <t>The Ivanti EPMM server must enforce a minimum 15-character password length.</t>
        </r>
      </text>
    </comment>
    <comment ref="H44" authorId="0" shapeId="0" xr:uid="{00000000-0006-0000-0800-000008000000}">
      <text>
        <r>
          <rPr>
            <sz val="11"/>
            <rFont val="Calibri"/>
          </rPr>
          <t>The Ivanti EPMM server must prohibit password reuse for a minimum of four generations.</t>
        </r>
      </text>
    </comment>
    <comment ref="I44" authorId="0" shapeId="0" xr:uid="{00000000-0006-0000-0800-000009000000}">
      <text>
        <r>
          <rPr>
            <sz val="11"/>
            <rFont val="Calibri"/>
          </rPr>
          <t>The Ivanti EPMM server must enforce password complexity by requiring that at least one uppercase character be used.</t>
        </r>
      </text>
    </comment>
    <comment ref="J44" authorId="0" shapeId="0" xr:uid="{00000000-0006-0000-0800-00000A000000}">
      <text>
        <r>
          <rPr>
            <sz val="11"/>
            <rFont val="Calibri"/>
          </rPr>
          <t>The Ivanti EPMM server must enforce password complexity by requiring that at least one lowercase character be used.</t>
        </r>
      </text>
    </comment>
    <comment ref="K44" authorId="0" shapeId="0" xr:uid="{00000000-0006-0000-0800-00000B000000}">
      <text>
        <r>
          <rPr>
            <sz val="11"/>
            <rFont val="Calibri"/>
          </rPr>
          <t>The Ivanti EPMM server must enforce password complexity by requiring that at least one numeric character be used.</t>
        </r>
      </text>
    </comment>
    <comment ref="L44" authorId="0" shapeId="0" xr:uid="{00000000-0006-0000-0800-000007000000}">
      <text>
        <r>
          <rPr>
            <sz val="11"/>
            <rFont val="Calibri"/>
          </rPr>
          <t>The Ivanti EPMM server must enforce password complexity by requiring that at least one special character be used.</t>
        </r>
      </text>
    </comment>
    <comment ref="G45" authorId="0" shapeId="0" xr:uid="{00000000-0006-0000-0800-00000C000000}">
      <text>
        <r>
          <rPr>
            <sz val="11"/>
            <rFont val="Calibri"/>
          </rPr>
          <t>The Ivanti EPMM server must enforce the limit of three consecutive invalid logon attempts by a user during a 15-minute time period.</t>
        </r>
      </text>
    </comment>
    <comment ref="G46" authorId="0" shapeId="0" xr:uid="{00000000-0006-0000-0800-00000D000000}">
      <text>
        <r>
          <rPr>
            <sz val="11"/>
            <rFont val="Calibri"/>
          </rPr>
          <t>The Ivanti EPMM server must initiate a session lock after a 15-minute period of inactivity.</t>
        </r>
      </text>
    </comment>
    <comment ref="H46" authorId="0" shapeId="0" xr:uid="{00000000-0006-0000-0800-00000E000000}">
      <text>
        <r>
          <rPr>
            <sz val="11"/>
            <rFont val="Calibri"/>
          </rPr>
          <t>The Ivanti EPMM server must automatically terminate a user session after an organization-defined period of user inactivity.</t>
        </r>
      </text>
    </comment>
    <comment ref="G52" authorId="0" shapeId="0" xr:uid="{00000000-0006-0000-0800-00000F000000}">
      <text>
        <r>
          <rPr>
            <sz val="11"/>
            <rFont val="Calibri"/>
          </rPr>
          <t>The Ivanti EPMM server must be configured to use a DoD Central Directory Service to provide multifactor authentication for network access to privileged and non-privileged accounts.</t>
        </r>
      </text>
    </comment>
    <comment ref="G53" authorId="0" shapeId="0" xr:uid="{00000000-0006-0000-0800-000010000000}">
      <text>
        <r>
          <rPr>
            <sz val="11"/>
            <rFont val="Calibri"/>
          </rPr>
          <t>The Ivanti EPMM server must be configured to use a DoD Central Directory Service to provide multifactor authentication for network access to privileged and non-privileged accounts.</t>
        </r>
      </text>
    </comment>
    <comment ref="G63" authorId="0" shapeId="0" xr:uid="{00000000-0006-0000-0800-000011000000}">
      <text>
        <r>
          <rPr>
            <sz val="11"/>
            <rFont val="Calibri"/>
          </rPr>
          <t>The Ivanti EPMM server must be maintained at a supported version.</t>
        </r>
      </text>
    </comment>
    <comment ref="G69" authorId="0" shapeId="0" xr:uid="{00000000-0006-0000-0800-000012000000}">
      <text>
        <r>
          <rPr>
            <sz val="11"/>
            <rFont val="Calibri"/>
          </rPr>
          <t>The Ivanti EPMM server must, at a minimum, off-load audit logs of interconnected systems in real time and off-load standalone systems weekly.</t>
        </r>
      </text>
    </comment>
    <comment ref="G82" authorId="0" shapeId="0" xr:uid="{00000000-0006-0000-0800-000013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H82" authorId="0" shapeId="0" xr:uid="{00000000-0006-0000-0800-000014000000}">
      <text>
        <r>
          <rPr>
            <sz val="11"/>
            <rFont val="Calibri"/>
          </rPr>
          <t>The Ivanti EPMM server must use a FIPS-validated cryptographic module to generate cryptographic hashes.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8" authorId="0" shapeId="0" xr:uid="{00000000-0006-0000-0A00-000001000000}">
      <text>
        <r>
          <rPr>
            <sz val="11"/>
            <rFont val="Calibri"/>
          </rPr>
          <t>The Ivanti EPMM server must use a FIPS-validated cryptographic module to generate cryptographic hashes.</t>
        </r>
      </text>
    </comment>
    <comment ref="L84" authorId="0" shapeId="0" xr:uid="{00000000-0006-0000-0A00-000002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M84" authorId="0" shapeId="0" xr:uid="{00000000-0006-0000-0A00-000005000000}">
      <text>
        <r>
          <rPr>
            <sz val="11"/>
            <rFont val="Calibri"/>
          </rPr>
          <t>The Ivanti EPMM server must only allow the use of DoD PKI established certificate authorities for verification of the establishment of protected sessions.</t>
        </r>
      </text>
    </comment>
    <comment ref="N84" authorId="0" shapeId="0" xr:uid="{00000000-0006-0000-0A00-000003000000}">
      <text>
        <r>
          <rPr>
            <sz val="11"/>
            <rFont val="Calibri"/>
          </rPr>
          <t>The Ivanti EPMM server must use a FIPS-validated cryptographic module to generate cryptographic hashes.</t>
        </r>
      </text>
    </comment>
    <comment ref="O84" authorId="0" shapeId="0" xr:uid="{00000000-0006-0000-0A00-000004000000}">
      <text>
        <r>
          <rPr>
            <sz val="11"/>
            <rFont val="Calibri"/>
          </rPr>
          <t>The Ivanti EPMM server must be configured to implement FIPS 140-2 mode for all server and agent encryption.</t>
        </r>
      </text>
    </comment>
    <comment ref="L119" authorId="0" shapeId="0" xr:uid="{00000000-0006-0000-0A00-000006000000}">
      <text>
        <r>
          <rPr>
            <sz val="11"/>
            <rFont val="Calibri"/>
          </rPr>
          <t>The Ivanti EPMM server must be maintained at a supported version.</t>
        </r>
      </text>
    </comment>
    <comment ref="L155" authorId="0" shapeId="0" xr:uid="{00000000-0006-0000-0A00-000007000000}">
      <text>
        <r>
          <rPr>
            <sz val="11"/>
            <rFont val="Calibri"/>
          </rPr>
          <t>The Ivanti EPMM server must limit the number of concurrent sessions per privileged user account to three or less concurrent sessions.</t>
        </r>
      </text>
    </comment>
    <comment ref="M155" authorId="0" shapeId="0" xr:uid="{00000000-0006-0000-0A00-000008000000}">
      <text>
        <r>
          <rPr>
            <sz val="11"/>
            <rFont val="Calibri"/>
          </rPr>
          <t>The Ivanti EPMM server must initiate a session lock after a 15-minute period of inactivity.</t>
        </r>
      </text>
    </comment>
    <comment ref="L159" authorId="0" shapeId="0" xr:uid="{00000000-0006-0000-0A00-000009000000}">
      <text>
        <r>
          <rPr>
            <sz val="11"/>
            <rFont val="Calibri"/>
          </rPr>
          <t>The Ivanti EPMM server must initiate a session lock after a 15-minute period of inactivity.</t>
        </r>
      </text>
    </comment>
    <comment ref="M159" authorId="0" shapeId="0" xr:uid="{00000000-0006-0000-0A00-00000A000000}">
      <text>
        <r>
          <rPr>
            <sz val="11"/>
            <rFont val="Calibri"/>
          </rPr>
          <t>The Ivanti EPMM server must display the Standard Mandatory DoD Notice and Consent Banner before granting access to the application.</t>
        </r>
      </text>
    </comment>
    <comment ref="N159" authorId="0" shapeId="0" xr:uid="{00000000-0006-0000-0A00-00000B000000}">
      <text>
        <r>
          <rPr>
            <sz val="11"/>
            <rFont val="Calibri"/>
          </rPr>
          <t>The Ivanti EPMM server must automatically terminate a user session after an organization-defined period of user inactivity.</t>
        </r>
      </text>
    </comment>
    <comment ref="L164" authorId="0" shapeId="0" xr:uid="{00000000-0006-0000-0A00-00000C000000}">
      <text>
        <r>
          <rPr>
            <sz val="11"/>
            <rFont val="Calibri"/>
          </rPr>
          <t>The Ivanti EPMM server must enforce the limit of three consecutive invalid logon attempts by a user during a 15-minute time period.</t>
        </r>
      </text>
    </comment>
    <comment ref="L166" authorId="0" shapeId="0" xr:uid="{00000000-0006-0000-0A00-00000D000000}">
      <text>
        <r>
          <rPr>
            <sz val="11"/>
            <rFont val="Calibri"/>
          </rPr>
          <t>The Ivanti EPMM server must enforce a minimum 15-character password length.</t>
        </r>
      </text>
    </comment>
    <comment ref="M166" authorId="0" shapeId="0" xr:uid="{00000000-0006-0000-0A00-00000F000000}">
      <text>
        <r>
          <rPr>
            <sz val="11"/>
            <rFont val="Calibri"/>
          </rPr>
          <t>The Ivanti EPMM server must enforce password complexity by requiring that at least one uppercase character be used.</t>
        </r>
      </text>
    </comment>
    <comment ref="N166" authorId="0" shapeId="0" xr:uid="{00000000-0006-0000-0A00-000010000000}">
      <text>
        <r>
          <rPr>
            <sz val="11"/>
            <rFont val="Calibri"/>
          </rPr>
          <t>The Ivanti EPMM server must enforce password complexity by requiring that at least one lowercase character be used.</t>
        </r>
      </text>
    </comment>
    <comment ref="O166" authorId="0" shapeId="0" xr:uid="{00000000-0006-0000-0A00-000011000000}">
      <text>
        <r>
          <rPr>
            <sz val="11"/>
            <rFont val="Calibri"/>
          </rPr>
          <t>The Ivanti EPMM server must enforce password complexity by requiring that at least one numeric character be used.</t>
        </r>
      </text>
    </comment>
    <comment ref="P166" authorId="0" shapeId="0" xr:uid="{00000000-0006-0000-0A00-00000E000000}">
      <text>
        <r>
          <rPr>
            <sz val="11"/>
            <rFont val="Calibri"/>
          </rPr>
          <t>The Ivanti EPMM server must enforce password complexity by requiring that at least one special character be used.</t>
        </r>
      </text>
    </comment>
    <comment ref="L167" authorId="0" shapeId="0" xr:uid="{00000000-0006-0000-0A00-000012000000}">
      <text>
        <r>
          <rPr>
            <sz val="11"/>
            <rFont val="Calibri"/>
          </rPr>
          <t>The Ivanti EPMM server must enforce a minimum 15-character password length.</t>
        </r>
      </text>
    </comment>
    <comment ref="M167" authorId="0" shapeId="0" xr:uid="{00000000-0006-0000-0A00-000014000000}">
      <text>
        <r>
          <rPr>
            <sz val="11"/>
            <rFont val="Calibri"/>
          </rPr>
          <t>The Ivanti EPMM server must prohibit password reuse for a minimum of four generations.</t>
        </r>
      </text>
    </comment>
    <comment ref="N167" authorId="0" shapeId="0" xr:uid="{00000000-0006-0000-0A00-000015000000}">
      <text>
        <r>
          <rPr>
            <sz val="11"/>
            <rFont val="Calibri"/>
          </rPr>
          <t>The Ivanti EPMM server must enforce password complexity by requiring that at least one uppercase character be used.</t>
        </r>
      </text>
    </comment>
    <comment ref="O167" authorId="0" shapeId="0" xr:uid="{00000000-0006-0000-0A00-000016000000}">
      <text>
        <r>
          <rPr>
            <sz val="11"/>
            <rFont val="Calibri"/>
          </rPr>
          <t>The Ivanti EPMM server must enforce password complexity by requiring that at least one lowercase character be used.</t>
        </r>
      </text>
    </comment>
    <comment ref="P167" authorId="0" shapeId="0" xr:uid="{00000000-0006-0000-0A00-000017000000}">
      <text>
        <r>
          <rPr>
            <sz val="11"/>
            <rFont val="Calibri"/>
          </rPr>
          <t>The Ivanti EPMM server must enforce password complexity by requiring that at least one numeric character be used.</t>
        </r>
      </text>
    </comment>
    <comment ref="Q167" authorId="0" shapeId="0" xr:uid="{00000000-0006-0000-0A00-000013000000}">
      <text>
        <r>
          <rPr>
            <sz val="11"/>
            <rFont val="Calibri"/>
          </rPr>
          <t>The Ivanti EPMM server must enforce password complexity by requiring that at least one special character be used.</t>
        </r>
      </text>
    </comment>
    <comment ref="L169" authorId="0" shapeId="0" xr:uid="{00000000-0006-0000-0A00-000018000000}">
      <text>
        <r>
          <rPr>
            <sz val="11"/>
            <rFont val="Calibri"/>
          </rPr>
          <t>The Ivanti EPMM server must prohibit password reuse for a minimum of four generations.</t>
        </r>
      </text>
    </comment>
    <comment ref="L174" authorId="0" shapeId="0" xr:uid="{00000000-0006-0000-0A00-000019000000}">
      <text>
        <r>
          <rPr>
            <sz val="11"/>
            <rFont val="Calibri"/>
          </rPr>
          <t>The Ivanti EPMM server must be configured to use a DoD Central Directory Service to provide multifactor authentication for network access to privileged and non-privileged accounts.</t>
        </r>
      </text>
    </comment>
    <comment ref="L175" authorId="0" shapeId="0" xr:uid="{00000000-0006-0000-0A00-00001A000000}">
      <text>
        <r>
          <rPr>
            <sz val="11"/>
            <rFont val="Calibri"/>
          </rPr>
          <t>The Ivanti EPMM server must be configured to use a DoD Central Directory Service to provide multifactor authentication for network access to privileged and non-privileged accounts.</t>
        </r>
      </text>
    </comment>
    <comment ref="L232" authorId="0" shapeId="0" xr:uid="{00000000-0006-0000-0A00-00001B000000}">
      <text>
        <r>
          <rPr>
            <sz val="11"/>
            <rFont val="Calibri"/>
          </rPr>
          <t>The Ivanti EPMM server must, at a minimum, off-load audit logs of interconnected systems in real time and off-load standalone systems weekly.</t>
        </r>
      </text>
    </comment>
    <comment ref="L233" authorId="0" shapeId="0" xr:uid="{00000000-0006-0000-0A00-00001C000000}">
      <text>
        <r>
          <rPr>
            <sz val="11"/>
            <rFont val="Calibri"/>
          </rPr>
          <t>The Ivanti EPMM server must, at a minimum, off-load audit logs of interconnected systems in real time and off-load standalone systems weekly.</t>
        </r>
      </text>
    </comment>
    <comment ref="L249" authorId="0" shapeId="0" xr:uid="{00000000-0006-0000-0A00-00001D000000}">
      <text>
        <r>
          <rPr>
            <sz val="11"/>
            <rFont val="Calibri"/>
          </rPr>
          <t>The Ivanti EPMM server must alert the ISSO and SA (at a minimum) in the event of an audit processing failure.</t>
        </r>
      </text>
    </comment>
    <comment ref="L291" authorId="0" shapeId="0" xr:uid="{00000000-0006-0000-0A00-00001E000000}">
      <text>
        <r>
          <rPr>
            <sz val="11"/>
            <rFont val="Calibri"/>
          </rPr>
          <t>The Ivanti EPMM server must back up audit records at least every seven days onto a log management server.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Ivanti EPMM server must back up audit records at least every seven days onto a log management server.</t>
        </r>
      </text>
    </comment>
    <comment ref="H111" authorId="0" shapeId="0" xr:uid="{00000000-0006-0000-0B00-000002000000}">
      <text>
        <r>
          <rPr>
            <sz val="11"/>
            <rFont val="Calibri"/>
          </rPr>
          <t>The Ivanti EPMM server must use a FIPS-validated cryptographic module to generate cryptographic hashes.</t>
        </r>
      </text>
    </comment>
    <comment ref="I111" authorId="0" shapeId="0" xr:uid="{00000000-0006-0000-0B00-000003000000}">
      <text>
        <r>
          <rPr>
            <sz val="11"/>
            <rFont val="Calibri"/>
          </rPr>
          <t>The Ivanti EPMM server must be configured to implement FIPS 140-2 mode for all server and agent encryption.</t>
        </r>
      </text>
    </comment>
    <comment ref="H112" authorId="0" shapeId="0" xr:uid="{00000000-0006-0000-0B00-000004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I112" authorId="0" shapeId="0" xr:uid="{00000000-0006-0000-0B00-000006000000}">
      <text>
        <r>
          <rPr>
            <sz val="11"/>
            <rFont val="Calibri"/>
          </rPr>
          <t>The Ivanti EPMM server must use a FIPS-validated cryptographic module to generate cryptographic hashes.</t>
        </r>
      </text>
    </comment>
    <comment ref="J112" authorId="0" shapeId="0" xr:uid="{00000000-0006-0000-0B00-000005000000}">
      <text>
        <r>
          <rPr>
            <sz val="11"/>
            <rFont val="Calibri"/>
          </rPr>
          <t>The Ivanti EPMM server must be configured to implement FIPS 140-2 mode for all server and agent encryption.</t>
        </r>
      </text>
    </comment>
    <comment ref="H114" authorId="0" shapeId="0" xr:uid="{00000000-0006-0000-0B00-000007000000}">
      <text>
        <r>
          <rPr>
            <sz val="11"/>
            <rFont val="Calibri"/>
          </rPr>
          <t>The Ivanti EPMM server must use FIPS-validated SHA-2 or higher hash function to protect the integrity of keyed-hash message authentication code (HMAC), Key Derivation Functions (KDFs), Random Bit Generation, and hash-only applications.</t>
        </r>
      </text>
    </comment>
    <comment ref="I114" authorId="0" shapeId="0" xr:uid="{00000000-0006-0000-0B00-000008000000}">
      <text>
        <r>
          <rPr>
            <sz val="11"/>
            <rFont val="Calibri"/>
          </rPr>
          <t>The Ivanti EPMM server must only allow the use of DoD PKI established certificate authorities for verification of the establishment of protected sessions.</t>
        </r>
      </text>
    </comment>
    <comment ref="H238" authorId="0" shapeId="0" xr:uid="{00000000-0006-0000-0B00-000009000000}">
      <text>
        <r>
          <rPr>
            <sz val="11"/>
            <rFont val="Calibri"/>
          </rPr>
          <t>The Ivanti EPMM server must be maintained at a supported version.</t>
        </r>
      </text>
    </comment>
    <comment ref="I238" authorId="0" shapeId="0" xr:uid="{00000000-0006-0000-0B00-00000A000000}">
      <text>
        <r>
          <rPr>
            <sz val="11"/>
            <rFont val="Calibri"/>
          </rPr>
          <t>The Ivanti EPMM server must be configured in accordance with the security configuration settings based on DoD security configuration or implementation guidance, including STIGs, NSA configuration guides, CTOs, and DTMs.</t>
        </r>
      </text>
    </comment>
    <comment ref="H276" authorId="0" shapeId="0" xr:uid="{00000000-0006-0000-0B00-00000B000000}">
      <text>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text>
    </comment>
    <comment ref="H344" authorId="0" shapeId="0" xr:uid="{00000000-0006-0000-0B00-00000C000000}">
      <text>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text>
    </comment>
    <comment ref="H355" authorId="0" shapeId="0" xr:uid="{00000000-0006-0000-0B00-00000D000000}">
      <text>
        <r>
          <rPr>
            <sz val="11"/>
            <rFont val="Calibri"/>
          </rPr>
          <t>The Ivanti EPMM server must, at a minimum, off-load audit logs of interconnected systems in real time and off-load standalone systems weekly.</t>
        </r>
      </text>
    </comment>
    <comment ref="H357" authorId="0" shapeId="0" xr:uid="{00000000-0006-0000-0B00-00000E000000}">
      <text>
        <r>
          <rPr>
            <sz val="11"/>
            <rFont val="Calibri"/>
          </rPr>
          <t>The Ivanti EPMM server must, at a minimum, off-load audit logs of interconnected systems in real time and off-load standalone systems weekly.</t>
        </r>
      </text>
    </comment>
    <comment ref="H361" authorId="0" shapeId="0" xr:uid="{00000000-0006-0000-0B00-00000F000000}">
      <text>
        <r>
          <rPr>
            <sz val="11"/>
            <rFont val="Calibri"/>
          </rPr>
          <t>The Ivanti EPMM server must alert the ISSO and SA (at a minimum) in the event of an audit processing failure.</t>
        </r>
      </text>
    </comment>
    <comment ref="H379" authorId="0" shapeId="0" xr:uid="{00000000-0006-0000-0B00-000010000000}">
      <text>
        <r>
          <rPr>
            <sz val="11"/>
            <rFont val="Calibri"/>
          </rPr>
          <t>The Ivanti EPMM server must initiate a session lock after a 15-minute period of inactivity.</t>
        </r>
      </text>
    </comment>
    <comment ref="I379" authorId="0" shapeId="0" xr:uid="{00000000-0006-0000-0B00-000011000000}">
      <text>
        <r>
          <rPr>
            <sz val="11"/>
            <rFont val="Calibri"/>
          </rPr>
          <t>The Ivanti EPMM server must automatically terminate a user session after an organization-defined period of user inactivity.</t>
        </r>
      </text>
    </comment>
    <comment ref="H380" authorId="0" shapeId="0" xr:uid="{00000000-0006-0000-0B00-000012000000}">
      <text>
        <r>
          <rPr>
            <sz val="11"/>
            <rFont val="Calibri"/>
          </rPr>
          <t>The Ivanti EPMM server must display the Standard Mandatory DoD Notice and Consent Banner before granting access to the application.</t>
        </r>
      </text>
    </comment>
    <comment ref="H381" authorId="0" shapeId="0" xr:uid="{00000000-0006-0000-0B00-000013000000}">
      <text>
        <r>
          <rPr>
            <sz val="11"/>
            <rFont val="Calibri"/>
          </rPr>
          <t>The Ivanti EPMM server must limit the number of concurrent sessions per privileged user account to three or less concurrent sessions.</t>
        </r>
      </text>
    </comment>
    <comment ref="I381" authorId="0" shapeId="0" xr:uid="{00000000-0006-0000-0B00-000014000000}">
      <text>
        <r>
          <rPr>
            <sz val="11"/>
            <rFont val="Calibri"/>
          </rPr>
          <t>The Ivanti EPMM server must initiate a session lock after a 15-minute period of inactivity.</t>
        </r>
      </text>
    </comment>
    <comment ref="H414" authorId="0" shapeId="0" xr:uid="{00000000-0006-0000-0B00-000015000000}">
      <text>
        <r>
          <rPr>
            <sz val="11"/>
            <rFont val="Calibri"/>
          </rPr>
          <t>The Ivanti EPMM server must be configured to use a DoD Central Directory Service to provide multifactor authentication for network access to privileged and non-privileged accounts.</t>
        </r>
      </text>
    </comment>
    <comment ref="H415" authorId="0" shapeId="0" xr:uid="{00000000-0006-0000-0B00-000016000000}">
      <text>
        <r>
          <rPr>
            <sz val="11"/>
            <rFont val="Calibri"/>
          </rPr>
          <t>The Ivanti EPMM server must be configured to use a DoD Central Directory Service to provide multifactor authentication for network access to privileged and non-privileged accounts.</t>
        </r>
      </text>
    </comment>
    <comment ref="H420" authorId="0" shapeId="0" xr:uid="{00000000-0006-0000-0B00-000017000000}">
      <text>
        <r>
          <rPr>
            <sz val="11"/>
            <rFont val="Calibri"/>
          </rPr>
          <t>The Ivanti EPMM server must enforce the limit of three consecutive invalid logon attempts by a user during a 15-minute time period.</t>
        </r>
      </text>
    </comment>
    <comment ref="H421" authorId="0" shapeId="0" xr:uid="{00000000-0006-0000-0B00-000018000000}">
      <text>
        <r>
          <rPr>
            <sz val="11"/>
            <rFont val="Calibri"/>
          </rPr>
          <t>The Ivanti EPMM server must enforce a minimum 15-character password length.</t>
        </r>
      </text>
    </comment>
    <comment ref="I421" authorId="0" shapeId="0" xr:uid="{00000000-0006-0000-0B00-00001C000000}">
      <text>
        <r>
          <rPr>
            <sz val="11"/>
            <rFont val="Calibri"/>
          </rPr>
          <t>The Ivanti EPMM server must prohibit password reuse for a minimum of four generations.</t>
        </r>
      </text>
    </comment>
    <comment ref="J421" authorId="0" shapeId="0" xr:uid="{00000000-0006-0000-0B00-00001D000000}">
      <text>
        <r>
          <rPr>
            <sz val="11"/>
            <rFont val="Calibri"/>
          </rPr>
          <t>The Ivanti EPMM server must enforce password complexity by requiring that at least one uppercase character be used.</t>
        </r>
      </text>
    </comment>
    <comment ref="K421" authorId="0" shapeId="0" xr:uid="{00000000-0006-0000-0B00-000019000000}">
      <text>
        <r>
          <rPr>
            <sz val="11"/>
            <rFont val="Calibri"/>
          </rPr>
          <t>The Ivanti EPMM server must enforce password complexity by requiring that at least one lowercase character be used.</t>
        </r>
      </text>
    </comment>
    <comment ref="L421" authorId="0" shapeId="0" xr:uid="{00000000-0006-0000-0B00-00001A000000}">
      <text>
        <r>
          <rPr>
            <sz val="11"/>
            <rFont val="Calibri"/>
          </rPr>
          <t>The Ivanti EPMM server must enforce password complexity by requiring that at least one numeric character be used.</t>
        </r>
      </text>
    </comment>
    <comment ref="M421" authorId="0" shapeId="0" xr:uid="{00000000-0006-0000-0B00-00001B000000}">
      <text>
        <r>
          <rPr>
            <sz val="11"/>
            <rFont val="Calibri"/>
          </rPr>
          <t>The Ivanti EPMM server must enforce password complexity by requiring that at least one special character be used.</t>
        </r>
      </text>
    </comment>
    <comment ref="H422" authorId="0" shapeId="0" xr:uid="{00000000-0006-0000-0B00-00001E000000}">
      <text>
        <r>
          <rPr>
            <sz val="11"/>
            <rFont val="Calibri"/>
          </rPr>
          <t>The Ivanti EPMM server must enforce a minimum 15-character password length.</t>
        </r>
      </text>
    </comment>
    <comment ref="I422" authorId="0" shapeId="0" xr:uid="{00000000-0006-0000-0B00-00001F000000}">
      <text>
        <r>
          <rPr>
            <sz val="11"/>
            <rFont val="Calibri"/>
          </rPr>
          <t>The Ivanti EPMM server must prohibit password reuse for a minimum of four generations.</t>
        </r>
      </text>
    </comment>
    <comment ref="J422" authorId="0" shapeId="0" xr:uid="{00000000-0006-0000-0B00-000020000000}">
      <text>
        <r>
          <rPr>
            <sz val="11"/>
            <rFont val="Calibri"/>
          </rPr>
          <t>The Ivanti EPMM server must enforce password complexity by requiring that at least one uppercase character be used.</t>
        </r>
      </text>
    </comment>
    <comment ref="K422" authorId="0" shapeId="0" xr:uid="{00000000-0006-0000-0B00-000021000000}">
      <text>
        <r>
          <rPr>
            <sz val="11"/>
            <rFont val="Calibri"/>
          </rPr>
          <t>The Ivanti EPMM server must enforce password complexity by requiring that at least one lowercase character be used.</t>
        </r>
      </text>
    </comment>
    <comment ref="L422" authorId="0" shapeId="0" xr:uid="{00000000-0006-0000-0B00-000022000000}">
      <text>
        <r>
          <rPr>
            <sz val="11"/>
            <rFont val="Calibri"/>
          </rPr>
          <t>The Ivanti EPMM server must enforce password complexity by requiring that at least one numeric character be used.</t>
        </r>
      </text>
    </comment>
    <comment ref="M422" authorId="0" shapeId="0" xr:uid="{00000000-0006-0000-0B00-000023000000}">
      <text>
        <r>
          <rPr>
            <sz val="11"/>
            <rFont val="Calibri"/>
          </rPr>
          <t>The Ivanti EPMM server must enforce password complexity by requiring that at least one special character be used.</t>
        </r>
      </text>
    </comment>
  </commentList>
</comments>
</file>

<file path=xl/sharedStrings.xml><?xml version="1.0" encoding="utf-8"?>
<sst xmlns="http://schemas.openxmlformats.org/spreadsheetml/2006/main" count="11153" uniqueCount="5848">
  <si>
    <t>Id</t>
  </si>
  <si>
    <t>Title</t>
  </si>
  <si>
    <t>Severity</t>
  </si>
  <si>
    <t>MoSCoW</t>
  </si>
  <si>
    <t>OpsImpact</t>
  </si>
  <si>
    <t>Phase</t>
  </si>
  <si>
    <t>ImplStatus</t>
  </si>
  <si>
    <t>Notes</t>
  </si>
  <si>
    <t>Remediation</t>
  </si>
  <si>
    <t>Description</t>
  </si>
  <si>
    <t>Audit</t>
  </si>
  <si>
    <t>Status</t>
  </si>
  <si>
    <t>LogID</t>
  </si>
  <si>
    <t>V-251400</t>
  </si>
  <si>
    <r>
      <rPr>
        <sz val="11"/>
        <rFont val="Calibri"/>
      </rPr>
      <t>The Ivanti EPMM server must limit the number of concurrent sessions per privileged user account to three or less concurrent sessions.</t>
    </r>
  </si>
  <si>
    <t>CAT II (Medium)</t>
  </si>
  <si>
    <t>Unassigned</t>
  </si>
  <si>
    <t>Unassessed</t>
  </si>
  <si>
    <t>Pending</t>
  </si>
  <si>
    <t/>
  </si>
  <si>
    <r>
      <rPr>
        <sz val="11"/>
        <color rgb="FF000000"/>
        <rFont val="Calibri"/>
      </rPr>
      <t>Use the following procedure to limit the number of concurrent sessions:</t>
    </r>
    <r>
      <rPr>
        <sz val="11"/>
        <color rgb="FF000000"/>
        <rFont val="Calibri"/>
      </rPr>
      <t xml:space="preserve">
</t>
    </r>
    <r>
      <rPr>
        <sz val="11"/>
        <color rgb="FF000000"/>
        <rFont val="Calibri"/>
      </rPr>
      <t>In the Admin Portal, go to "Admin" Actions edit Roles "Enforce single session (all spaces)".</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</si>
  <si>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 xml:space="preserve">This requirement addresses concurrent sessions for information system accounts and does not address concurrent sessions by single users via multiple system accounts. The maximum number of concurrent sessions must be defined based upon mission needs and the operational environment for each system. </t>
    </r>
    <r>
      <rPr>
        <sz val="11"/>
        <color rgb="FF000000"/>
        <rFont val="Calibri"/>
      </rPr>
      <t xml:space="preserve">
</t>
    </r>
    <r>
      <rPr>
        <sz val="11"/>
        <color rgb="FF000000"/>
        <rFont val="Calibri"/>
      </rPr>
      <t xml:space="preserve">Satisfies: FMT_SMF.1.1(2) b </t>
    </r>
    <r>
      <rPr>
        <sz val="11"/>
        <color rgb="FF000000"/>
        <rFont val="Calibri"/>
      </rPr>
      <t xml:space="preserve">
</t>
    </r>
    <r>
      <rPr>
        <sz val="11"/>
        <color rgb="FF000000"/>
        <rFont val="Calibri"/>
      </rPr>
      <t>Reference: PP-MDM-431010</t>
    </r>
  </si>
  <si>
    <r>
      <rPr>
        <sz val="11"/>
        <color rgb="FF000000"/>
        <rFont val="Calibri"/>
      </rPr>
      <t>Perform the following procedure to limit concurrent sessions per privileged users:</t>
    </r>
    <r>
      <rPr>
        <sz val="11"/>
        <color rgb="FF000000"/>
        <rFont val="Calibri"/>
      </rPr>
      <t xml:space="preserve">
</t>
    </r>
    <r>
      <rPr>
        <sz val="11"/>
        <color rgb="FF000000"/>
        <rFont val="Calibri"/>
      </rPr>
      <t>On the Admin page for each privileged user, verify Actions Edit Role select "Enforce single session (all spaces)" is selected.</t>
    </r>
    <r>
      <rPr>
        <sz val="11"/>
        <color rgb="FF000000"/>
        <rFont val="Calibri"/>
      </rPr>
      <t xml:space="preserve">
</t>
    </r>
    <r>
      <rPr>
        <sz val="11"/>
        <color rgb="FF000000"/>
        <rFont val="Calibri"/>
      </rPr>
      <t>If "Enforce single session (all spaces)" is not selected for each user, this is a finding.</t>
    </r>
  </si>
  <si>
    <t>V-251401</t>
  </si>
  <si>
    <r>
      <rPr>
        <sz val="11"/>
        <rFont val="Calibri"/>
      </rPr>
      <t>The Ivanti EPMM server must initiate a session lock after a 15-minute period of inactivity.</t>
    </r>
  </si>
  <si>
    <r>
      <rPr>
        <sz val="11"/>
        <color rgb="FF000000"/>
        <rFont val="Calibri"/>
      </rPr>
      <t>Configure the session timeout with this procedure:</t>
    </r>
    <r>
      <rPr>
        <sz val="11"/>
        <color rgb="FF000000"/>
        <rFont val="Calibri"/>
      </rPr>
      <t xml:space="preserve">
</t>
    </r>
    <r>
      <rPr>
        <sz val="11"/>
        <color rgb="FF000000"/>
        <rFont val="Calibri"/>
      </rPr>
      <t>In the Admin Portal, go to Settings &gt;&gt; General &gt;&gt; Timeout.</t>
    </r>
    <r>
      <rPr>
        <sz val="11"/>
        <color rgb="FF000000"/>
        <rFont val="Calibri"/>
      </rPr>
      <t xml:space="preserve">
</t>
    </r>
    <r>
      <rPr>
        <sz val="11"/>
        <color rgb="FF000000"/>
        <rFont val="Calibri"/>
      </rPr>
      <t>From the dropdown menu, choose a timeout value of 5, 10, or 15 minutes.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</si>
  <si>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 xml:space="preserve">Satisfies: FMT_SMF.1.1(2) c.8 </t>
    </r>
    <r>
      <rPr>
        <sz val="11"/>
        <color rgb="FF000000"/>
        <rFont val="Calibri"/>
      </rPr>
      <t xml:space="preserve">
</t>
    </r>
    <r>
      <rPr>
        <sz val="11"/>
        <color rgb="FF000000"/>
        <rFont val="Calibri"/>
      </rPr>
      <t>Reference: PP-MDM-411047</t>
    </r>
  </si>
  <si>
    <r>
      <rPr>
        <sz val="11"/>
        <color rgb="FF000000"/>
        <rFont val="Calibri"/>
      </rPr>
      <t>Verify the session timeout is set to 15 minutes or less.</t>
    </r>
    <r>
      <rPr>
        <sz val="11"/>
        <color rgb="FF000000"/>
        <rFont val="Calibri"/>
      </rPr>
      <t xml:space="preserve">
</t>
    </r>
    <r>
      <rPr>
        <sz val="11"/>
        <color rgb="FF000000"/>
        <rFont val="Calibri"/>
      </rPr>
      <t>In the Admin Portal, go to Settings &gt;&gt; General &gt;&gt; Timeout. Verify the session timeout is set to 5, 10, or 15.</t>
    </r>
    <r>
      <rPr>
        <sz val="11"/>
        <color rgb="FF000000"/>
        <rFont val="Calibri"/>
      </rPr>
      <t xml:space="preserve">
</t>
    </r>
    <r>
      <rPr>
        <sz val="11"/>
        <color rgb="FF000000"/>
        <rFont val="Calibri"/>
      </rPr>
      <t>If the session timeout is not set to 5, 10, or 15, this is a finding.</t>
    </r>
  </si>
  <si>
    <t>V-251402</t>
  </si>
  <si>
    <r>
      <rPr>
        <sz val="11"/>
        <rFont val="Calibri"/>
      </rPr>
      <t>The Ivanti EPMM server must enforce the limit of three consecutive invalid logon attempts by a user during a 15-minute time period.</t>
    </r>
  </si>
  <si>
    <r>
      <rPr>
        <sz val="11"/>
        <color rgb="FF000000"/>
        <rFont val="Calibri"/>
      </rPr>
      <t>Configure the Ivanti EPMM server to enforce the limit of three consecutive invalid logon attempts by a user during a 15-minute time period.</t>
    </r>
    <r>
      <rPr>
        <sz val="11"/>
        <color rgb="FF000000"/>
        <rFont val="Calibri"/>
      </rPr>
      <t xml:space="preserve">
</t>
    </r>
    <r>
      <rPr>
        <sz val="11"/>
        <color rgb="FF000000"/>
        <rFont val="Calibri"/>
      </rPr>
      <t>Go to Settings &gt;&gt; Security &gt;&gt; Password Policy. Set Number of Failed attempts to 3 and set Auto-Lock Time to 900 seconds.</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</si>
  <si>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Satisfies: FMT_SMF.1(2)b.</t>
    </r>
    <r>
      <rPr>
        <sz val="11"/>
        <color rgb="FF000000"/>
        <rFont val="Calibri"/>
      </rPr>
      <t xml:space="preserve">
</t>
    </r>
    <r>
      <rPr>
        <sz val="11"/>
        <color rgb="FF000000"/>
        <rFont val="Calibri"/>
      </rPr>
      <t>Reference: PP-MDM-431028</t>
    </r>
  </si>
  <si>
    <r>
      <rPr>
        <sz val="11"/>
        <color rgb="FF000000"/>
        <rFont val="Calibri"/>
      </rPr>
      <t>Verify the Ivanti EPMM server is configured to enforce the limit of three consecutive invalid logon attempts by a user during a 15-minute time period.</t>
    </r>
    <r>
      <rPr>
        <sz val="11"/>
        <color rgb="FF000000"/>
        <rFont val="Calibri"/>
      </rPr>
      <t xml:space="preserve">
</t>
    </r>
    <r>
      <rPr>
        <sz val="11"/>
        <color rgb="FF000000"/>
        <rFont val="Calibri"/>
      </rPr>
      <t>In the Core server, navigate to the following: Settings &gt;&gt; Security &gt;&gt; Password Policy.</t>
    </r>
    <r>
      <rPr>
        <sz val="11"/>
        <color rgb="FF000000"/>
        <rFont val="Calibri"/>
      </rPr>
      <t xml:space="preserve">
</t>
    </r>
    <r>
      <rPr>
        <sz val="11"/>
        <color rgb="FF000000"/>
        <rFont val="Calibri"/>
      </rPr>
      <t>Verify the number of failed attempts is set to 3 and Auto-Lock Time is set to 900 seconds.</t>
    </r>
    <r>
      <rPr>
        <sz val="11"/>
        <color rgb="FF000000"/>
        <rFont val="Calibri"/>
      </rPr>
      <t xml:space="preserve">
</t>
    </r>
    <r>
      <rPr>
        <sz val="11"/>
        <color rgb="FF000000"/>
        <rFont val="Calibri"/>
      </rPr>
      <t>If the number of failed attempts is not set to 3 and Auto-Lock Time is not set to 900 seconds, this is a finding.</t>
    </r>
  </si>
  <si>
    <t>V-251403</t>
  </si>
  <si>
    <r>
      <rPr>
        <sz val="11"/>
        <rFont val="Calibri"/>
      </rPr>
      <t>The Ivanti EPMM server must display the Standard Mandatory DoD Notice and Consent Banner before granting access to the application.</t>
    </r>
  </si>
  <si>
    <r>
      <rPr>
        <sz val="11"/>
        <color rgb="FF000000"/>
        <rFont val="Calibri"/>
      </rPr>
      <t>Configure the MDM server to display the appropriate warning banner text.</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MobileIron Core Server administrator portal as  a user with the security configuration administrator role using a web browser.</t>
    </r>
    <r>
      <rPr>
        <sz val="11"/>
        <color rgb="FF000000"/>
        <rFont val="Calibri"/>
      </rPr>
      <t xml:space="preserve">
</t>
    </r>
    <r>
      <rPr>
        <sz val="11"/>
        <color rgb="FF000000"/>
        <rFont val="Calibri"/>
      </rPr>
      <t>2. Select Settings on the web page.</t>
    </r>
    <r>
      <rPr>
        <sz val="11"/>
        <color rgb="FF000000"/>
        <rFont val="Calibri"/>
      </rPr>
      <t xml:space="preserve">
</t>
    </r>
    <r>
      <rPr>
        <sz val="11"/>
        <color rgb="FF000000"/>
        <rFont val="Calibri"/>
      </rPr>
      <t>3. Select General on the web page.</t>
    </r>
    <r>
      <rPr>
        <sz val="11"/>
        <color rgb="FF000000"/>
        <rFont val="Calibri"/>
      </rPr>
      <t xml:space="preserve">
</t>
    </r>
    <r>
      <rPr>
        <sz val="11"/>
        <color rgb="FF000000"/>
        <rFont val="Calibri"/>
      </rPr>
      <t>4. Select Login on the web page.</t>
    </r>
    <r>
      <rPr>
        <sz val="11"/>
        <color rgb="FF000000"/>
        <rFont val="Calibri"/>
      </rPr>
      <t xml:space="preserve">
</t>
    </r>
    <r>
      <rPr>
        <sz val="11"/>
        <color rgb="FF000000"/>
        <rFont val="Calibri"/>
      </rPr>
      <t>5. Check the "Enable Login Text Box" on the web page.</t>
    </r>
    <r>
      <rPr>
        <sz val="11"/>
        <color rgb="FF000000"/>
        <rFont val="Calibri"/>
      </rPr>
      <t xml:space="preserve">
</t>
    </r>
    <r>
      <rPr>
        <sz val="11"/>
        <color rgb="FF000000"/>
        <rFont val="Calibri"/>
      </rPr>
      <t>6. Type the required banner text in the "Text to Display" dialog on the web page.</t>
    </r>
    <r>
      <rPr>
        <sz val="11"/>
        <color rgb="FF000000"/>
        <rFont val="Calibri"/>
      </rPr>
      <t xml:space="preserve">
</t>
    </r>
    <r>
      <rPr>
        <sz val="11"/>
        <color rgb="FF000000"/>
        <rFont val="Calibri"/>
      </rPr>
      <t>7. Select "Save" on the web page.</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</si>
  <si>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 xml:space="preserve">Satisfies: FTA_TAB.1.1, FMT_SMF.1.1(2) c.2 </t>
    </r>
    <r>
      <rPr>
        <sz val="11"/>
        <color rgb="FF000000"/>
        <rFont val="Calibri"/>
      </rPr>
      <t xml:space="preserve">
</t>
    </r>
    <r>
      <rPr>
        <sz val="11"/>
        <color rgb="FF000000"/>
        <rFont val="Calibri"/>
      </rPr>
      <t>Reference: PP-MDM-411056</t>
    </r>
  </si>
  <si>
    <r>
      <rPr>
        <sz val="11"/>
        <color rgb="FF000000"/>
        <rFont val="Calibri"/>
      </rPr>
      <t>Review MDM server documentation and configuration settings to determine if the MDM server is using the warning banner and the wording of the banner is the required text.</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Connect to the MobileIron Core Server using SSH.</t>
    </r>
    <r>
      <rPr>
        <sz val="11"/>
        <color rgb="FF000000"/>
        <rFont val="Calibri"/>
      </rPr>
      <t xml:space="preserve">
</t>
    </r>
    <r>
      <rPr>
        <sz val="11"/>
        <color rgb="FF000000"/>
        <rFont val="Calibri"/>
      </rPr>
      <t>2. Type in a user name and press enter.</t>
    </r>
    <r>
      <rPr>
        <sz val="11"/>
        <color rgb="FF000000"/>
        <rFont val="Calibri"/>
      </rPr>
      <t xml:space="preserve">
</t>
    </r>
    <r>
      <rPr>
        <sz val="11"/>
        <color rgb="FF000000"/>
        <rFont val="Calibri"/>
      </rPr>
      <t>3. Verify the required banner is displayed before the password prompt. The required text is found in the Vulnerability Discussion.</t>
    </r>
    <r>
      <rPr>
        <sz val="11"/>
        <color rgb="FF000000"/>
        <rFont val="Calibri"/>
      </rPr>
      <t xml:space="preserve">
</t>
    </r>
    <r>
      <rPr>
        <sz val="11"/>
        <color rgb="FF000000"/>
        <rFont val="Calibri"/>
      </rPr>
      <t>If the required banner is not presented, this is a finding.</t>
    </r>
    <r>
      <rPr>
        <sz val="11"/>
        <color rgb="FF000000"/>
        <rFont val="Calibri"/>
      </rPr>
      <t xml:space="preserve">
</t>
    </r>
    <r>
      <rPr>
        <sz val="11"/>
        <color rgb="FF000000"/>
        <rFont val="Calibri"/>
      </rPr>
      <t>1. Connect to the MobileIron Core Server system manager portal using a web browser.</t>
    </r>
    <r>
      <rPr>
        <sz val="11"/>
        <color rgb="FF000000"/>
        <rFont val="Calibri"/>
      </rPr>
      <t xml:space="preserve">
</t>
    </r>
    <r>
      <rPr>
        <sz val="11"/>
        <color rgb="FF000000"/>
        <rFont val="Calibri"/>
      </rPr>
      <t>2. Verify the required banner is displayed on the web page. The required text is found in the Vulnerability Discussion.</t>
    </r>
    <r>
      <rPr>
        <sz val="11"/>
        <color rgb="FF000000"/>
        <rFont val="Calibri"/>
      </rPr>
      <t xml:space="preserve">
</t>
    </r>
    <r>
      <rPr>
        <sz val="11"/>
        <color rgb="FF000000"/>
        <rFont val="Calibri"/>
      </rPr>
      <t>If the required banner is not presented, this is a finding.</t>
    </r>
    <r>
      <rPr>
        <sz val="11"/>
        <color rgb="FF000000"/>
        <rFont val="Calibri"/>
      </rPr>
      <t xml:space="preserve">
</t>
    </r>
    <r>
      <rPr>
        <sz val="11"/>
        <color rgb="FF000000"/>
        <rFont val="Calibri"/>
      </rPr>
      <t>1. Connect to the MobileIron Core Server administrator portal using a web browser.</t>
    </r>
    <r>
      <rPr>
        <sz val="11"/>
        <color rgb="FF000000"/>
        <rFont val="Calibri"/>
      </rPr>
      <t xml:space="preserve">
</t>
    </r>
    <r>
      <rPr>
        <sz val="11"/>
        <color rgb="FF000000"/>
        <rFont val="Calibri"/>
      </rPr>
      <t>2. Verify the required banner is displayed on the web page.</t>
    </r>
    <r>
      <rPr>
        <sz val="11"/>
        <color rgb="FF000000"/>
        <rFont val="Calibri"/>
      </rPr>
      <t xml:space="preserve">
</t>
    </r>
    <r>
      <rPr>
        <sz val="11"/>
        <color rgb="FF000000"/>
        <rFont val="Calibri"/>
      </rPr>
      <t>If the required banner is not presented, this is a finding.</t>
    </r>
  </si>
  <si>
    <t>V-251404</t>
  </si>
  <si>
    <r>
      <rPr>
        <sz val="11"/>
        <rFont val="Calibri"/>
      </rPr>
      <t>The Ivanti EPMM server must alert the ISSO and SA (at a minimum) in the event of an audit processing failure.</t>
    </r>
  </si>
  <si>
    <r>
      <rPr>
        <sz val="11"/>
        <color rgb="FF000000"/>
        <rFont val="Calibri"/>
      </rPr>
      <t>Configure Core to alert the ISSO and SA in the event of an audit processing failure:</t>
    </r>
    <r>
      <rPr>
        <sz val="11"/>
        <color rgb="FF000000"/>
        <rFont val="Calibri"/>
      </rPr>
      <t xml:space="preserve">
</t>
    </r>
    <r>
      <rPr>
        <sz val="11"/>
        <color rgb="FF000000"/>
        <rFont val="Calibri"/>
      </rPr>
      <t>Logs &gt;&gt; Event Settings &gt;&gt; Add New System Event &gt;&gt; ensure System Storage Threshold has been reached is checked.</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</si>
  <si>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 xml:space="preserve">This requirement applies to each audit data storage repository (i.e., distinct information system component where audit records are stored), the centralized audit storage capacity of organizations (i.e., all audit data storage repositories combined), or both. </t>
    </r>
    <r>
      <rPr>
        <sz val="11"/>
        <color rgb="FF000000"/>
        <rFont val="Calibri"/>
      </rPr>
      <t xml:space="preserve">
</t>
    </r>
    <r>
      <rPr>
        <sz val="11"/>
        <color rgb="FF000000"/>
        <rFont val="Calibri"/>
      </rPr>
      <t xml:space="preserve">Satisfies: FAU_ALT_EXT.1.1 </t>
    </r>
    <r>
      <rPr>
        <sz val="11"/>
        <color rgb="FF000000"/>
        <rFont val="Calibri"/>
      </rPr>
      <t xml:space="preserve">
</t>
    </r>
    <r>
      <rPr>
        <sz val="11"/>
        <color rgb="FF000000"/>
        <rFont val="Calibri"/>
      </rPr>
      <t>Reference: PP-MDM-412059</t>
    </r>
  </si>
  <si>
    <r>
      <rPr>
        <sz val="11"/>
        <color rgb="FF000000"/>
        <rFont val="Calibri"/>
      </rPr>
      <t>Verify Core is configured to alert the ISSO and SA in the event of an audit processing failure:</t>
    </r>
    <r>
      <rPr>
        <sz val="11"/>
        <color rgb="FF000000"/>
        <rFont val="Calibri"/>
      </rPr>
      <t xml:space="preserve">
</t>
    </r>
    <r>
      <rPr>
        <sz val="11"/>
        <color rgb="FF000000"/>
        <rFont val="Calibri"/>
      </rPr>
      <t>In the Core console, go to Logs &gt;&gt; Event Settings &gt;&gt; Add New System Event.</t>
    </r>
    <r>
      <rPr>
        <sz val="11"/>
        <color rgb="FF000000"/>
        <rFont val="Calibri"/>
      </rPr>
      <t xml:space="preserve">
</t>
    </r>
    <r>
      <rPr>
        <sz val="11"/>
        <color rgb="FF000000"/>
        <rFont val="Calibri"/>
      </rPr>
      <t>Verify System Storage Threshold has been reached is checked.</t>
    </r>
    <r>
      <rPr>
        <sz val="11"/>
        <color rgb="FF000000"/>
        <rFont val="Calibri"/>
      </rPr>
      <t xml:space="preserve">
</t>
    </r>
    <r>
      <rPr>
        <sz val="11"/>
        <color rgb="FF000000"/>
        <rFont val="Calibri"/>
      </rPr>
      <t>If System Storage Threshold has been reached is not checked, this is a finding.</t>
    </r>
  </si>
  <si>
    <t>V-251405</t>
  </si>
  <si>
    <r>
      <rPr>
        <sz val="11"/>
        <rFont val="Calibri"/>
      </rPr>
      <t>The Ivanti EPMM server must back up audit records at least every seven days onto a log management server.</t>
    </r>
  </si>
  <si>
    <r>
      <rPr>
        <sz val="11"/>
        <color rgb="FF000000"/>
        <rFont val="Calibri"/>
      </rPr>
      <t>Complete the following activities to configure the transfer of MobileIron Core 10 server logs:</t>
    </r>
    <r>
      <rPr>
        <sz val="11"/>
        <color rgb="FF000000"/>
        <rFont val="Calibri"/>
      </rPr>
      <t xml:space="preserve">
</t>
    </r>
    <r>
      <rPr>
        <sz val="11"/>
        <color rgb="FF000000"/>
        <rFont val="Calibri"/>
      </rPr>
      <t>Configure Splunk for automated log export:</t>
    </r>
    <r>
      <rPr>
        <sz val="11"/>
        <color rgb="FF000000"/>
        <rFont val="Calibri"/>
      </rPr>
      <t xml:space="preserve">
</t>
    </r>
    <r>
      <rPr>
        <sz val="11"/>
        <color rgb="FF000000"/>
        <rFont val="Calibri"/>
      </rPr>
      <t>Step 1: Enable Core to turn on the Splunk Forwarder so it can push data to the Splunk Indexer.</t>
    </r>
    <r>
      <rPr>
        <sz val="11"/>
        <color rgb="FF000000"/>
        <rFont val="Calibri"/>
      </rPr>
      <t xml:space="preserve">
</t>
    </r>
    <r>
      <rPr>
        <sz val="11"/>
        <color rgb="FF000000"/>
        <rFont val="Calibri"/>
      </rPr>
      <t>To enable the Splunk Forwarder: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Select "Enable" next to Splunk Forwarder.</t>
    </r>
    <r>
      <rPr>
        <sz val="11"/>
        <color rgb="FF000000"/>
        <rFont val="Calibri"/>
      </rPr>
      <t xml:space="preserve">
</t>
    </r>
    <r>
      <rPr>
        <sz val="11"/>
        <color rgb="FF000000"/>
        <rFont val="Calibri"/>
      </rPr>
      <t>4. Click Apply &gt;&gt; OK to save the changes.</t>
    </r>
    <r>
      <rPr>
        <sz val="11"/>
        <color rgb="FF000000"/>
        <rFont val="Calibri"/>
      </rPr>
      <t xml:space="preserve">
</t>
    </r>
    <r>
      <rPr>
        <sz val="11"/>
        <color rgb="FF000000"/>
        <rFont val="Calibri"/>
      </rPr>
      <t>Step 2: Add a Splunk Indexer to configure which external Splunk Indexer will receive and manipulate the data from the Splunk Forwarder.</t>
    </r>
    <r>
      <rPr>
        <sz val="11"/>
        <color rgb="FF000000"/>
        <rFont val="Calibri"/>
      </rPr>
      <t xml:space="preserve">
</t>
    </r>
    <r>
      <rPr>
        <sz val="11"/>
        <color rgb="FF000000"/>
        <rFont val="Calibri"/>
      </rPr>
      <t>To add a Splunk Indexer: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Click "Add" to open the Add Splunk Indexer window.</t>
    </r>
    <r>
      <rPr>
        <sz val="11"/>
        <color rgb="FF000000"/>
        <rFont val="Calibri"/>
      </rPr>
      <t xml:space="preserve">
</t>
    </r>
    <r>
      <rPr>
        <sz val="11"/>
        <color rgb="FF000000"/>
        <rFont val="Calibri"/>
      </rPr>
      <t>4. Modify the fields as necessary in the "Add Splunk Indexer" window. The following are fields and descriptions in the Add Splunk Indexer window:</t>
    </r>
    <r>
      <rPr>
        <sz val="11"/>
        <color rgb="FF000000"/>
        <rFont val="Calibri"/>
      </rPr>
      <t xml:space="preserve">
</t>
    </r>
    <r>
      <rPr>
        <sz val="11"/>
        <color rgb="FF000000"/>
        <rFont val="Calibri"/>
      </rPr>
      <t>- Splunk Indexer - Add the IP address of your Splunk Enterprise Server.</t>
    </r>
    <r>
      <rPr>
        <sz val="11"/>
        <color rgb="FF000000"/>
        <rFont val="Calibri"/>
      </rPr>
      <t xml:space="preserve">
</t>
    </r>
    <r>
      <rPr>
        <sz val="11"/>
        <color rgb="FF000000"/>
        <rFont val="Calibri"/>
      </rPr>
      <t>- Port - Add the port of your Splunk Enterprise Server.</t>
    </r>
    <r>
      <rPr>
        <sz val="11"/>
        <color rgb="FF000000"/>
        <rFont val="Calibri"/>
      </rPr>
      <t xml:space="preserve">
</t>
    </r>
    <r>
      <rPr>
        <sz val="11"/>
        <color rgb="FF000000"/>
        <rFont val="Calibri"/>
      </rPr>
      <t>- Enable SSL - Click this check box to enable SSL.</t>
    </r>
    <r>
      <rPr>
        <sz val="11"/>
        <color rgb="FF000000"/>
        <rFont val="Calibri"/>
      </rPr>
      <t xml:space="preserve">
</t>
    </r>
    <r>
      <rPr>
        <sz val="11"/>
        <color rgb="FF000000"/>
        <rFont val="Calibri"/>
      </rPr>
      <t>5. Click Apply &gt;&gt; OK to save the changes.</t>
    </r>
    <r>
      <rPr>
        <sz val="11"/>
        <color rgb="FF000000"/>
        <rFont val="Calibri"/>
      </rPr>
      <t xml:space="preserve">
</t>
    </r>
    <r>
      <rPr>
        <sz val="11"/>
        <color rgb="FF000000"/>
        <rFont val="Calibri"/>
      </rPr>
      <t>Step 3: Configure Splunk Data to configure which data Splunk Forwarder sends to the Splunk Indexer.</t>
    </r>
    <r>
      <rPr>
        <sz val="11"/>
        <color rgb="FF000000"/>
        <rFont val="Calibri"/>
      </rPr>
      <t xml:space="preserve">
</t>
    </r>
    <r>
      <rPr>
        <sz val="11"/>
        <color rgb="FF000000"/>
        <rFont val="Calibri"/>
      </rPr>
      <t>To configure Splunk Data:</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Modify the fields as necessary.</t>
    </r>
    <r>
      <rPr>
        <sz val="11"/>
        <color rgb="FF000000"/>
        <rFont val="Calibri"/>
      </rPr>
      <t xml:space="preserve">
</t>
    </r>
    <r>
      <rPr>
        <sz val="11"/>
        <color rgb="FF000000"/>
        <rFont val="Calibri"/>
      </rPr>
      <t>- Click "Show/Hide Advanced Options" to further customize which data to send to Splunk.</t>
    </r>
    <r>
      <rPr>
        <sz val="11"/>
        <color rgb="FF000000"/>
        <rFont val="Calibri"/>
      </rPr>
      <t xml:space="preserve">
</t>
    </r>
    <r>
      <rPr>
        <sz val="11"/>
        <color rgb="FF000000"/>
        <rFont val="Calibri"/>
      </rPr>
      <t>- Check "Audit Log" at a minimum.</t>
    </r>
    <r>
      <rPr>
        <sz val="11"/>
        <color rgb="FF000000"/>
        <rFont val="Calibri"/>
      </rPr>
      <t xml:space="preserve">
</t>
    </r>
    <r>
      <rPr>
        <sz val="11"/>
        <color rgb="FF000000"/>
        <rFont val="Calibri"/>
      </rPr>
      <t>4. Click Apply &gt;&gt; OK.</t>
    </r>
    <r>
      <rPr>
        <sz val="11"/>
        <color rgb="FF000000"/>
        <rFont val="Calibri"/>
      </rPr>
      <t xml:space="preserve">
</t>
    </r>
    <r>
      <rPr>
        <sz val="11"/>
        <color rgb="FF000000"/>
        <rFont val="Calibri"/>
      </rPr>
      <t>5. Restart the Splunk Forwarder by disabling it and then enabling it again.</t>
    </r>
    <r>
      <rPr>
        <sz val="11"/>
        <color rgb="FF000000"/>
        <rFont val="Calibri"/>
      </rPr>
      <t xml:space="preserve">
</t>
    </r>
    <r>
      <rPr>
        <sz val="11"/>
        <color rgb="FF000000"/>
        <rFont val="Calibri"/>
      </rPr>
      <t xml:space="preserve">  a. Go to Settings &gt;&gt; Services.</t>
    </r>
    <r>
      <rPr>
        <sz val="11"/>
        <color rgb="FF000000"/>
        <rFont val="Calibri"/>
      </rPr>
      <t xml:space="preserve">
</t>
    </r>
    <r>
      <rPr>
        <sz val="11"/>
        <color rgb="FF000000"/>
        <rFont val="Calibri"/>
      </rPr>
      <t xml:space="preserve">  b. Select "Disable" next to Splunk Forwarder.</t>
    </r>
    <r>
      <rPr>
        <sz val="11"/>
        <color rgb="FF000000"/>
        <rFont val="Calibri"/>
      </rPr>
      <t xml:space="preserve">
</t>
    </r>
    <r>
      <rPr>
        <sz val="11"/>
        <color rgb="FF000000"/>
        <rFont val="Calibri"/>
      </rPr>
      <t xml:space="preserve">  c. Click Apply &gt;&gt; OK.</t>
    </r>
    <r>
      <rPr>
        <sz val="11"/>
        <color rgb="FF000000"/>
        <rFont val="Calibri"/>
      </rPr>
      <t xml:space="preserve">
</t>
    </r>
    <r>
      <rPr>
        <sz val="11"/>
        <color rgb="FF000000"/>
        <rFont val="Calibri"/>
      </rPr>
      <t xml:space="preserve">  d. Select "Enable" next to Splunk Forwarder.</t>
    </r>
    <r>
      <rPr>
        <sz val="11"/>
        <color rgb="FF000000"/>
        <rFont val="Calibri"/>
      </rPr>
      <t xml:space="preserve">
</t>
    </r>
    <r>
      <rPr>
        <sz val="11"/>
        <color rgb="FF000000"/>
        <rFont val="Calibri"/>
      </rPr>
      <t>6. Click Apply &gt;&gt; OK to save the changes.</t>
    </r>
    <r>
      <rPr>
        <sz val="11"/>
        <color rgb="FF000000"/>
        <rFont val="Calibri"/>
      </rPr>
      <t xml:space="preserve">
</t>
    </r>
    <r>
      <rPr>
        <sz val="11"/>
        <color rgb="FF000000"/>
        <rFont val="Calibri"/>
      </rPr>
      <t>Note: Syslog can be used instead of Splunk.</t>
    </r>
  </si>
  <si>
    <r>
      <rPr>
        <sz val="11"/>
        <color rgb="FF000000"/>
        <rFont val="Calibri"/>
      </rPr>
      <t>Protection of log data includes ensuring log data is not accidentally lost or deleted. Backing up audit records to a different system or onto separate media from the system being audited on an organizationally defined frequency helps ensure, in the event of a catastrophic system failure, the audit records will be retained.</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r>
      <rPr>
        <sz val="11"/>
        <color rgb="FF000000"/>
        <rFont val="Calibri"/>
      </rPr>
      <t xml:space="preserve">
</t>
    </r>
    <r>
      <rPr>
        <sz val="11"/>
        <color rgb="FF000000"/>
        <rFont val="Calibri"/>
      </rPr>
      <t>Satisfies: FAU_STG_EXT.1.1, FMT_SMF.1.1(2) Refinement b</t>
    </r>
  </si>
  <si>
    <r>
      <rPr>
        <sz val="11"/>
        <color rgb="FF000000"/>
        <rFont val="Calibri"/>
      </rPr>
      <t>Verify that Splunk is configured for automated log export.</t>
    </r>
    <r>
      <rPr>
        <sz val="11"/>
        <color rgb="FF000000"/>
        <rFont val="Calibri"/>
      </rPr>
      <t xml:space="preserve">
</t>
    </r>
    <r>
      <rPr>
        <sz val="11"/>
        <color rgb="FF000000"/>
        <rFont val="Calibri"/>
      </rPr>
      <t>Step 1: Verify the Splunk Forwarder is enabled.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Verify that the "Enable" toggle is ON and "Running" is displayed.</t>
    </r>
    <r>
      <rPr>
        <sz val="11"/>
        <color rgb="FF000000"/>
        <rFont val="Calibri"/>
      </rPr>
      <t xml:space="preserve">
</t>
    </r>
    <r>
      <rPr>
        <sz val="11"/>
        <color rgb="FF000000"/>
        <rFont val="Calibri"/>
      </rPr>
      <t>If "Enable" toggle is not ON or "Running" is not displayed, this is a finding.</t>
    </r>
    <r>
      <rPr>
        <sz val="11"/>
        <color rgb="FF000000"/>
        <rFont val="Calibri"/>
      </rPr>
      <t xml:space="preserve">
</t>
    </r>
    <r>
      <rPr>
        <sz val="11"/>
        <color rgb="FF000000"/>
        <rFont val="Calibri"/>
      </rPr>
      <t>Step 2: Verify that Splunk Indexer is configured.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Verify that there is an entry and the Status is "Connected".</t>
    </r>
    <r>
      <rPr>
        <sz val="11"/>
        <color rgb="FF000000"/>
        <rFont val="Calibri"/>
      </rPr>
      <t xml:space="preserve">
</t>
    </r>
    <r>
      <rPr>
        <sz val="11"/>
        <color rgb="FF000000"/>
        <rFont val="Calibri"/>
      </rPr>
      <t>If there is no entry for Splunk Indexer or the Status is "Not Connected", this is a finding.</t>
    </r>
    <r>
      <rPr>
        <sz val="11"/>
        <color rgb="FF000000"/>
        <rFont val="Calibri"/>
      </rPr>
      <t xml:space="preserve">
</t>
    </r>
    <r>
      <rPr>
        <sz val="11"/>
        <color rgb="FF000000"/>
        <rFont val="Calibri"/>
      </rPr>
      <t>Step 3: Verify "Audit Log" is enabled in the Splunk "data to index".</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Verify "Audit Log" is included in the "Data To Index".</t>
    </r>
    <r>
      <rPr>
        <sz val="11"/>
        <color rgb="FF000000"/>
        <rFont val="Calibri"/>
      </rPr>
      <t xml:space="preserve">
</t>
    </r>
    <r>
      <rPr>
        <sz val="11"/>
        <color rgb="FF000000"/>
        <rFont val="Calibri"/>
      </rPr>
      <t>If "Audit Log" is not included in the "Data To Index", this is a finding.</t>
    </r>
    <r>
      <rPr>
        <sz val="11"/>
        <color rgb="FF000000"/>
        <rFont val="Calibri"/>
      </rPr>
      <t xml:space="preserve">
</t>
    </r>
    <r>
      <rPr>
        <sz val="11"/>
        <color rgb="FF000000"/>
        <rFont val="Calibri"/>
      </rPr>
      <t>Note: Syslog can be used instead of Splunk.</t>
    </r>
  </si>
  <si>
    <t>V-251406</t>
  </si>
  <si>
    <r>
      <rPr>
        <sz val="11"/>
        <rFont val="Calibri"/>
      </rPr>
      <t>The Ivanti EPMM server must be configured to use a DoD Central Directory Service to provide multifactor authentication for network access to privileged and non-privileged accounts.</t>
    </r>
  </si>
  <si>
    <r>
      <rPr>
        <sz val="11"/>
        <color rgb="FF000000"/>
        <rFont val="Calibri"/>
      </rPr>
      <t>Configure the MDM server to leverage the MDM platform user accounts and groups for MDM server user identification and authentication.</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MobileIron Core Server administrator portal as a user with the security configuration administrator role using a web browser.</t>
    </r>
    <r>
      <rPr>
        <sz val="11"/>
        <color rgb="FF000000"/>
        <rFont val="Calibri"/>
      </rPr>
      <t xml:space="preserve">
</t>
    </r>
    <r>
      <rPr>
        <sz val="11"/>
        <color rgb="FF000000"/>
        <rFont val="Calibri"/>
      </rPr>
      <t>2. Select "Services" on the web page.</t>
    </r>
    <r>
      <rPr>
        <sz val="11"/>
        <color rgb="FF000000"/>
        <rFont val="Calibri"/>
      </rPr>
      <t xml:space="preserve">
</t>
    </r>
    <r>
      <rPr>
        <sz val="11"/>
        <color rgb="FF000000"/>
        <rFont val="Calibri"/>
      </rPr>
      <t>3. Select "LDAP" on the web page.</t>
    </r>
    <r>
      <rPr>
        <sz val="11"/>
        <color rgb="FF000000"/>
        <rFont val="Calibri"/>
      </rPr>
      <t xml:space="preserve">
</t>
    </r>
    <r>
      <rPr>
        <sz val="11"/>
        <color rgb="FF000000"/>
        <rFont val="Calibri"/>
      </rPr>
      <t>4. Select "Add New" (or click the edit icon on an existing LDAP configuration).</t>
    </r>
    <r>
      <rPr>
        <sz val="11"/>
        <color rgb="FF000000"/>
        <rFont val="Calibri"/>
      </rPr>
      <t xml:space="preserve">
</t>
    </r>
    <r>
      <rPr>
        <sz val="11"/>
        <color rgb="FF000000"/>
        <rFont val="Calibri"/>
      </rPr>
      <t>5. Complete the LDAP configuration dialog providing the URL for the LDAP server, alternate URL if there is a backup LDAP server, user ID and password for the LDAP server, and for additional settings see "Configuring LDAP Servers" section in the On-Premise Installation Guide.</t>
    </r>
    <r>
      <rPr>
        <sz val="11"/>
        <color rgb="FF000000"/>
        <rFont val="Calibri"/>
      </rPr>
      <t xml:space="preserve">
</t>
    </r>
    <r>
      <rPr>
        <sz val="11"/>
        <color rgb="FF000000"/>
        <rFont val="Calibri"/>
      </rPr>
      <t>6. Select "Save" to save the LDAP configuration.</t>
    </r>
    <r>
      <rPr>
        <sz val="11"/>
        <color rgb="FF000000"/>
        <rFont val="Calibri"/>
      </rPr>
      <t xml:space="preserve">
</t>
    </r>
    <r>
      <rPr>
        <sz val="11"/>
        <color rgb="FF000000"/>
        <rFont val="Calibri"/>
      </rPr>
      <t>Note: All administrator accounts will be configured to use LDAP-based authentication, unless there is an operational need for a select number of local accounts, with the approval of the AO.</t>
    </r>
  </si>
  <si>
    <r>
      <rPr>
        <sz val="11"/>
        <color rgb="FF000000"/>
        <rFont val="Calibri"/>
      </rPr>
      <t xml:space="preserve">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 PP-MDM-414003</t>
    </r>
  </si>
  <si>
    <r>
      <rPr>
        <sz val="11"/>
        <color rgb="FF000000"/>
        <rFont val="Calibri"/>
      </rPr>
      <t>On the MDM console, do the following:</t>
    </r>
    <r>
      <rPr>
        <sz val="11"/>
        <color rgb="FF000000"/>
        <rFont val="Calibri"/>
      </rPr>
      <t xml:space="preserve">
</t>
    </r>
    <r>
      <rPr>
        <sz val="11"/>
        <color rgb="FF000000"/>
        <rFont val="Calibri"/>
      </rPr>
      <t>1. Log in to the MobileIron Core Server administrator portal as a user with the security configuration administrator role using a web browser.</t>
    </r>
    <r>
      <rPr>
        <sz val="11"/>
        <color rgb="FF000000"/>
        <rFont val="Calibri"/>
      </rPr>
      <t xml:space="preserve">
</t>
    </r>
    <r>
      <rPr>
        <sz val="11"/>
        <color rgb="FF000000"/>
        <rFont val="Calibri"/>
      </rPr>
      <t>2. Select "Services" on the web page.</t>
    </r>
    <r>
      <rPr>
        <sz val="11"/>
        <color rgb="FF000000"/>
        <rFont val="Calibri"/>
      </rPr>
      <t xml:space="preserve">
</t>
    </r>
    <r>
      <rPr>
        <sz val="11"/>
        <color rgb="FF000000"/>
        <rFont val="Calibri"/>
      </rPr>
      <t>3. Select "LDAP" on the web page.</t>
    </r>
    <r>
      <rPr>
        <sz val="11"/>
        <color rgb="FF000000"/>
        <rFont val="Calibri"/>
      </rPr>
      <t xml:space="preserve">
</t>
    </r>
    <r>
      <rPr>
        <sz val="11"/>
        <color rgb="FF000000"/>
        <rFont val="Calibri"/>
      </rPr>
      <t>4. Click the edit icon on an existing LDAP configuration to be tested.</t>
    </r>
    <r>
      <rPr>
        <sz val="11"/>
        <color rgb="FF000000"/>
        <rFont val="Calibri"/>
      </rPr>
      <t xml:space="preserve">
</t>
    </r>
    <r>
      <rPr>
        <sz val="11"/>
        <color rgb="FF000000"/>
        <rFont val="Calibri"/>
      </rPr>
      <t>5. Select "Test" on the LDAP server configuration dialog.</t>
    </r>
    <r>
      <rPr>
        <sz val="11"/>
        <color rgb="FF000000"/>
        <rFont val="Calibri"/>
      </rPr>
      <t xml:space="preserve">
</t>
    </r>
    <r>
      <rPr>
        <sz val="11"/>
        <color rgb="FF000000"/>
        <rFont val="Calibri"/>
      </rPr>
      <t>6. Enter a valid LDAP user ID and select "Submit".</t>
    </r>
    <r>
      <rPr>
        <sz val="11"/>
        <color rgb="FF000000"/>
        <rFont val="Calibri"/>
      </rPr>
      <t xml:space="preserve">
</t>
    </r>
    <r>
      <rPr>
        <sz val="11"/>
        <color rgb="FF000000"/>
        <rFont val="Calibri"/>
      </rPr>
      <t>7. Verify the LDAP query is successful and shows user attributes in a dialog box.</t>
    </r>
    <r>
      <rPr>
        <sz val="11"/>
        <color rgb="FF000000"/>
        <rFont val="Calibri"/>
      </rPr>
      <t xml:space="preserve">
</t>
    </r>
    <r>
      <rPr>
        <sz val="11"/>
        <color rgb="FF000000"/>
        <rFont val="Calibri"/>
      </rPr>
      <t>Note: All administrator accounts must be configured for LDAP authentication unless a select number of local accounts have been approved by the AO. Verify AO approval if local accounts (not using LDAP authentication) are configured on the Core server.</t>
    </r>
    <r>
      <rPr>
        <sz val="11"/>
        <color rgb="FF000000"/>
        <rFont val="Calibri"/>
      </rPr>
      <t xml:space="preserve">
</t>
    </r>
    <r>
      <rPr>
        <sz val="11"/>
        <color rgb="FF000000"/>
        <rFont val="Calibri"/>
      </rPr>
      <t>If the MDM server does not leverage the MDM platform user accounts and groups for MDM server user identification and authentication, this is a finding.</t>
    </r>
  </si>
  <si>
    <t>V-251407</t>
  </si>
  <si>
    <r>
      <rPr>
        <sz val="11"/>
        <rFont val="Calibri"/>
      </rPr>
      <t>The Ivanti EPMM server must enforce a minimum 15-character password length.</t>
    </r>
  </si>
  <si>
    <r>
      <rPr>
        <sz val="11"/>
        <color rgb="FF000000"/>
        <rFont val="Calibri"/>
      </rPr>
      <t>Configure a 15-character length for local user accounts:</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Set Min Password Length to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</si>
  <si>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PP-MDM-431018</t>
    </r>
  </si>
  <si>
    <r>
      <rPr>
        <sz val="11"/>
        <color rgb="FF000000"/>
        <rFont val="Calibri"/>
      </rPr>
      <t>Verify a 15-character length for local user accounts has been configured:</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the Min Password Length is set to 15.</t>
    </r>
    <r>
      <rPr>
        <sz val="11"/>
        <color rgb="FF000000"/>
        <rFont val="Calibri"/>
      </rPr>
      <t xml:space="preserve">
</t>
    </r>
    <r>
      <rPr>
        <sz val="11"/>
        <color rgb="FF000000"/>
        <rFont val="Calibri"/>
      </rPr>
      <t>If the Min Password Length is not set to 15, this is a finding.</t>
    </r>
  </si>
  <si>
    <t>V-251408</t>
  </si>
  <si>
    <r>
      <rPr>
        <sz val="11"/>
        <rFont val="Calibri"/>
      </rPr>
      <t>The Ivanti EPMM server must prohibit password reuse for a minimum of four generations.</t>
    </r>
  </si>
  <si>
    <r>
      <rPr>
        <sz val="11"/>
        <color rgb="FF000000"/>
        <rFont val="Calibri"/>
      </rPr>
      <t>Configure Core to enforce password history reuse of four last passwords:</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Check "Enable" for "Enforce Password History (Last 4 passwords)".</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</si>
  <si>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PP-MDM-431025</t>
    </r>
  </si>
  <si>
    <r>
      <rPr>
        <sz val="11"/>
        <color rgb="FF000000"/>
        <rFont val="Calibri"/>
      </rPr>
      <t>Verify Core is configured to enforce password history reuse of four last passwords:</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"Enforce Password History (Last 4 passwords)" is enabled.</t>
    </r>
    <r>
      <rPr>
        <sz val="11"/>
        <color rgb="FF000000"/>
        <rFont val="Calibri"/>
      </rPr>
      <t xml:space="preserve">
</t>
    </r>
    <r>
      <rPr>
        <sz val="11"/>
        <color rgb="FF000000"/>
        <rFont val="Calibri"/>
      </rPr>
      <t>If "Enforce Password History (Last 4 passwords)" is not enabled, this is a finding.</t>
    </r>
  </si>
  <si>
    <t>V-251409</t>
  </si>
  <si>
    <r>
      <rPr>
        <sz val="11"/>
        <rFont val="Calibri"/>
      </rPr>
      <t>The Ivanti EPMM server must enforce password complexity by requiring that at least one uppercase character be used.</t>
    </r>
  </si>
  <si>
    <r>
      <rPr>
        <sz val="11"/>
        <color rgb="FF000000"/>
        <rFont val="Calibri"/>
      </rPr>
      <t>Configure a password with at least one uppercase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Check "Upper Case".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</si>
  <si>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is, the greater the number of possible combinations that need to be tested before the password is compromised. </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PP-MDM-431020</t>
    </r>
  </si>
  <si>
    <r>
      <rPr>
        <sz val="11"/>
        <color rgb="FF000000"/>
        <rFont val="Calibri"/>
      </rPr>
      <t>Verify the local user account uses at least one uppercase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"Upper Case" is checked.</t>
    </r>
    <r>
      <rPr>
        <sz val="11"/>
        <color rgb="FF000000"/>
        <rFont val="Calibri"/>
      </rPr>
      <t xml:space="preserve">
</t>
    </r>
    <r>
      <rPr>
        <sz val="11"/>
        <color rgb="FF000000"/>
        <rFont val="Calibri"/>
      </rPr>
      <t>If "Upper Case" is not checked, this is a finding.</t>
    </r>
  </si>
  <si>
    <t>V-251410</t>
  </si>
  <si>
    <r>
      <rPr>
        <sz val="11"/>
        <rFont val="Calibri"/>
      </rPr>
      <t>The Ivanti EPMM server must enforce password complexity by requiring that at least one lowercase character be used.</t>
    </r>
  </si>
  <si>
    <r>
      <rPr>
        <sz val="11"/>
        <color rgb="FF000000"/>
        <rFont val="Calibri"/>
      </rPr>
      <t>Configure a password with at least one lowercase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Check "Lower Case".</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</si>
  <si>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PP-MDM-431019</t>
    </r>
  </si>
  <si>
    <r>
      <rPr>
        <sz val="11"/>
        <color rgb="FF000000"/>
        <rFont val="Calibri"/>
      </rPr>
      <t>Verify the local user account uses at least one lowercase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"Lower Case" is checked.</t>
    </r>
    <r>
      <rPr>
        <sz val="11"/>
        <color rgb="FF000000"/>
        <rFont val="Calibri"/>
      </rPr>
      <t xml:space="preserve">
</t>
    </r>
    <r>
      <rPr>
        <sz val="11"/>
        <color rgb="FF000000"/>
        <rFont val="Calibri"/>
      </rPr>
      <t>If "Lower Case" is not checked, this is a finding.</t>
    </r>
  </si>
  <si>
    <t>V-251411</t>
  </si>
  <si>
    <r>
      <rPr>
        <sz val="11"/>
        <rFont val="Calibri"/>
      </rPr>
      <t>The Ivanti EPMM server must enforce password complexity by requiring that at least one numeric character be used.</t>
    </r>
  </si>
  <si>
    <r>
      <rPr>
        <sz val="11"/>
        <color rgb="FF000000"/>
        <rFont val="Calibri"/>
      </rPr>
      <t>Configure a password with at least one numeric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Check "Numeric".</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</si>
  <si>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PP-MDM-431021</t>
    </r>
  </si>
  <si>
    <r>
      <rPr>
        <sz val="11"/>
        <color rgb="FF000000"/>
        <rFont val="Calibri"/>
      </rPr>
      <t>Verify the local user account uses at least one numeric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"Numeric" is checked.</t>
    </r>
    <r>
      <rPr>
        <sz val="11"/>
        <color rgb="FF000000"/>
        <rFont val="Calibri"/>
      </rPr>
      <t xml:space="preserve">
</t>
    </r>
    <r>
      <rPr>
        <sz val="11"/>
        <color rgb="FF000000"/>
        <rFont val="Calibri"/>
      </rPr>
      <t>If "Numeric" is not checked, this is a finding.</t>
    </r>
  </si>
  <si>
    <t>V-251412</t>
  </si>
  <si>
    <r>
      <rPr>
        <sz val="11"/>
        <rFont val="Calibri"/>
      </rPr>
      <t>The Ivanti EPMM server must enforce password complexity by requiring that at least one special character be used.</t>
    </r>
  </si>
  <si>
    <r>
      <rPr>
        <sz val="11"/>
        <color rgb="FF000000"/>
        <rFont val="Calibri"/>
      </rPr>
      <t>Configure a password with at least one special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Check "Special".</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</si>
  <si>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 xml:space="preserve">Satisfies: FMT_SMF.1(2)b </t>
    </r>
    <r>
      <rPr>
        <sz val="11"/>
        <color rgb="FF000000"/>
        <rFont val="Calibri"/>
      </rPr>
      <t xml:space="preserve">
</t>
    </r>
    <r>
      <rPr>
        <sz val="11"/>
        <color rgb="FF000000"/>
        <rFont val="Calibri"/>
      </rPr>
      <t>Reference: PP-MDM-431022</t>
    </r>
  </si>
  <si>
    <r>
      <rPr>
        <sz val="11"/>
        <color rgb="FF000000"/>
        <rFont val="Calibri"/>
      </rPr>
      <t>Verify the local user account uses at least one special character:</t>
    </r>
    <r>
      <rPr>
        <sz val="11"/>
        <color rgb="FF000000"/>
        <rFont val="Calibri"/>
      </rPr>
      <t xml:space="preserve">
</t>
    </r>
    <r>
      <rPr>
        <sz val="11"/>
        <color rgb="FF000000"/>
        <rFont val="Calibri"/>
      </rPr>
      <t>1. Log in to the Core console.</t>
    </r>
    <r>
      <rPr>
        <sz val="11"/>
        <color rgb="FF000000"/>
        <rFont val="Calibri"/>
      </rPr>
      <t xml:space="preserve">
</t>
    </r>
    <r>
      <rPr>
        <sz val="11"/>
        <color rgb="FF000000"/>
        <rFont val="Calibri"/>
      </rPr>
      <t>2. Security &gt;&gt; Password Policy.</t>
    </r>
    <r>
      <rPr>
        <sz val="11"/>
        <color rgb="FF000000"/>
        <rFont val="Calibri"/>
      </rPr>
      <t xml:space="preserve">
</t>
    </r>
    <r>
      <rPr>
        <sz val="11"/>
        <color rgb="FF000000"/>
        <rFont val="Calibri"/>
      </rPr>
      <t>3. Verify "Special" is checked.</t>
    </r>
    <r>
      <rPr>
        <sz val="11"/>
        <color rgb="FF000000"/>
        <rFont val="Calibri"/>
      </rPr>
      <t xml:space="preserve">
</t>
    </r>
    <r>
      <rPr>
        <sz val="11"/>
        <color rgb="FF000000"/>
        <rFont val="Calibri"/>
      </rPr>
      <t>If "Special" is not checked, this is a finding.</t>
    </r>
  </si>
  <si>
    <t>V-251413</t>
  </si>
  <si>
    <r>
      <rPr>
        <sz val="11"/>
        <rFont val="Calibri"/>
      </rPr>
      <t>The Ivanti EPMM server must use FIPS-validated SHA-2 or higher hash function to protect the integrity of keyed-hash message authentication code (HMAC), Key Derivation Functions (KDFs), Random Bit Generation, and hash-only applications.</t>
    </r>
  </si>
  <si>
    <t>CAT I (High)</t>
  </si>
  <si>
    <r>
      <rPr>
        <sz val="11"/>
        <color rgb="FF000000"/>
        <rFont val="Calibri"/>
      </rPr>
      <t>Configure Core to be in FIPS mode.</t>
    </r>
    <r>
      <rPr>
        <sz val="11"/>
        <color rgb="FF000000"/>
        <rFont val="Calibri"/>
      </rPr>
      <t xml:space="preserve">
</t>
    </r>
    <r>
      <rPr>
        <sz val="11"/>
        <color rgb="FF000000"/>
        <rFont val="Calibri"/>
      </rPr>
      <t>ssh to command line console of the Core. Enable &gt;&gt; show fips. Configure fips &gt;&gt; reload.</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</si>
  <si>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r>
      <rPr>
        <sz val="11"/>
        <color rgb="FF000000"/>
        <rFont val="Calibri"/>
      </rPr>
      <t xml:space="preserve">
</t>
    </r>
    <r>
      <rPr>
        <sz val="11"/>
        <color rgb="FF000000"/>
        <rFont val="Calibri"/>
      </rPr>
      <t>Note: Although allowed by SP800-131Ar1 for some applications, SHA-1 is considered a compromised hashing standard and is being phased out of use by industry and government standards. Unless required for legacy use, DoD systems should not be configured to use SHA-1 for integrity of remote access sessions.</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Applications also include HMAC, KDFs, Random Bit Generation, and hash-only applications (e.g., hashing passwords and use for compute a checksum). For digital signature verification, SP800-131Ar1 allows SHA-1 for legacy use only, but this is discouraged by DoD.</t>
    </r>
    <r>
      <rPr>
        <sz val="11"/>
        <color rgb="FF000000"/>
        <rFont val="Calibri"/>
      </rPr>
      <t xml:space="preserve">
</t>
    </r>
    <r>
      <rPr>
        <sz val="11"/>
        <color rgb="FF000000"/>
        <rFont val="Calibri"/>
      </rPr>
      <t>Separate requirements for configuring applications and protocols used by each product (e.g., SNMPv3, SSH, NTP, and other protocols and applications that require server/client authentication) are required to implement this requirement.</t>
    </r>
    <r>
      <rPr>
        <sz val="11"/>
        <color rgb="FF000000"/>
        <rFont val="Calibri"/>
      </rPr>
      <t xml:space="preserve">
</t>
    </r>
    <r>
      <rPr>
        <sz val="11"/>
        <color rgb="FF000000"/>
        <rFont val="Calibri"/>
      </rPr>
      <t>Satisfies: FCS_COP.1.1(2)</t>
    </r>
  </si>
  <si>
    <r>
      <rPr>
        <sz val="11"/>
        <color rgb="FF000000"/>
        <rFont val="Calibri"/>
      </rPr>
      <t xml:space="preserve">Verify MobileIron Core is in FIPS mode. </t>
    </r>
    <r>
      <rPr>
        <sz val="11"/>
        <color rgb="FF000000"/>
        <rFont val="Calibri"/>
      </rPr>
      <t xml:space="preserve">
</t>
    </r>
    <r>
      <rPr>
        <sz val="11"/>
        <color rgb="FF000000"/>
        <rFont val="Calibri"/>
      </rPr>
      <t xml:space="preserve">ssh to command line console of the Core. Enable &gt;&gt; show fips. Verify FIPS mode is configured. </t>
    </r>
    <r>
      <rPr>
        <sz val="11"/>
        <color rgb="FF000000"/>
        <rFont val="Calibri"/>
      </rPr>
      <t xml:space="preserve">
</t>
    </r>
    <r>
      <rPr>
        <sz val="11"/>
        <color rgb="FF000000"/>
        <rFont val="Calibri"/>
      </rPr>
      <t>If FIPS mode is not configured, this is a finding.</t>
    </r>
  </si>
  <si>
    <t>V-251414</t>
  </si>
  <si>
    <r>
      <rPr>
        <sz val="11"/>
        <rFont val="Calibri"/>
      </rPr>
      <t>The Ivanti EPMM server must automatically terminate a user session after an organization-defined period of user inactivity.</t>
    </r>
  </si>
  <si>
    <r>
      <rPr>
        <sz val="11"/>
        <color rgb="FF000000"/>
        <rFont val="Calibri"/>
      </rPr>
      <t>Configure the MDM server or platform to lock the server after 15 minutes of inactivity.</t>
    </r>
    <r>
      <rPr>
        <sz val="11"/>
        <color rgb="FF000000"/>
        <rFont val="Calibri"/>
      </rPr>
      <t xml:space="preserve">
</t>
    </r>
    <r>
      <rPr>
        <sz val="11"/>
        <color rgb="FF000000"/>
        <rFont val="Calibri"/>
      </rPr>
      <t>In the Admin Portal, go to Settings &gt;&gt; General &gt;&gt; Timeout.</t>
    </r>
    <r>
      <rPr>
        <sz val="11"/>
        <color rgb="FF000000"/>
        <rFont val="Calibri"/>
      </rPr>
      <t xml:space="preserve">
</t>
    </r>
    <r>
      <rPr>
        <sz val="11"/>
        <color rgb="FF000000"/>
        <rFont val="Calibri"/>
      </rPr>
      <t>From the dropdown menu, choose a timeout value of 5, 10, or 15 minutes.</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</si>
  <si>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application system functionality where the system owner, data owner, or organization requires additional assurance. Based upon requirements and events specified by the data or application owner, the application developer must incorporate logic into the application that will provide a control mechanism that disconnects users upon the defined event trigger. The methods for incorporating this requirement will be determined and specified on a case-by-case basis during the application design and development stages.</t>
    </r>
    <r>
      <rPr>
        <sz val="11"/>
        <color rgb="FF000000"/>
        <rFont val="Calibri"/>
      </rPr>
      <t xml:space="preserve">
</t>
    </r>
    <r>
      <rPr>
        <sz val="11"/>
        <color rgb="FF000000"/>
        <rFont val="Calibri"/>
      </rPr>
      <t xml:space="preserve">Satisfies: FMT_SMF.1.1(2) b </t>
    </r>
    <r>
      <rPr>
        <sz val="11"/>
        <color rgb="FF000000"/>
        <rFont val="Calibri"/>
      </rPr>
      <t xml:space="preserve">
</t>
    </r>
    <r>
      <rPr>
        <sz val="11"/>
        <color rgb="FF000000"/>
        <rFont val="Calibri"/>
      </rPr>
      <t>Reference: PP-MDM-431014</t>
    </r>
  </si>
  <si>
    <r>
      <rPr>
        <sz val="11"/>
        <color rgb="FF000000"/>
        <rFont val="Calibri"/>
      </rPr>
      <t>Review the MDM server or platform configuration and verify the server is configured to lock after 15 minutes of inactivity.</t>
    </r>
    <r>
      <rPr>
        <sz val="11"/>
        <color rgb="FF000000"/>
        <rFont val="Calibri"/>
      </rPr>
      <t xml:space="preserve">
</t>
    </r>
    <r>
      <rPr>
        <sz val="11"/>
        <color rgb="FF000000"/>
        <rFont val="Calibri"/>
      </rPr>
      <t>If, in the Admin Portal, Settings &gt;&gt; General &gt;&gt; Timeout is not set to 15 minutes or less, this is a finding.</t>
    </r>
    <r>
      <rPr>
        <sz val="11"/>
        <color rgb="FF000000"/>
        <rFont val="Calibri"/>
      </rPr>
      <t xml:space="preserve">
</t>
    </r>
    <r>
      <rPr>
        <sz val="11"/>
        <color rgb="FF000000"/>
        <rFont val="Calibri"/>
      </rPr>
      <t>The current value for the session timeout will be displayed in minutes.</t>
    </r>
  </si>
  <si>
    <t>V-251415</t>
  </si>
  <si>
    <r>
      <rPr>
        <sz val="11"/>
        <rFont val="Calibri"/>
      </rPr>
      <t>The Ivanti EPMM server must be configured to transfer Ivanti EPMM server logs to another server for storage, analysis, and reporting. Note: Ivanti EPMM server logs include logs of UEM events and logs transferred to the Ivanti EPMM server by UEM agents of managed devices.</t>
    </r>
  </si>
  <si>
    <r>
      <rPr>
        <sz val="11"/>
        <color rgb="FF000000"/>
        <rFont val="Calibri"/>
      </rPr>
      <t>Complete the following activities to configure the transfer of MobileIron Core 10 server logs:</t>
    </r>
    <r>
      <rPr>
        <sz val="11"/>
        <color rgb="FF000000"/>
        <rFont val="Calibri"/>
      </rPr>
      <t xml:space="preserve">
</t>
    </r>
    <r>
      <rPr>
        <sz val="11"/>
        <color rgb="FF000000"/>
        <rFont val="Calibri"/>
      </rPr>
      <t>Configure Splunk for automated log export:</t>
    </r>
    <r>
      <rPr>
        <sz val="11"/>
        <color rgb="FF000000"/>
        <rFont val="Calibri"/>
      </rPr>
      <t xml:space="preserve">
</t>
    </r>
    <r>
      <rPr>
        <sz val="11"/>
        <color rgb="FF000000"/>
        <rFont val="Calibri"/>
      </rPr>
      <t>Step 1: Enable Core to turn on the Splunk Forwarder so it can push data to the Splunk Indexer.</t>
    </r>
    <r>
      <rPr>
        <sz val="11"/>
        <color rgb="FF000000"/>
        <rFont val="Calibri"/>
      </rPr>
      <t xml:space="preserve">
</t>
    </r>
    <r>
      <rPr>
        <sz val="11"/>
        <color rgb="FF000000"/>
        <rFont val="Calibri"/>
      </rPr>
      <t>To enable the Splunk Forwarder: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Select "Enable" next to Splunk Forwarder.</t>
    </r>
    <r>
      <rPr>
        <sz val="11"/>
        <color rgb="FF000000"/>
        <rFont val="Calibri"/>
      </rPr>
      <t xml:space="preserve">
</t>
    </r>
    <r>
      <rPr>
        <sz val="11"/>
        <color rgb="FF000000"/>
        <rFont val="Calibri"/>
      </rPr>
      <t>4. Click Apply &gt;&gt; OK to save the changes.</t>
    </r>
    <r>
      <rPr>
        <sz val="11"/>
        <color rgb="FF000000"/>
        <rFont val="Calibri"/>
      </rPr>
      <t xml:space="preserve">
</t>
    </r>
    <r>
      <rPr>
        <sz val="11"/>
        <color rgb="FF000000"/>
        <rFont val="Calibri"/>
      </rPr>
      <t>Step 2: Add a Splunk Indexer to configure which external Splunk Indexer will receive and manipulate the data from the Splunk Forwarder.</t>
    </r>
    <r>
      <rPr>
        <sz val="11"/>
        <color rgb="FF000000"/>
        <rFont val="Calibri"/>
      </rPr>
      <t xml:space="preserve">
</t>
    </r>
    <r>
      <rPr>
        <sz val="11"/>
        <color rgb="FF000000"/>
        <rFont val="Calibri"/>
      </rPr>
      <t>To add a Splunk Indexer: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Click "Add" to open the Add Splunk Indexer window.</t>
    </r>
    <r>
      <rPr>
        <sz val="11"/>
        <color rgb="FF000000"/>
        <rFont val="Calibri"/>
      </rPr>
      <t xml:space="preserve">
</t>
    </r>
    <r>
      <rPr>
        <sz val="11"/>
        <color rgb="FF000000"/>
        <rFont val="Calibri"/>
      </rPr>
      <t>4. Modify the fields, as necessary, in the "Add Splunk Indexer" window. The following fields and descriptions are in the Add Splunk Indexer window:</t>
    </r>
    <r>
      <rPr>
        <sz val="11"/>
        <color rgb="FF000000"/>
        <rFont val="Calibri"/>
      </rPr>
      <t xml:space="preserve">
</t>
    </r>
    <r>
      <rPr>
        <sz val="11"/>
        <color rgb="FF000000"/>
        <rFont val="Calibri"/>
      </rPr>
      <t>- Splunk Indexer - Add the IP address of your Splunk Enterprise Server.</t>
    </r>
    <r>
      <rPr>
        <sz val="11"/>
        <color rgb="FF000000"/>
        <rFont val="Calibri"/>
      </rPr>
      <t xml:space="preserve">
</t>
    </r>
    <r>
      <rPr>
        <sz val="11"/>
        <color rgb="FF000000"/>
        <rFont val="Calibri"/>
      </rPr>
      <t>- Port - Add port of your Splunk Enterprise Server.</t>
    </r>
    <r>
      <rPr>
        <sz val="11"/>
        <color rgb="FF000000"/>
        <rFont val="Calibri"/>
      </rPr>
      <t xml:space="preserve">
</t>
    </r>
    <r>
      <rPr>
        <sz val="11"/>
        <color rgb="FF000000"/>
        <rFont val="Calibri"/>
      </rPr>
      <t>- Enable SSL - Click this check box to enable SSL.</t>
    </r>
    <r>
      <rPr>
        <sz val="11"/>
        <color rgb="FF000000"/>
        <rFont val="Calibri"/>
      </rPr>
      <t xml:space="preserve">
</t>
    </r>
    <r>
      <rPr>
        <sz val="11"/>
        <color rgb="FF000000"/>
        <rFont val="Calibri"/>
      </rPr>
      <t>5. Click Apply &gt;&gt; OK to save the changes.</t>
    </r>
    <r>
      <rPr>
        <sz val="11"/>
        <color rgb="FF000000"/>
        <rFont val="Calibri"/>
      </rPr>
      <t xml:space="preserve">
</t>
    </r>
    <r>
      <rPr>
        <sz val="11"/>
        <color rgb="FF000000"/>
        <rFont val="Calibri"/>
      </rPr>
      <t>Step 3: Configure Splunk Data to configure which data Splunk Forwarder sends to the Splunk Indexer.</t>
    </r>
    <r>
      <rPr>
        <sz val="11"/>
        <color rgb="FF000000"/>
        <rFont val="Calibri"/>
      </rPr>
      <t xml:space="preserve">
</t>
    </r>
    <r>
      <rPr>
        <sz val="11"/>
        <color rgb="FF000000"/>
        <rFont val="Calibri"/>
      </rPr>
      <t>To configure Splunk Data:</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Modify the fields, as necessary.</t>
    </r>
    <r>
      <rPr>
        <sz val="11"/>
        <color rgb="FF000000"/>
        <rFont val="Calibri"/>
      </rPr>
      <t xml:space="preserve">
</t>
    </r>
    <r>
      <rPr>
        <sz val="11"/>
        <color rgb="FF000000"/>
        <rFont val="Calibri"/>
      </rPr>
      <t>- Click Show/Hide Advanced Options to further customize which data to send to Splunk.</t>
    </r>
    <r>
      <rPr>
        <sz val="11"/>
        <color rgb="FF000000"/>
        <rFont val="Calibri"/>
      </rPr>
      <t xml:space="preserve">
</t>
    </r>
    <r>
      <rPr>
        <sz val="11"/>
        <color rgb="FF000000"/>
        <rFont val="Calibri"/>
      </rPr>
      <t>- Check "Audit Log" at a minimum.</t>
    </r>
    <r>
      <rPr>
        <sz val="11"/>
        <color rgb="FF000000"/>
        <rFont val="Calibri"/>
      </rPr>
      <t xml:space="preserve">
</t>
    </r>
    <r>
      <rPr>
        <sz val="11"/>
        <color rgb="FF000000"/>
        <rFont val="Calibri"/>
      </rPr>
      <t>4. Click Apply &gt;&gt; OK.</t>
    </r>
    <r>
      <rPr>
        <sz val="11"/>
        <color rgb="FF000000"/>
        <rFont val="Calibri"/>
      </rPr>
      <t xml:space="preserve">
</t>
    </r>
    <r>
      <rPr>
        <sz val="11"/>
        <color rgb="FF000000"/>
        <rFont val="Calibri"/>
      </rPr>
      <t>5. Restart the Splunk Forwarder by disabling it, then enabling it again.</t>
    </r>
    <r>
      <rPr>
        <sz val="11"/>
        <color rgb="FF000000"/>
        <rFont val="Calibri"/>
      </rPr>
      <t xml:space="preserve">
</t>
    </r>
    <r>
      <rPr>
        <sz val="11"/>
        <color rgb="FF000000"/>
        <rFont val="Calibri"/>
      </rPr>
      <t xml:space="preserve">  a. Go to Settings &gt;&gt; Services.</t>
    </r>
    <r>
      <rPr>
        <sz val="11"/>
        <color rgb="FF000000"/>
        <rFont val="Calibri"/>
      </rPr>
      <t xml:space="preserve">
</t>
    </r>
    <r>
      <rPr>
        <sz val="11"/>
        <color rgb="FF000000"/>
        <rFont val="Calibri"/>
      </rPr>
      <t xml:space="preserve">  b. Select Disable next to Splunk Forwarder.</t>
    </r>
    <r>
      <rPr>
        <sz val="11"/>
        <color rgb="FF000000"/>
        <rFont val="Calibri"/>
      </rPr>
      <t xml:space="preserve">
</t>
    </r>
    <r>
      <rPr>
        <sz val="11"/>
        <color rgb="FF000000"/>
        <rFont val="Calibri"/>
      </rPr>
      <t xml:space="preserve">  c. Click Apply &gt;&gt; OK.</t>
    </r>
    <r>
      <rPr>
        <sz val="11"/>
        <color rgb="FF000000"/>
        <rFont val="Calibri"/>
      </rPr>
      <t xml:space="preserve">
</t>
    </r>
    <r>
      <rPr>
        <sz val="11"/>
        <color rgb="FF000000"/>
        <rFont val="Calibri"/>
      </rPr>
      <t xml:space="preserve">  d. Select Enable next to Splunk Forwarder.</t>
    </r>
    <r>
      <rPr>
        <sz val="11"/>
        <color rgb="FF000000"/>
        <rFont val="Calibri"/>
      </rPr>
      <t xml:space="preserve">
</t>
    </r>
    <r>
      <rPr>
        <sz val="11"/>
        <color rgb="FF000000"/>
        <rFont val="Calibri"/>
      </rPr>
      <t>6. Click Apply &gt;&gt; OK to save the changes.</t>
    </r>
    <r>
      <rPr>
        <sz val="11"/>
        <color rgb="FF000000"/>
        <rFont val="Calibri"/>
      </rPr>
      <t xml:space="preserve">
</t>
    </r>
    <r>
      <rPr>
        <sz val="11"/>
        <color rgb="FF000000"/>
        <rFont val="Calibri"/>
      </rPr>
      <t>Note: Syslog can be used instead of Splunk.</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</si>
  <si>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Note: UEM server logs include logs of UEM events and logs transferred to the UEM server by UEM agents of managed devices.</t>
    </r>
    <r>
      <rPr>
        <sz val="11"/>
        <color rgb="FF000000"/>
        <rFont val="Calibri"/>
      </rPr>
      <t xml:space="preserve">
</t>
    </r>
    <r>
      <rPr>
        <sz val="11"/>
        <color rgb="FF000000"/>
        <rFont val="Calibri"/>
      </rPr>
      <t xml:space="preserve">Satisfies: FMT_SMF.1.1(2) c.8, FAU_STG_EXT.1.1(1) </t>
    </r>
    <r>
      <rPr>
        <sz val="11"/>
        <color rgb="FF000000"/>
        <rFont val="Calibri"/>
      </rPr>
      <t xml:space="preserve">
</t>
    </r>
    <r>
      <rPr>
        <sz val="11"/>
        <color rgb="FF000000"/>
        <rFont val="Calibri"/>
      </rPr>
      <t>Reference: PP-MDM-411054</t>
    </r>
  </si>
  <si>
    <r>
      <rPr>
        <sz val="11"/>
        <color rgb="FF000000"/>
        <rFont val="Calibri"/>
      </rPr>
      <t>Verify that Splunk is configured for automated log export.</t>
    </r>
    <r>
      <rPr>
        <sz val="11"/>
        <color rgb="FF000000"/>
        <rFont val="Calibri"/>
      </rPr>
      <t xml:space="preserve">
</t>
    </r>
    <r>
      <rPr>
        <sz val="11"/>
        <color rgb="FF000000"/>
        <rFont val="Calibri"/>
      </rPr>
      <t>Step 1: Verify that the Splunk Forwarder is enabled.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Verify that the "Enable" toggle is ON and "Running" is displayed.</t>
    </r>
    <r>
      <rPr>
        <sz val="11"/>
        <color rgb="FF000000"/>
        <rFont val="Calibri"/>
      </rPr>
      <t xml:space="preserve">
</t>
    </r>
    <r>
      <rPr>
        <sz val="11"/>
        <color rgb="FF000000"/>
        <rFont val="Calibri"/>
      </rPr>
      <t>If "Enable" toggle is not ON or "Running" is not displayed, this is a finding.</t>
    </r>
    <r>
      <rPr>
        <sz val="11"/>
        <color rgb="FF000000"/>
        <rFont val="Calibri"/>
      </rPr>
      <t xml:space="preserve">
</t>
    </r>
    <r>
      <rPr>
        <sz val="11"/>
        <color rgb="FF000000"/>
        <rFont val="Calibri"/>
      </rPr>
      <t>Step 2: Verify that Splunk Indexer is configured.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Verify that there is an entry and the Status is "Connected".</t>
    </r>
    <r>
      <rPr>
        <sz val="11"/>
        <color rgb="FF000000"/>
        <rFont val="Calibri"/>
      </rPr>
      <t xml:space="preserve">
</t>
    </r>
    <r>
      <rPr>
        <sz val="11"/>
        <color rgb="FF000000"/>
        <rFont val="Calibri"/>
      </rPr>
      <t>If there is no entry for Splunk Indexer or the Status is "Not Connected", this is a finding.</t>
    </r>
    <r>
      <rPr>
        <sz val="11"/>
        <color rgb="FF000000"/>
        <rFont val="Calibri"/>
      </rPr>
      <t xml:space="preserve">
</t>
    </r>
    <r>
      <rPr>
        <sz val="11"/>
        <color rgb="FF000000"/>
        <rFont val="Calibri"/>
      </rPr>
      <t>Step 3: Verify "Audit Log" is enabled in the Splunk "data to index".</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Verify "Audit Log" is included in the "Data To Index".</t>
    </r>
    <r>
      <rPr>
        <sz val="11"/>
        <color rgb="FF000000"/>
        <rFont val="Calibri"/>
      </rPr>
      <t xml:space="preserve">
</t>
    </r>
    <r>
      <rPr>
        <sz val="11"/>
        <color rgb="FF000000"/>
        <rFont val="Calibri"/>
      </rPr>
      <t>If "Audit Log" is not included in the "Data To Index", this is a finding.</t>
    </r>
    <r>
      <rPr>
        <sz val="11"/>
        <color rgb="FF000000"/>
        <rFont val="Calibri"/>
      </rPr>
      <t xml:space="preserve">
</t>
    </r>
    <r>
      <rPr>
        <sz val="11"/>
        <color rgb="FF000000"/>
        <rFont val="Calibri"/>
      </rPr>
      <t>Note: Syslog can be used instead of Splunk.</t>
    </r>
  </si>
  <si>
    <t>V-251416</t>
  </si>
  <si>
    <r>
      <rPr>
        <sz val="11"/>
        <rFont val="Calibri"/>
      </rPr>
      <t>The Ivanti EPMM server must configure web management tools with FIPS-validated Advanced Encryption Standard (AES) cipher block algorithm to protect the confidentiality of maintenance and diagnostic communications for nonlocal maintenance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</si>
  <si>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</si>
  <si>
    <r>
      <rPr>
        <sz val="11"/>
        <color rgb="FF000000"/>
        <rFont val="Calibri"/>
      </rPr>
      <t xml:space="preserve">Verify MobileIron Core is in FIPS mode. </t>
    </r>
    <r>
      <rPr>
        <sz val="11"/>
        <color rgb="FF000000"/>
        <rFont val="Calibri"/>
      </rPr>
      <t xml:space="preserve">
</t>
    </r>
    <r>
      <rPr>
        <sz val="11"/>
        <color rgb="FF000000"/>
        <rFont val="Calibri"/>
      </rPr>
      <t>ssh to command line console of the Core. Enable &gt;&gt; show fips. Verify FIPS mode is configured.</t>
    </r>
    <r>
      <rPr>
        <sz val="11"/>
        <color rgb="FF000000"/>
        <rFont val="Calibri"/>
      </rPr>
      <t xml:space="preserve">
</t>
    </r>
    <r>
      <rPr>
        <sz val="11"/>
        <color rgb="FF000000"/>
        <rFont val="Calibri"/>
      </rPr>
      <t>If FIPS mode is not configured, this is a finding.</t>
    </r>
  </si>
  <si>
    <t>V-251417</t>
  </si>
  <si>
    <r>
      <rPr>
        <sz val="11"/>
        <rFont val="Calibri"/>
      </rPr>
      <t>The Ivanti EPMM server must only allow the use of DoD PKI established certificate authorities for verification of the establishment of protected sessions.</t>
    </r>
  </si>
  <si>
    <r>
      <rPr>
        <sz val="11"/>
        <color rgb="FF000000"/>
        <rFont val="Calibri"/>
      </rPr>
      <t>Install DoD digital certificates.</t>
    </r>
    <r>
      <rPr>
        <sz val="11"/>
        <color rgb="FF000000"/>
        <rFont val="Calibri"/>
      </rPr>
      <t xml:space="preserve">
</t>
    </r>
    <r>
      <rPr>
        <sz val="11"/>
        <color rgb="FF000000"/>
        <rFont val="Calibri"/>
      </rPr>
      <t>Configure the MDM server. System Manager &gt;&gt; Security &gt;&gt; Certificate Management &gt;&gt; Portal HTTPS. Install DOD certificate chain.</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</si>
  <si>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TLS certificates.</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r>
      <rPr>
        <sz val="11"/>
        <color rgb="FF000000"/>
        <rFont val="Calibri"/>
      </rPr>
      <t xml:space="preserve">
</t>
    </r>
    <r>
      <rPr>
        <sz val="11"/>
        <color rgb="FF000000"/>
        <rFont val="Calibri"/>
      </rPr>
      <t>Satisfies: FIA_X509_EXT.1.1(1)</t>
    </r>
  </si>
  <si>
    <r>
      <rPr>
        <sz val="11"/>
        <color rgb="FF000000"/>
        <rFont val="Calibri"/>
      </rPr>
      <t>Verify the MDM server is configured with TLS server certificate chain to a DOD certificate Authority.</t>
    </r>
    <r>
      <rPr>
        <sz val="11"/>
        <color rgb="FF000000"/>
        <rFont val="Calibri"/>
      </rPr>
      <t xml:space="preserve">
</t>
    </r>
    <r>
      <rPr>
        <sz val="11"/>
        <color rgb="FF000000"/>
        <rFont val="Calibri"/>
      </rPr>
      <t>Go into the Certificate Manager &gt;&gt; System Manager &gt;&gt; Security &gt;&gt; Certificate Management &gt;&gt; Portal HTTPS. Verify DoD certificates are installed.</t>
    </r>
    <r>
      <rPr>
        <sz val="11"/>
        <color rgb="FF000000"/>
        <rFont val="Calibri"/>
      </rPr>
      <t xml:space="preserve">
</t>
    </r>
    <r>
      <rPr>
        <sz val="11"/>
        <color rgb="FF000000"/>
        <rFont val="Calibri"/>
      </rPr>
      <t>If DoD digital certificates are not installed on Core, this is a finding.</t>
    </r>
  </si>
  <si>
    <t>V-251418</t>
  </si>
  <si>
    <r>
      <rPr>
        <sz val="11"/>
        <rFont val="Calibri"/>
      </rPr>
      <t>The Ivanti EPMM server must be maintained at a supported version.</t>
    </r>
  </si>
  <si>
    <r>
      <rPr>
        <sz val="11"/>
        <color rgb="FF000000"/>
        <rFont val="Calibri"/>
      </rPr>
      <t>Update Core to the most current version. If using the cloud version of Core, this requirement is automatically met.</t>
    </r>
  </si>
  <si>
    <r>
      <rPr>
        <sz val="11"/>
        <color rgb="FF000000"/>
        <rFont val="Calibri"/>
      </rPr>
      <t>The UEM vendor maintains specific product versions for a specific period of time. MDM/EMM server versions no longer supported by the vendor will not receive security updates for new vulnerabilities, which leaves them subject to exploitation.</t>
    </r>
    <r>
      <rPr>
        <sz val="11"/>
        <color rgb="FF000000"/>
        <rFont val="Calibri"/>
      </rPr>
      <t xml:space="preserve">
</t>
    </r>
    <r>
      <rPr>
        <sz val="11"/>
        <color rgb="FF000000"/>
        <rFont val="Calibri"/>
      </rPr>
      <t xml:space="preserve">Satisfies: FPT_TUD_EXT.1.1, FPT_TUD_EXT.1.2 </t>
    </r>
    <r>
      <rPr>
        <sz val="11"/>
        <color rgb="FF000000"/>
        <rFont val="Calibri"/>
      </rPr>
      <t xml:space="preserve">
</t>
    </r>
    <r>
      <rPr>
        <sz val="11"/>
        <color rgb="FF000000"/>
        <rFont val="Calibri"/>
      </rPr>
      <t>Reference: PP-MDM-414005</t>
    </r>
  </si>
  <si>
    <r>
      <rPr>
        <sz val="11"/>
        <color rgb="FF000000"/>
        <rFont val="Calibri"/>
      </rPr>
      <t>Verify the Core server version is a supported version. This requirement is Not Applicable for the cloud version of Core.</t>
    </r>
    <r>
      <rPr>
        <sz val="11"/>
        <color rgb="FF000000"/>
        <rFont val="Calibri"/>
      </rPr>
      <t xml:space="preserve">
</t>
    </r>
    <r>
      <rPr>
        <sz val="11"/>
        <color rgb="FF000000"/>
        <rFont val="Calibri"/>
      </rPr>
      <t>Find the list of currently supported on-prem versions of Core server here: https://help.ivanti.com/mi/help/en_us/EML/3.16.1/rni/Content/EmailPlusiOSReleaseNotes/Support_and_compatibilit.htm</t>
    </r>
    <r>
      <rPr>
        <sz val="11"/>
        <color rgb="FF000000"/>
        <rFont val="Calibri"/>
      </rPr>
      <t xml:space="preserve">
</t>
    </r>
    <r>
      <rPr>
        <sz val="11"/>
        <color rgb="FF000000"/>
        <rFont val="Calibri"/>
      </rPr>
      <t>Log onto the Core console and determine the installed version of Core:</t>
    </r>
    <r>
      <rPr>
        <sz val="11"/>
        <color rgb="FF000000"/>
        <rFont val="Calibri"/>
      </rPr>
      <t xml:space="preserve">
</t>
    </r>
    <r>
      <rPr>
        <sz val="11"/>
        <color rgb="FF000000"/>
        <rFont val="Calibri"/>
      </rPr>
      <t>1. Click on the round person icon in the top right corner of the Core console.</t>
    </r>
    <r>
      <rPr>
        <sz val="11"/>
        <color rgb="FF000000"/>
        <rFont val="Calibri"/>
      </rPr>
      <t xml:space="preserve">
</t>
    </r>
    <r>
      <rPr>
        <sz val="11"/>
        <color rgb="FF000000"/>
        <rFont val="Calibri"/>
      </rPr>
      <t>2. In the drop-down menu, select "About".</t>
    </r>
    <r>
      <rPr>
        <sz val="11"/>
        <color rgb="FF000000"/>
        <rFont val="Calibri"/>
      </rPr>
      <t xml:space="preserve">
</t>
    </r>
    <r>
      <rPr>
        <sz val="11"/>
        <color rgb="FF000000"/>
        <rFont val="Calibri"/>
      </rPr>
      <t>3. View the version of Core that is installed.</t>
    </r>
    <r>
      <rPr>
        <sz val="11"/>
        <color rgb="FF000000"/>
        <rFont val="Calibri"/>
      </rPr>
      <t xml:space="preserve">
</t>
    </r>
    <r>
      <rPr>
        <sz val="11"/>
        <color rgb="FF000000"/>
        <rFont val="Calibri"/>
      </rPr>
      <t>4. Verify the version is a supported version.</t>
    </r>
    <r>
      <rPr>
        <sz val="11"/>
        <color rgb="FF000000"/>
        <rFont val="Calibri"/>
      </rPr>
      <t xml:space="preserve">
</t>
    </r>
    <r>
      <rPr>
        <sz val="11"/>
        <color rgb="FF000000"/>
        <rFont val="Calibri"/>
      </rPr>
      <t>If the installed version of the Core server is not a supported version, this is a finding.</t>
    </r>
  </si>
  <si>
    <t>V-251419</t>
  </si>
  <si>
    <r>
      <rPr>
        <sz val="11"/>
        <rFont val="Calibri"/>
      </rPr>
      <t>The Ivanti EPMM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</si>
  <si>
    <r>
      <rPr>
        <sz val="11"/>
        <color rgb="FF000000"/>
        <rFont val="Calibri"/>
      </rPr>
      <t xml:space="preserve">Configure the MDM server with a periodicity for reachable events of six hours or less for the following commands to the agent: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MD firmware/software;</t>
    </r>
    <r>
      <rPr>
        <sz val="11"/>
        <color rgb="FF000000"/>
        <rFont val="Calibri"/>
      </rPr>
      <t xml:space="preserve">
</t>
    </r>
    <r>
      <rPr>
        <sz val="11"/>
        <color rgb="FF000000"/>
        <rFont val="Calibri"/>
      </rPr>
      <t>- query the current version of the hardware model of the device;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-read audit logs kept by the MD.</t>
    </r>
    <r>
      <rPr>
        <sz val="11"/>
        <color rgb="FF000000"/>
        <rFont val="Calibri"/>
      </rPr>
      <t xml:space="preserve">
</t>
    </r>
    <r>
      <rPr>
        <sz val="11"/>
        <color rgb="FF000000"/>
        <rFont val="Calibri"/>
      </rPr>
      <t>Configure the sync interval for a device:</t>
    </r>
    <r>
      <rPr>
        <sz val="11"/>
        <color rgb="FF000000"/>
        <rFont val="Calibri"/>
      </rPr>
      <t xml:space="preserve">
</t>
    </r>
    <r>
      <rPr>
        <sz val="11"/>
        <color rgb="FF000000"/>
        <rFont val="Calibri"/>
      </rPr>
      <t>To configure the frequency for starting the synchronization process between a device in MobileIron Core:</t>
    </r>
    <r>
      <rPr>
        <sz val="11"/>
        <color rgb="FF000000"/>
        <rFont val="Calibri"/>
      </rPr>
      <t xml:space="preserve">
</t>
    </r>
    <r>
      <rPr>
        <sz val="11"/>
        <color rgb="FF000000"/>
        <rFont val="Calibri"/>
      </rPr>
      <t>1. In the Admin Portal, go to Policies &amp; Config &gt;&gt; Policies.</t>
    </r>
    <r>
      <rPr>
        <sz val="11"/>
        <color rgb="FF000000"/>
        <rFont val="Calibri"/>
      </rPr>
      <t xml:space="preserve">
</t>
    </r>
    <r>
      <rPr>
        <sz val="11"/>
        <color rgb="FF000000"/>
        <rFont val="Calibri"/>
      </rPr>
      <t>2. Select the default sync policy.</t>
    </r>
    <r>
      <rPr>
        <sz val="11"/>
        <color rgb="FF000000"/>
        <rFont val="Calibri"/>
      </rPr>
      <t xml:space="preserve">
</t>
    </r>
    <r>
      <rPr>
        <sz val="11"/>
        <color rgb="FF000000"/>
        <rFont val="Calibri"/>
      </rPr>
      <t>3. Set Sync Interval to the number of minutes between synchronizations to be 360 minutes or less.</t>
    </r>
    <r>
      <rPr>
        <sz val="11"/>
        <color rgb="FF000000"/>
        <rFont val="Calibri"/>
      </rPr>
      <t xml:space="preserve">
</t>
    </r>
    <r>
      <rPr>
        <sz val="11"/>
        <color rgb="FF000000"/>
        <rFont val="Calibri"/>
      </rPr>
      <t>4. Click "Save".</t>
    </r>
  </si>
  <si>
    <r>
      <rPr>
        <sz val="11"/>
        <color rgb="FF000000"/>
        <rFont val="Calibri"/>
      </rPr>
      <t>Without verification, security functions may not operate correctly and this failure may go unnoticed.</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r>
      <rPr>
        <sz val="11"/>
        <color rgb="FF000000"/>
        <rFont val="Calibri"/>
      </rPr>
      <t xml:space="preserve">
</t>
    </r>
    <r>
      <rPr>
        <sz val="11"/>
        <color rgb="FF000000"/>
        <rFont val="Calibri"/>
      </rPr>
      <t xml:space="preserve">Satisfies: FAU_NET_EXT.1.1, FMT_SMF.1.1(2) c.3 </t>
    </r>
    <r>
      <rPr>
        <sz val="11"/>
        <color rgb="FF000000"/>
        <rFont val="Calibri"/>
      </rPr>
      <t xml:space="preserve">
</t>
    </r>
    <r>
      <rPr>
        <sz val="11"/>
        <color rgb="FF000000"/>
        <rFont val="Calibri"/>
      </rPr>
      <t>Reference: PP-MDM-411057</t>
    </r>
  </si>
  <si>
    <r>
      <rPr>
        <sz val="11"/>
        <color rgb="FF000000"/>
        <rFont val="Calibri"/>
      </rPr>
      <t xml:space="preserve">Review the MDM server configuration settings and verify the server is configured with a periodicity for reachable events of six hours or less for the following commands to the agent: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MD firmware/software;</t>
    </r>
    <r>
      <rPr>
        <sz val="11"/>
        <color rgb="FF000000"/>
        <rFont val="Calibri"/>
      </rPr>
      <t xml:space="preserve">
</t>
    </r>
    <r>
      <rPr>
        <sz val="11"/>
        <color rgb="FF000000"/>
        <rFont val="Calibri"/>
      </rPr>
      <t>- query the current version of the hardware model of the device;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 read audit logs kept by the MD.</t>
    </r>
    <r>
      <rPr>
        <sz val="11"/>
        <color rgb="FF000000"/>
        <rFont val="Calibri"/>
      </rPr>
      <t xml:space="preserve">
</t>
    </r>
    <r>
      <rPr>
        <sz val="11"/>
        <color rgb="FF000000"/>
        <rFont val="Calibri"/>
      </rPr>
      <t>Verify the sync interval for a device:</t>
    </r>
    <r>
      <rPr>
        <sz val="11"/>
        <color rgb="FF000000"/>
        <rFont val="Calibri"/>
      </rPr>
      <t xml:space="preserve">
</t>
    </r>
    <r>
      <rPr>
        <sz val="11"/>
        <color rgb="FF000000"/>
        <rFont val="Calibri"/>
      </rPr>
      <t>1. In the Admin Portal, go to Policies &amp; Config &gt;&gt; Policies.</t>
    </r>
    <r>
      <rPr>
        <sz val="11"/>
        <color rgb="FF000000"/>
        <rFont val="Calibri"/>
      </rPr>
      <t xml:space="preserve">
</t>
    </r>
    <r>
      <rPr>
        <sz val="11"/>
        <color rgb="FF000000"/>
        <rFont val="Calibri"/>
      </rPr>
      <t>2. Select the default sync policy.</t>
    </r>
    <r>
      <rPr>
        <sz val="11"/>
        <color rgb="FF000000"/>
        <rFont val="Calibri"/>
      </rPr>
      <t xml:space="preserve">
</t>
    </r>
    <r>
      <rPr>
        <sz val="11"/>
        <color rgb="FF000000"/>
        <rFont val="Calibri"/>
      </rPr>
      <t>3. Verify that the Sync Interval is set to 360 minutes or less.</t>
    </r>
    <r>
      <rPr>
        <sz val="11"/>
        <color rgb="FF000000"/>
        <rFont val="Calibri"/>
      </rPr>
      <t xml:space="preserve">
</t>
    </r>
    <r>
      <rPr>
        <sz val="11"/>
        <color rgb="FF000000"/>
        <rFont val="Calibri"/>
      </rPr>
      <t>If the Sync interval is not set to 360 minutes or less, this is a finding.</t>
    </r>
  </si>
  <si>
    <t>V-251420</t>
  </si>
  <si>
    <r>
      <rPr>
        <sz val="11"/>
        <rFont val="Calibri"/>
      </rPr>
      <t>The Ivanti EPMM server must use a FIPS-validated cryptographic module to generate cryptographic hashes.</t>
    </r>
  </si>
  <si>
    <r>
      <rPr>
        <sz val="11"/>
        <color rgb="FF000000"/>
        <rFont val="Calibri"/>
      </rPr>
      <t>Configure the MDM server to use a FIPS 140-2 validated cryptographic module.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SSH to MobileIron Core Server from any SSH client.</t>
    </r>
    <r>
      <rPr>
        <sz val="11"/>
        <color rgb="FF000000"/>
        <rFont val="Calibri"/>
      </rPr>
      <t xml:space="preserve">
</t>
    </r>
    <r>
      <rPr>
        <sz val="11"/>
        <color rgb="FF000000"/>
        <rFont val="Calibri"/>
      </rPr>
      <t>2. Enter the administrator credentials you set when you installed MobileIron Core.</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you set when you installed MobileIron Core.</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</si>
  <si>
    <r>
      <rPr>
        <sz val="11"/>
        <color rgb="FF000000"/>
        <rFont val="Calibri"/>
      </rPr>
      <t>FIPS 140-2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t>
    </r>
    <r>
      <rPr>
        <sz val="11"/>
        <color rgb="FF000000"/>
        <rFont val="Calibri"/>
      </rPr>
      <t xml:space="preserve">
</t>
    </r>
    <r>
      <rPr>
        <sz val="11"/>
        <color rgb="FF000000"/>
        <rFont val="Calibri"/>
      </rPr>
      <t>The cryptographic module used must have at least one validated hash algorithm. This validated hash algorithm must be used to generate cryptographic hashes for all cryptographic security function within the product being evaluated.</t>
    </r>
    <r>
      <rPr>
        <sz val="11"/>
        <color rgb="FF000000"/>
        <rFont val="Calibri"/>
      </rPr>
      <t xml:space="preserve">
</t>
    </r>
    <r>
      <rPr>
        <sz val="11"/>
        <color rgb="FF000000"/>
        <rFont val="Calibri"/>
      </rPr>
      <t>Satisfies: FCS_COP.1.1(2)</t>
    </r>
  </si>
  <si>
    <r>
      <rPr>
        <sz val="11"/>
        <color rgb="FF000000"/>
        <rFont val="Calibri"/>
      </rPr>
      <t>On the MDM console, do the following:</t>
    </r>
    <r>
      <rPr>
        <sz val="11"/>
        <color rgb="FF000000"/>
        <rFont val="Calibri"/>
      </rPr>
      <t xml:space="preserve">
</t>
    </r>
    <r>
      <rPr>
        <sz val="11"/>
        <color rgb="FF000000"/>
        <rFont val="Calibri"/>
      </rPr>
      <t>1. SSH to MobileIron Core Server from any SSH client.</t>
    </r>
    <r>
      <rPr>
        <sz val="11"/>
        <color rgb="FF000000"/>
        <rFont val="Calibri"/>
      </rPr>
      <t xml:space="preserve">
</t>
    </r>
    <r>
      <rPr>
        <sz val="11"/>
        <color rgb="FF000000"/>
        <rFont val="Calibri"/>
      </rPr>
      <t>2. Enter the administrator credentials you set when you installed MobileIron Core.</t>
    </r>
    <r>
      <rPr>
        <sz val="11"/>
        <color rgb="FF000000"/>
        <rFont val="Calibri"/>
      </rPr>
      <t xml:space="preserve">
</t>
    </r>
    <r>
      <rPr>
        <sz val="11"/>
        <color rgb="FF000000"/>
        <rFont val="Calibri"/>
      </rPr>
      <t>3. Enter show fips.</t>
    </r>
    <r>
      <rPr>
        <sz val="11"/>
        <color rgb="FF000000"/>
        <rFont val="Calibri"/>
      </rPr>
      <t xml:space="preserve">
</t>
    </r>
    <r>
      <rPr>
        <sz val="11"/>
        <color rgb="FF000000"/>
        <rFont val="Calibri"/>
      </rPr>
      <t>4. Verify "FIPS 140 mode is enabled" is displayed.</t>
    </r>
    <r>
      <rPr>
        <sz val="11"/>
        <color rgb="FF000000"/>
        <rFont val="Calibri"/>
      </rPr>
      <t xml:space="preserve">
</t>
    </r>
    <r>
      <rPr>
        <sz val="11"/>
        <color rgb="FF000000"/>
        <rFont val="Calibri"/>
      </rPr>
      <t>If the MobileIron Server Core does not report that FIPS mode is enabled, this is a finding.</t>
    </r>
  </si>
  <si>
    <t>V-251421</t>
  </si>
  <si>
    <r>
      <rPr>
        <sz val="11"/>
        <rFont val="Calibri"/>
      </rPr>
      <t>The Ivanti EPMM server must, at a minimum, off-load audit logs of interconnected systems in real time and off-load standalone systems weekly.</t>
    </r>
  </si>
  <si>
    <r>
      <rPr>
        <sz val="11"/>
        <color rgb="FF000000"/>
        <rFont val="Calibri"/>
      </rPr>
      <t>Complete the following activities to configure the transfer of MobileIron Core 11 server logs:</t>
    </r>
    <r>
      <rPr>
        <sz val="11"/>
        <color rgb="FF000000"/>
        <rFont val="Calibri"/>
      </rPr>
      <t xml:space="preserve">
</t>
    </r>
    <r>
      <rPr>
        <sz val="11"/>
        <color rgb="FF000000"/>
        <rFont val="Calibri"/>
      </rPr>
      <t>Configure Splunk for automated log export:</t>
    </r>
    <r>
      <rPr>
        <sz val="11"/>
        <color rgb="FF000000"/>
        <rFont val="Calibri"/>
      </rPr>
      <t xml:space="preserve">
</t>
    </r>
    <r>
      <rPr>
        <sz val="11"/>
        <color rgb="FF000000"/>
        <rFont val="Calibri"/>
      </rPr>
      <t>Step 1: Enable Core to turn on the Splunk Forwarder so it can push data to the Splunk Indexer.</t>
    </r>
    <r>
      <rPr>
        <sz val="11"/>
        <color rgb="FF000000"/>
        <rFont val="Calibri"/>
      </rPr>
      <t xml:space="preserve">
</t>
    </r>
    <r>
      <rPr>
        <sz val="11"/>
        <color rgb="FF000000"/>
        <rFont val="Calibri"/>
      </rPr>
      <t>To enable the Splunk Forwarder: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Select "Enable" next to Splunk Forwarder.</t>
    </r>
    <r>
      <rPr>
        <sz val="11"/>
        <color rgb="FF000000"/>
        <rFont val="Calibri"/>
      </rPr>
      <t xml:space="preserve">
</t>
    </r>
    <r>
      <rPr>
        <sz val="11"/>
        <color rgb="FF000000"/>
        <rFont val="Calibri"/>
      </rPr>
      <t>4. Click Apply &gt;&gt; OK to save the changes.</t>
    </r>
    <r>
      <rPr>
        <sz val="11"/>
        <color rgb="FF000000"/>
        <rFont val="Calibri"/>
      </rPr>
      <t xml:space="preserve">
</t>
    </r>
    <r>
      <rPr>
        <sz val="11"/>
        <color rgb="FF000000"/>
        <rFont val="Calibri"/>
      </rPr>
      <t>Step 2: Add a Splunk Indexer to configure which external Splunk Indexer will receive and manipulate the data from the Splunk Forwarder.</t>
    </r>
    <r>
      <rPr>
        <sz val="11"/>
        <color rgb="FF000000"/>
        <rFont val="Calibri"/>
      </rPr>
      <t xml:space="preserve">
</t>
    </r>
    <r>
      <rPr>
        <sz val="11"/>
        <color rgb="FF000000"/>
        <rFont val="Calibri"/>
      </rPr>
      <t>To add a Splunk Indexer:</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Click "Add" to open the Add Splunk Indexer window.</t>
    </r>
    <r>
      <rPr>
        <sz val="11"/>
        <color rgb="FF000000"/>
        <rFont val="Calibri"/>
      </rPr>
      <t xml:space="preserve">
</t>
    </r>
    <r>
      <rPr>
        <sz val="11"/>
        <color rgb="FF000000"/>
        <rFont val="Calibri"/>
      </rPr>
      <t>4. Modify the fields, as necessary, in the "Add Splunk Indexer" window. The following fields and descriptions are in the Add Splunk Indexer window:</t>
    </r>
    <r>
      <rPr>
        <sz val="11"/>
        <color rgb="FF000000"/>
        <rFont val="Calibri"/>
      </rPr>
      <t xml:space="preserve">
</t>
    </r>
    <r>
      <rPr>
        <sz val="11"/>
        <color rgb="FF000000"/>
        <rFont val="Calibri"/>
      </rPr>
      <t>- Splunk Indexer - Add the IP address of your Splunk Enterprise Server.</t>
    </r>
    <r>
      <rPr>
        <sz val="11"/>
        <color rgb="FF000000"/>
        <rFont val="Calibri"/>
      </rPr>
      <t xml:space="preserve">
</t>
    </r>
    <r>
      <rPr>
        <sz val="11"/>
        <color rgb="FF000000"/>
        <rFont val="Calibri"/>
      </rPr>
      <t>- Port - Add port of your Splunk Enterprise Server.</t>
    </r>
    <r>
      <rPr>
        <sz val="11"/>
        <color rgb="FF000000"/>
        <rFont val="Calibri"/>
      </rPr>
      <t xml:space="preserve">
</t>
    </r>
    <r>
      <rPr>
        <sz val="11"/>
        <color rgb="FF000000"/>
        <rFont val="Calibri"/>
      </rPr>
      <t>- Enable SSL - Click this check box to enable SSL.</t>
    </r>
    <r>
      <rPr>
        <sz val="11"/>
        <color rgb="FF000000"/>
        <rFont val="Calibri"/>
      </rPr>
      <t xml:space="preserve">
</t>
    </r>
    <r>
      <rPr>
        <sz val="11"/>
        <color rgb="FF000000"/>
        <rFont val="Calibri"/>
      </rPr>
      <t>5. Click Apply &gt;&gt; OK to save the changes.</t>
    </r>
    <r>
      <rPr>
        <sz val="11"/>
        <color rgb="FF000000"/>
        <rFont val="Calibri"/>
      </rPr>
      <t xml:space="preserve">
</t>
    </r>
    <r>
      <rPr>
        <sz val="11"/>
        <color rgb="FF000000"/>
        <rFont val="Calibri"/>
      </rPr>
      <t>Step 3: Configure Splunk Data to configure which data Splunk Forwarder sends to the Splunk Indexer.</t>
    </r>
    <r>
      <rPr>
        <sz val="11"/>
        <color rgb="FF000000"/>
        <rFont val="Calibri"/>
      </rPr>
      <t xml:space="preserve">
</t>
    </r>
    <r>
      <rPr>
        <sz val="11"/>
        <color rgb="FF000000"/>
        <rFont val="Calibri"/>
      </rPr>
      <t>To configure Splunk Data:</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Modify the fields, as necessary.</t>
    </r>
    <r>
      <rPr>
        <sz val="11"/>
        <color rgb="FF000000"/>
        <rFont val="Calibri"/>
      </rPr>
      <t xml:space="preserve">
</t>
    </r>
    <r>
      <rPr>
        <sz val="11"/>
        <color rgb="FF000000"/>
        <rFont val="Calibri"/>
      </rPr>
      <t>- Click Show/Hide Advanced Options to further customize which data to send to Splunk.</t>
    </r>
    <r>
      <rPr>
        <sz val="11"/>
        <color rgb="FF000000"/>
        <rFont val="Calibri"/>
      </rPr>
      <t xml:space="preserve">
</t>
    </r>
    <r>
      <rPr>
        <sz val="11"/>
        <color rgb="FF000000"/>
        <rFont val="Calibri"/>
      </rPr>
      <t>- Check "Audit Log" at a minimum.</t>
    </r>
    <r>
      <rPr>
        <sz val="11"/>
        <color rgb="FF000000"/>
        <rFont val="Calibri"/>
      </rPr>
      <t xml:space="preserve">
</t>
    </r>
    <r>
      <rPr>
        <sz val="11"/>
        <color rgb="FF000000"/>
        <rFont val="Calibri"/>
      </rPr>
      <t>4. Click Apply &gt;&gt; OK.</t>
    </r>
    <r>
      <rPr>
        <sz val="11"/>
        <color rgb="FF000000"/>
        <rFont val="Calibri"/>
      </rPr>
      <t xml:space="preserve">
</t>
    </r>
    <r>
      <rPr>
        <sz val="11"/>
        <color rgb="FF000000"/>
        <rFont val="Calibri"/>
      </rPr>
      <t>5. Restart the Splunk Forwarder by disabling it, then enabling it again.</t>
    </r>
    <r>
      <rPr>
        <sz val="11"/>
        <color rgb="FF000000"/>
        <rFont val="Calibri"/>
      </rPr>
      <t xml:space="preserve">
</t>
    </r>
    <r>
      <rPr>
        <sz val="11"/>
        <color rgb="FF000000"/>
        <rFont val="Calibri"/>
      </rPr>
      <t xml:space="preserve">  a. Go to Settings &gt;&gt; Services.</t>
    </r>
    <r>
      <rPr>
        <sz val="11"/>
        <color rgb="FF000000"/>
        <rFont val="Calibri"/>
      </rPr>
      <t xml:space="preserve">
</t>
    </r>
    <r>
      <rPr>
        <sz val="11"/>
        <color rgb="FF000000"/>
        <rFont val="Calibri"/>
      </rPr>
      <t xml:space="preserve">  b. Select Disable next to Splunk Forwarder.</t>
    </r>
    <r>
      <rPr>
        <sz val="11"/>
        <color rgb="FF000000"/>
        <rFont val="Calibri"/>
      </rPr>
      <t xml:space="preserve">
</t>
    </r>
    <r>
      <rPr>
        <sz val="11"/>
        <color rgb="FF000000"/>
        <rFont val="Calibri"/>
      </rPr>
      <t xml:space="preserve">  c. Click Apply &gt;&gt; OK.</t>
    </r>
    <r>
      <rPr>
        <sz val="11"/>
        <color rgb="FF000000"/>
        <rFont val="Calibri"/>
      </rPr>
      <t xml:space="preserve">
</t>
    </r>
    <r>
      <rPr>
        <sz val="11"/>
        <color rgb="FF000000"/>
        <rFont val="Calibri"/>
      </rPr>
      <t xml:space="preserve">  d. Select Enable next to Splunk Forwarder.</t>
    </r>
    <r>
      <rPr>
        <sz val="11"/>
        <color rgb="FF000000"/>
        <rFont val="Calibri"/>
      </rPr>
      <t xml:space="preserve">
</t>
    </r>
    <r>
      <rPr>
        <sz val="11"/>
        <color rgb="FF000000"/>
        <rFont val="Calibri"/>
      </rPr>
      <t>6. Click Apply &gt;&gt; OK to save the changes.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</si>
  <si>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 xml:space="preserve">Satisfies: FMT_SMF.1.1(2) c.8, FAU_STG_EXT.1.1(1) </t>
    </r>
    <r>
      <rPr>
        <sz val="11"/>
        <color rgb="FF000000"/>
        <rFont val="Calibri"/>
      </rPr>
      <t xml:space="preserve">
</t>
    </r>
    <r>
      <rPr>
        <sz val="11"/>
        <color rgb="FF000000"/>
        <rFont val="Calibri"/>
      </rPr>
      <t>Reference: PP-MDM-411054</t>
    </r>
  </si>
  <si>
    <r>
      <rPr>
        <sz val="11"/>
        <color rgb="FF000000"/>
        <rFont val="Calibri"/>
      </rPr>
      <t>Verify that Splunk is configured for automated log export.</t>
    </r>
    <r>
      <rPr>
        <sz val="11"/>
        <color rgb="FF000000"/>
        <rFont val="Calibri"/>
      </rPr>
      <t xml:space="preserve">
</t>
    </r>
    <r>
      <rPr>
        <sz val="11"/>
        <color rgb="FF000000"/>
        <rFont val="Calibri"/>
      </rPr>
      <t>Step 1: Verify that the Splunk Forwarder is enabled.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Services.</t>
    </r>
    <r>
      <rPr>
        <sz val="11"/>
        <color rgb="FF000000"/>
        <rFont val="Calibri"/>
      </rPr>
      <t xml:space="preserve">
</t>
    </r>
    <r>
      <rPr>
        <sz val="11"/>
        <color rgb="FF000000"/>
        <rFont val="Calibri"/>
      </rPr>
      <t>3. Verify that the "Enable" toggle is ON and "Running" is displayed.</t>
    </r>
    <r>
      <rPr>
        <sz val="11"/>
        <color rgb="FF000000"/>
        <rFont val="Calibri"/>
      </rPr>
      <t xml:space="preserve">
</t>
    </r>
    <r>
      <rPr>
        <sz val="11"/>
        <color rgb="FF000000"/>
        <rFont val="Calibri"/>
      </rPr>
      <t>If "Enable" toggle is not ON or "Running" is not displayed, this is a finding.</t>
    </r>
    <r>
      <rPr>
        <sz val="11"/>
        <color rgb="FF000000"/>
        <rFont val="Calibri"/>
      </rPr>
      <t xml:space="preserve">
</t>
    </r>
    <r>
      <rPr>
        <sz val="11"/>
        <color rgb="FF000000"/>
        <rFont val="Calibri"/>
      </rPr>
      <t>Step 2: Verify that Splunk Indexer is configured.</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Indexer.</t>
    </r>
    <r>
      <rPr>
        <sz val="11"/>
        <color rgb="FF000000"/>
        <rFont val="Calibri"/>
      </rPr>
      <t xml:space="preserve">
</t>
    </r>
    <r>
      <rPr>
        <sz val="11"/>
        <color rgb="FF000000"/>
        <rFont val="Calibri"/>
      </rPr>
      <t>3. Verify that there is an entry and the Status is "Connected".</t>
    </r>
    <r>
      <rPr>
        <sz val="11"/>
        <color rgb="FF000000"/>
        <rFont val="Calibri"/>
      </rPr>
      <t xml:space="preserve">
</t>
    </r>
    <r>
      <rPr>
        <sz val="11"/>
        <color rgb="FF000000"/>
        <rFont val="Calibri"/>
      </rPr>
      <t>If there is no entry for Splunk Indexer or the Status is "Not Connected", this is a finding.</t>
    </r>
    <r>
      <rPr>
        <sz val="11"/>
        <color rgb="FF000000"/>
        <rFont val="Calibri"/>
      </rPr>
      <t xml:space="preserve">
</t>
    </r>
    <r>
      <rPr>
        <sz val="11"/>
        <color rgb="FF000000"/>
        <rFont val="Calibri"/>
      </rPr>
      <t>Step 3: Verify "Audit Log" is enabled in the Splunk "data to index".</t>
    </r>
    <r>
      <rPr>
        <sz val="11"/>
        <color rgb="FF000000"/>
        <rFont val="Calibri"/>
      </rPr>
      <t xml:space="preserve">
</t>
    </r>
    <r>
      <rPr>
        <sz val="11"/>
        <color rgb="FF000000"/>
        <rFont val="Calibri"/>
      </rPr>
      <t>1. Log in to System Manager.</t>
    </r>
    <r>
      <rPr>
        <sz val="11"/>
        <color rgb="FF000000"/>
        <rFont val="Calibri"/>
      </rPr>
      <t xml:space="preserve">
</t>
    </r>
    <r>
      <rPr>
        <sz val="11"/>
        <color rgb="FF000000"/>
        <rFont val="Calibri"/>
      </rPr>
      <t>2. Go to Settings &gt;&gt; Data Export &gt;&gt; Splunk Data to open the "Data to Index" window.</t>
    </r>
    <r>
      <rPr>
        <sz val="11"/>
        <color rgb="FF000000"/>
        <rFont val="Calibri"/>
      </rPr>
      <t xml:space="preserve">
</t>
    </r>
    <r>
      <rPr>
        <sz val="11"/>
        <color rgb="FF000000"/>
        <rFont val="Calibri"/>
      </rPr>
      <t>3. Verify "Audit Log" is included in the "Data To Index".</t>
    </r>
    <r>
      <rPr>
        <sz val="11"/>
        <color rgb="FF000000"/>
        <rFont val="Calibri"/>
      </rPr>
      <t xml:space="preserve">
</t>
    </r>
    <r>
      <rPr>
        <sz val="11"/>
        <color rgb="FF000000"/>
        <rFont val="Calibri"/>
      </rPr>
      <t>If "Audit Log" is not included in the "Data To Index", this is a finding.</t>
    </r>
  </si>
  <si>
    <t>V-251422</t>
  </si>
  <si>
    <r>
      <rPr>
        <sz val="11"/>
        <rFont val="Calibri"/>
      </rPr>
      <t>The Ivanti EPMM server must be configured in accordance with the security configuration settings based on DoD security configuration or implementation guidance, including STIGs, NSA configuration guides, CTOs, and DTMs.</t>
    </r>
  </si>
  <si>
    <r>
      <rPr>
        <sz val="11"/>
        <color rgb="FF000000"/>
        <rFont val="Calibri"/>
      </rPr>
      <t>Configure the MDM Server per the Mobile Device Management Protection Profile and this document.</t>
    </r>
  </si>
  <si>
    <r>
      <rPr>
        <sz val="11"/>
        <color rgb="FF000000"/>
        <rFont val="Calibri"/>
      </rPr>
      <t>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</si>
  <si>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Review the MDM server documentation, Mobile Device Management Protection Profile Guide.</t>
    </r>
    <r>
      <rPr>
        <sz val="11"/>
        <color rgb="FF000000"/>
        <rFont val="Calibri"/>
      </rPr>
      <t xml:space="preserve">
</t>
    </r>
    <r>
      <rPr>
        <sz val="11"/>
        <color rgb="FF000000"/>
        <rFont val="Calibri"/>
      </rPr>
      <t>If Core is not configured in accordance with the security configuration settings based on DoD security configuration or implementation guidance, including STIGs, NSA configuration guides, CTOs, and DTMs, this is a finding.</t>
    </r>
  </si>
  <si>
    <t>V-251423</t>
  </si>
  <si>
    <r>
      <rPr>
        <sz val="11"/>
        <rFont val="Calibri"/>
      </rPr>
      <t>The Ivanti EPMM server must be configured to implement FIPS 140-2 mode for all server and agent encryption.</t>
    </r>
  </si>
  <si>
    <r>
      <rPr>
        <sz val="11"/>
        <color rgb="FF000000"/>
        <rFont val="Calibri"/>
      </rPr>
      <t>Configure the MDM server to use a FIPS 140-2 validated cryptographic module.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SSH to MobileIron Core Server from any SSH client.</t>
    </r>
    <r>
      <rPr>
        <sz val="11"/>
        <color rgb="FF000000"/>
        <rFont val="Calibri"/>
      </rPr>
      <t xml:space="preserve">
</t>
    </r>
    <r>
      <rPr>
        <sz val="11"/>
        <color rgb="FF000000"/>
        <rFont val="Calibri"/>
      </rPr>
      <t>2. Enter the administrator credentials you set when you installed MobileIron Core.</t>
    </r>
    <r>
      <rPr>
        <sz val="11"/>
        <color rgb="FF000000"/>
        <rFont val="Calibri"/>
      </rPr>
      <t xml:space="preserve">
</t>
    </r>
    <r>
      <rPr>
        <sz val="11"/>
        <color rgb="FF000000"/>
        <rFont val="Calibri"/>
      </rPr>
      <t>3. Enter enable.</t>
    </r>
    <r>
      <rPr>
        <sz val="11"/>
        <color rgb="FF000000"/>
        <rFont val="Calibri"/>
      </rPr>
      <t xml:space="preserve">
</t>
    </r>
    <r>
      <rPr>
        <sz val="11"/>
        <color rgb="FF000000"/>
        <rFont val="Calibri"/>
      </rPr>
      <t>4. When prompted, enter the enable secret you set when you installed MobileIron Core.</t>
    </r>
    <r>
      <rPr>
        <sz val="11"/>
        <color rgb="FF000000"/>
        <rFont val="Calibri"/>
      </rPr>
      <t xml:space="preserve">
</t>
    </r>
    <r>
      <rPr>
        <sz val="11"/>
        <color rgb="FF000000"/>
        <rFont val="Calibri"/>
      </rPr>
      <t>5. Enter configure terminal.</t>
    </r>
    <r>
      <rPr>
        <sz val="11"/>
        <color rgb="FF000000"/>
        <rFont val="Calibri"/>
      </rPr>
      <t xml:space="preserve">
</t>
    </r>
    <r>
      <rPr>
        <sz val="11"/>
        <color rgb="FF000000"/>
        <rFont val="Calibri"/>
      </rPr>
      <t>6. Enter the following command to enable FIPS: fips</t>
    </r>
    <r>
      <rPr>
        <sz val="11"/>
        <color rgb="FF000000"/>
        <rFont val="Calibri"/>
      </rPr>
      <t xml:space="preserve">
</t>
    </r>
    <r>
      <rPr>
        <sz val="11"/>
        <color rgb="FF000000"/>
        <rFont val="Calibri"/>
      </rPr>
      <t>7. Enter the following command to proceed with the necessary reload: do reload.</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</si>
  <si>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 block cipher mode is an algorithm that features the use of a symmetric key block cipher algorithm to provide an information service, such as confidentiality or authentication.</t>
    </r>
    <r>
      <rPr>
        <sz val="11"/>
        <color rgb="FF000000"/>
        <rFont val="Calibri"/>
      </rPr>
      <t xml:space="preserve">
</t>
    </r>
    <r>
      <rPr>
        <sz val="11"/>
        <color rgb="FF000000"/>
        <rFont val="Calibri"/>
      </rPr>
      <t>AES is the FIPS-validated cipher block cryptographic algorithm approved for use in DoD. For an algorithm implementation to be listed on a FIPS 140-2 cryptographic module validation certificate as an approved security function, the algorithm implementation must meet all the requirements of FIPS 140-2 and must successfully complete the cryptographic algorithm validation process. Currently, NIST has approved the following confidentiality modes to be used with approved block ciphers in a series of special publications: ECB, CBC, OFB, CFB, CTR, XTS-AES, FF1, FF3, CCM, GCM, KW, KWP, and TKW.</t>
    </r>
    <r>
      <rPr>
        <sz val="11"/>
        <color rgb="FF000000"/>
        <rFont val="Calibri"/>
      </rPr>
      <t xml:space="preserve">
</t>
    </r>
    <r>
      <rPr>
        <sz val="11"/>
        <color rgb="FF000000"/>
        <rFont val="Calibri"/>
      </rPr>
      <t xml:space="preserve">Satisfies: FCS_COP.1.1(1), FTP_TRP.1.1(1)  </t>
    </r>
    <r>
      <rPr>
        <sz val="11"/>
        <color rgb="FF000000"/>
        <rFont val="Calibri"/>
      </rPr>
      <t xml:space="preserve">
</t>
    </r>
    <r>
      <rPr>
        <sz val="11"/>
        <color rgb="FF000000"/>
        <rFont val="Calibri"/>
      </rPr>
      <t>Reference: PP-MDM-414001</t>
    </r>
  </si>
  <si>
    <r>
      <rPr>
        <sz val="11"/>
        <color rgb="FF000000"/>
        <rFont val="Calibri"/>
      </rPr>
      <t>On the MDM console, do the following:</t>
    </r>
    <r>
      <rPr>
        <sz val="11"/>
        <color rgb="FF000000"/>
        <rFont val="Calibri"/>
      </rPr>
      <t xml:space="preserve">
</t>
    </r>
    <r>
      <rPr>
        <sz val="11"/>
        <color rgb="FF000000"/>
        <rFont val="Calibri"/>
      </rPr>
      <t>1. SSH to MobileIron Core Server from any SSH client.</t>
    </r>
    <r>
      <rPr>
        <sz val="11"/>
        <color rgb="FF000000"/>
        <rFont val="Calibri"/>
      </rPr>
      <t xml:space="preserve">
</t>
    </r>
    <r>
      <rPr>
        <sz val="11"/>
        <color rgb="FF000000"/>
        <rFont val="Calibri"/>
      </rPr>
      <t>2. Enter the administrator credentials you set when you installed MobileIron Core.</t>
    </r>
    <r>
      <rPr>
        <sz val="11"/>
        <color rgb="FF000000"/>
        <rFont val="Calibri"/>
      </rPr>
      <t xml:space="preserve">
</t>
    </r>
    <r>
      <rPr>
        <sz val="11"/>
        <color rgb="FF000000"/>
        <rFont val="Calibri"/>
      </rPr>
      <t>3. Enter show fips.</t>
    </r>
    <r>
      <rPr>
        <sz val="11"/>
        <color rgb="FF000000"/>
        <rFont val="Calibri"/>
      </rPr>
      <t xml:space="preserve">
</t>
    </r>
    <r>
      <rPr>
        <sz val="11"/>
        <color rgb="FF000000"/>
        <rFont val="Calibri"/>
      </rPr>
      <t>4. Verify "FIPS 140 mode is enabled" is displayed.</t>
    </r>
    <r>
      <rPr>
        <sz val="11"/>
        <color rgb="FF000000"/>
        <rFont val="Calibri"/>
      </rPr>
      <t xml:space="preserve">
</t>
    </r>
    <r>
      <rPr>
        <sz val="11"/>
        <color rgb="FF000000"/>
        <rFont val="Calibri"/>
      </rPr>
      <t>5. If the MobileIron Server Core does not report that FIPS mode is enabled, this is a finding.</t>
    </r>
  </si>
  <si>
    <t>V-251774</t>
  </si>
  <si>
    <r>
      <rPr>
        <sz val="11"/>
        <rFont val="Calibri"/>
      </rPr>
      <t>The Ivanti EPMM server must configured to lock administrator accounts after three unsuccessful login attempts.</t>
    </r>
  </si>
  <si>
    <r>
      <rPr>
        <sz val="11"/>
        <color rgb="FF000000"/>
        <rFont val="Calibri"/>
      </rPr>
      <t>Configure the Ivanti EPMM server to lock administrator accounts after three unsuccessful login attempts.</t>
    </r>
    <r>
      <rPr>
        <sz val="11"/>
        <color rgb="FF000000"/>
        <rFont val="Calibri"/>
      </rPr>
      <t xml:space="preserve">
</t>
    </r>
    <r>
      <rPr>
        <sz val="11"/>
        <color rgb="FF000000"/>
        <rFont val="Calibri"/>
      </rPr>
      <t>Log in to the Core Admin Console &gt;&gt; Settings &gt;&gt; Security &gt;&gt; Password Policy.</t>
    </r>
    <r>
      <rPr>
        <sz val="11"/>
        <color rgb="FF000000"/>
        <rFont val="Calibri"/>
      </rPr>
      <t xml:space="preserve">
</t>
    </r>
    <r>
      <rPr>
        <sz val="11"/>
        <color rgb="FF000000"/>
        <rFont val="Calibri"/>
      </rPr>
      <t>Set "Number of Failed attempts" to "3".</t>
    </r>
  </si>
  <si>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Reference:PP-MDM-431030</t>
    </r>
  </si>
  <si>
    <r>
      <rPr>
        <sz val="11"/>
        <color rgb="FF000000"/>
        <rFont val="Calibri"/>
      </rPr>
      <t>Verify the Ivanti EPMM server has been configured to lock administrator accounts after three unsuccessful login attempts.</t>
    </r>
    <r>
      <rPr>
        <sz val="11"/>
        <color rgb="FF000000"/>
        <rFont val="Calibri"/>
      </rPr>
      <t xml:space="preserve">
</t>
    </r>
    <r>
      <rPr>
        <sz val="11"/>
        <color rgb="FF000000"/>
        <rFont val="Calibri"/>
      </rPr>
      <t>Log in to the Core Admin Console &gt;&gt; Settings &gt;&gt; Security &gt;&gt; Password Policy.</t>
    </r>
    <r>
      <rPr>
        <sz val="11"/>
        <color rgb="FF000000"/>
        <rFont val="Calibri"/>
      </rPr>
      <t xml:space="preserve">
</t>
    </r>
    <r>
      <rPr>
        <sz val="11"/>
        <color rgb="FF000000"/>
        <rFont val="Calibri"/>
      </rPr>
      <t>Verify "Number of Failed attempts" is set to "3".</t>
    </r>
    <r>
      <rPr>
        <sz val="11"/>
        <color rgb="FF000000"/>
        <rFont val="Calibri"/>
      </rPr>
      <t xml:space="preserve">
</t>
    </r>
    <r>
      <rPr>
        <sz val="11"/>
        <color rgb="FF000000"/>
        <rFont val="Calibri"/>
      </rPr>
      <t>If the Ivanti EPMM server does not lock administrator accounts after three unsuccessful login attempts, this is a finding.</t>
    </r>
  </si>
  <si>
    <t>V-251777</t>
  </si>
  <si>
    <r>
      <rPr>
        <sz val="11"/>
        <rFont val="Calibri"/>
      </rPr>
      <t>The Ivanti EPMM server must be configured to lock an administrator</t>
    </r>
    <r>
      <rPr>
        <sz val="11"/>
        <color rgb="FF000000"/>
        <rFont val="Calibri"/>
      </rPr>
      <t>'</t>
    </r>
    <r>
      <rPr>
        <sz val="11"/>
        <color rgb="FF000000"/>
        <rFont val="Calibri"/>
      </rPr>
      <t>s account for at least 15 minutes after the account has been locked because the maximum number of unsuccessful login attempts has been exceeded.</t>
    </r>
  </si>
  <si>
    <r>
      <rPr>
        <sz val="11"/>
        <color rgb="FF000000"/>
        <rFont val="Calibri"/>
      </rPr>
      <t>Configure the Ivanti EPMM server to lock an administrator's account for at least 15 minutes after the account has been locked because the maximum number of unsuccessful login attempts has been exceeded.</t>
    </r>
    <r>
      <rPr>
        <sz val="11"/>
        <color rgb="FF000000"/>
        <rFont val="Calibri"/>
      </rPr>
      <t xml:space="preserve">
</t>
    </r>
    <r>
      <rPr>
        <sz val="11"/>
        <color rgb="FF000000"/>
        <rFont val="Calibri"/>
      </rPr>
      <t>Log in to the Core Admin Console &gt;&gt; Settings &gt;&gt; Security &gt;&gt; Password Policy.</t>
    </r>
    <r>
      <rPr>
        <sz val="11"/>
        <color rgb="FF000000"/>
        <rFont val="Calibri"/>
      </rPr>
      <t xml:space="preserve">
</t>
    </r>
    <r>
      <rPr>
        <sz val="11"/>
        <color rgb="FF000000"/>
        <rFont val="Calibri"/>
      </rPr>
      <t>Set "Auto-Lock Time" to 15 minutes (900 seconds).</t>
    </r>
  </si>
  <si>
    <r>
      <rPr>
        <sz val="11"/>
        <color rgb="FF000000"/>
        <rFont val="Calibri"/>
      </rPr>
      <t>Verify the Ivanti EPMM server has been configured to lock an administrator's account for at least 15 minutes after the account has been locked because the maximum number of unsuccessful login attempts has been exceeded.</t>
    </r>
    <r>
      <rPr>
        <sz val="11"/>
        <color rgb="FF000000"/>
        <rFont val="Calibri"/>
      </rPr>
      <t xml:space="preserve">
</t>
    </r>
    <r>
      <rPr>
        <sz val="11"/>
        <color rgb="FF000000"/>
        <rFont val="Calibri"/>
      </rPr>
      <t>Log in to the Core Admin Console &gt;&gt; Settings &gt;&gt; Security &gt;&gt; Password Policy.</t>
    </r>
    <r>
      <rPr>
        <sz val="11"/>
        <color rgb="FF000000"/>
        <rFont val="Calibri"/>
      </rPr>
      <t xml:space="preserve">
</t>
    </r>
    <r>
      <rPr>
        <sz val="11"/>
        <color rgb="FF000000"/>
        <rFont val="Calibri"/>
      </rPr>
      <t>Verify "Auto-Lock Time" is set to 15 minutes (900 seconds).</t>
    </r>
    <r>
      <rPr>
        <sz val="11"/>
        <color rgb="FF000000"/>
        <rFont val="Calibri"/>
      </rPr>
      <t xml:space="preserve">
</t>
    </r>
    <r>
      <rPr>
        <sz val="11"/>
        <color rgb="FF000000"/>
        <rFont val="Calibri"/>
      </rPr>
      <t>If the Ivanti EPMM server does not lock an administrator's account for at least 15 minutes after the account has been locked because the maximum number of unsuccessful login attempts has been exceeded,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</si>
  <si>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</si>
  <si>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</si>
  <si>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</si>
  <si>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</si>
  <si>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</si>
  <si>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</si>
  <si>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</si>
  <si>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</si>
  <si>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</si>
  <si>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</si>
  <si>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</si>
  <si>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</si>
  <si>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</si>
  <si>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</si>
  <si>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</si>
  <si>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</si>
  <si>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</si>
  <si>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</si>
  <si>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</si>
  <si>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</si>
  <si>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</si>
  <si>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</si>
  <si>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</si>
  <si>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</si>
  <si>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</si>
  <si>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</si>
  <si>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</si>
  <si>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</si>
  <si>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</si>
  <si>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Ivanti EPMM Server Security Technical Implementation Guide V3R1</t>
  </si>
  <si>
    <t>Developed By:</t>
  </si>
  <si>
    <t>Ivanti and Defense Information Systems Agency (DISA) for the US DoD</t>
  </si>
  <si>
    <t>Release Information:</t>
  </si>
  <si>
    <r>
      <rPr>
        <b/>
        <sz val="11"/>
        <color rgb="FF000000"/>
        <rFont val="Calibri"/>
      </rPr>
      <t>Version:</t>
    </r>
    <r>
      <rPr>
        <sz val="11"/>
        <color rgb="FF000000"/>
        <rFont val="Calibri"/>
      </rPr>
      <t xml:space="preserve"> V3R1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t>
    </r>
  </si>
  <si>
    <t>Download Url:</t>
  </si>
  <si>
    <t>https://www.cyber.mil/stigs</t>
  </si>
  <si>
    <t>Guide Overview:</t>
  </si>
  <si>
    <r>
      <rPr>
        <sz val="11"/>
        <color rgb="FF000000"/>
        <rFont val="Calibri"/>
      </rPr>
      <t>The Ivanti Endpoint Manager Mobile (EPMM) Server Security Technical Implementation Guide (STIG) is published as a tool to improve the security of Department of Defense (DOD) information systems. This STIG applies to any Ivanti-supported version of EPMM starting with version 11 and later.</t>
    </r>
    <r>
      <rPr>
        <sz val="11"/>
        <color rgb="FF000000"/>
        <rFont val="Calibri"/>
      </rPr>
      <t xml:space="preserve">
</t>
    </r>
    <r>
      <rPr>
        <sz val="11"/>
        <color rgb="FF000000"/>
        <rFont val="Calibri"/>
      </rPr>
      <t>This document is meant for use in conjunction with other STIGs such as the CentOS, MySQL, and Apache Tomcat.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</si>
  <si>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</si>
  <si>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</si>
  <si>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</si>
  <si>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</si>
  <si>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</si>
  <si>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</si>
  <si>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</si>
  <si>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</si>
  <si>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</si>
  <si>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</si>
  <si>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</si>
  <si>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</si>
  <si>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</si>
  <si>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</si>
  <si>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</si>
  <si>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</si>
  <si>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</si>
  <si>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</si>
  <si>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</si>
  <si>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</si>
  <si>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</si>
  <si>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</si>
  <si>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</si>
  <si>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</si>
  <si>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</si>
  <si>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</si>
  <si>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</si>
  <si>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</si>
  <si>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</si>
  <si>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</si>
  <si>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</si>
  <si>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</si>
  <si>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</si>
  <si>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</si>
  <si>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</si>
  <si>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</si>
  <si>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</si>
  <si>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</si>
  <si>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</si>
  <si>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</si>
  <si>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</si>
  <si>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</si>
  <si>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</si>
  <si>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</si>
  <si>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</si>
  <si>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</si>
  <si>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</si>
  <si>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</si>
  <si>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Ivanti EPMM Server Security Technical Implementation Guide V3R1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</si>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</sst>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D17-4CE3-A0F2-5F0E06C95D4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D17-4CE3-A0F2-5F0E06C95D4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c:v>
                </c:pt>
              </c:numCache>
            </c:numRef>
          </c:val>
          <c:extLst>
            <c:ext xmlns:c16="http://schemas.microsoft.com/office/drawing/2014/chart" uri="{C3380CC4-5D6E-409C-BE32-E72D297353CC}">
              <c16:uniqueId val="{00000002-2D17-4CE3-A0F2-5F0E06C95D4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BC6-444F-88B4-BF9692211B5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BC6-444F-88B4-BF9692211B5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c:v>
                </c:pt>
              </c:numCache>
            </c:numRef>
          </c:val>
          <c:extLst>
            <c:ext xmlns:c16="http://schemas.microsoft.com/office/drawing/2014/chart" uri="{C3380CC4-5D6E-409C-BE32-E72D297353CC}">
              <c16:uniqueId val="{00000002-CBC6-444F-88B4-BF9692211B5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369A-4931-B23A-DD90F14BF5A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369A-4931-B23A-DD90F14BF5A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5</c:v>
                </c:pt>
                <c:pt idx="1">
                  <c:v>21</c:v>
                </c:pt>
              </c:numCache>
            </c:numRef>
          </c:val>
          <c:extLst>
            <c:ext xmlns:c16="http://schemas.microsoft.com/office/drawing/2014/chart" uri="{C3380CC4-5D6E-409C-BE32-E72D297353CC}">
              <c16:uniqueId val="{00000002-369A-4931-B23A-DD90F14BF5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68D-413E-8BF9-BAE2520C6EB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68D-413E-8BF9-BAE2520C6EB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26</c:v>
                </c:pt>
              </c:numCache>
            </c:numRef>
          </c:val>
          <c:extLst>
            <c:ext xmlns:c16="http://schemas.microsoft.com/office/drawing/2014/chart" uri="{C3380CC4-5D6E-409C-BE32-E72D297353CC}">
              <c16:uniqueId val="{00000002-068D-413E-8BF9-BAE2520C6E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F4A-4772-BEF4-CFACFB056C2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F4A-4772-BEF4-CFACFB056C2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26</c:v>
                </c:pt>
              </c:numCache>
            </c:numRef>
          </c:val>
          <c:extLst>
            <c:ext xmlns:c16="http://schemas.microsoft.com/office/drawing/2014/chart" uri="{C3380CC4-5D6E-409C-BE32-E72D297353CC}">
              <c16:uniqueId val="{00000002-EF4A-4772-BEF4-CFACFB056C2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69A-47A1-91CB-89950FD9552E}"/>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69A-47A1-91CB-89950FD9552E}"/>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69A-47A1-91CB-89950FD9552E}"/>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69A-47A1-91CB-89950FD955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73D-4F38-B2A6-F45EC47A6E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ud5x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bxpa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hrb0b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coh4v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1xepl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3zllf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zh2vo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
  <autoFilter ref="A1:M2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148</v>
      </c>
    </row>
    <row r="3" spans="2:3" ht="15" customHeight="1" x14ac:dyDescent="0.35"/>
    <row r="4" spans="2:3" ht="58" x14ac:dyDescent="0.35">
      <c r="B4" s="18" t="s">
        <v>149</v>
      </c>
      <c r="C4" s="19" t="s">
        <v>150</v>
      </c>
    </row>
    <row r="5" spans="2:3" x14ac:dyDescent="0.35">
      <c r="C5" s="19" t="s">
        <v>151</v>
      </c>
    </row>
    <row r="6" spans="2:3" x14ac:dyDescent="0.35">
      <c r="C6" s="16" t="s">
        <v>152</v>
      </c>
    </row>
    <row r="7" spans="2:3" ht="10" customHeight="1" x14ac:dyDescent="0.35"/>
    <row r="8" spans="2:3" ht="232" x14ac:dyDescent="0.35">
      <c r="B8" s="20" t="s">
        <v>153</v>
      </c>
      <c r="C8" s="19" t="s">
        <v>154</v>
      </c>
    </row>
    <row r="9" spans="2:3" ht="10" customHeight="1" x14ac:dyDescent="0.35"/>
    <row r="10" spans="2:3" ht="35" customHeight="1" x14ac:dyDescent="0.35">
      <c r="B10" s="20" t="s">
        <v>155</v>
      </c>
      <c r="C10" s="19" t="s">
        <v>156</v>
      </c>
    </row>
    <row r="11" spans="2:3" ht="75" customHeight="1" x14ac:dyDescent="0.35">
      <c r="B11" s="16" t="s">
        <v>19</v>
      </c>
      <c r="C11" s="19" t="s">
        <v>157</v>
      </c>
    </row>
    <row r="12" spans="2:3" ht="47" customHeight="1" x14ac:dyDescent="0.35">
      <c r="B12" s="16" t="s">
        <v>19</v>
      </c>
      <c r="C12" s="19" t="s">
        <v>158</v>
      </c>
    </row>
    <row r="13" spans="2:3" ht="35" customHeight="1" x14ac:dyDescent="0.35">
      <c r="B13" s="16" t="s">
        <v>19</v>
      </c>
      <c r="C13" s="19" t="s">
        <v>159</v>
      </c>
    </row>
    <row r="14" spans="2:3" ht="32" customHeight="1" x14ac:dyDescent="0.35">
      <c r="B14" s="16" t="s">
        <v>19</v>
      </c>
      <c r="C14" s="19" t="s">
        <v>160</v>
      </c>
    </row>
    <row r="15" spans="2:3" ht="30" customHeight="1" x14ac:dyDescent="0.35">
      <c r="B15" s="16" t="s">
        <v>19</v>
      </c>
      <c r="C15" s="19" t="s">
        <v>161</v>
      </c>
    </row>
    <row r="16" spans="2:3" ht="10" customHeight="1" x14ac:dyDescent="0.35"/>
    <row r="17" spans="1:3" ht="145" customHeight="1" x14ac:dyDescent="0.35">
      <c r="B17" s="20" t="s">
        <v>162</v>
      </c>
      <c r="C17" s="19" t="s">
        <v>163</v>
      </c>
    </row>
    <row r="18" spans="1:3" ht="10" customHeight="1" x14ac:dyDescent="0.35"/>
    <row r="19" spans="1:3" ht="3" customHeight="1" x14ac:dyDescent="0.35">
      <c r="B19" s="21"/>
      <c r="C19" s="21"/>
    </row>
    <row r="20" spans="1:3" ht="12" customHeight="1" x14ac:dyDescent="0.35"/>
    <row r="21" spans="1:3" ht="35" customHeight="1" x14ac:dyDescent="0.35">
      <c r="A21" s="23"/>
      <c r="B21" s="24" t="s">
        <v>164</v>
      </c>
      <c r="C21" s="25" t="s">
        <v>165</v>
      </c>
    </row>
    <row r="22" spans="1:3" ht="18" customHeight="1" x14ac:dyDescent="0.35">
      <c r="A22" s="23"/>
      <c r="B22" s="23" t="s">
        <v>19</v>
      </c>
      <c r="C22" s="25" t="s">
        <v>166</v>
      </c>
    </row>
    <row r="23" spans="1:3" ht="18" customHeight="1" x14ac:dyDescent="0.35">
      <c r="A23" s="23"/>
      <c r="B23" s="23" t="s">
        <v>19</v>
      </c>
      <c r="C23" s="25" t="s">
        <v>167</v>
      </c>
    </row>
    <row r="24" spans="1:3" ht="18" customHeight="1" x14ac:dyDescent="0.35">
      <c r="A24" s="23"/>
      <c r="B24" s="23" t="s">
        <v>19</v>
      </c>
      <c r="C24" s="25" t="s">
        <v>168</v>
      </c>
    </row>
    <row r="25" spans="1:3" ht="18" customHeight="1" x14ac:dyDescent="0.35">
      <c r="A25" s="23"/>
      <c r="B25" s="23" t="s">
        <v>19</v>
      </c>
      <c r="C25" s="25" t="s">
        <v>169</v>
      </c>
    </row>
    <row r="26" spans="1:3" ht="18" customHeight="1" x14ac:dyDescent="0.35">
      <c r="A26" s="23"/>
      <c r="B26" s="23" t="s">
        <v>19</v>
      </c>
      <c r="C26" s="25" t="s">
        <v>170</v>
      </c>
    </row>
    <row r="27" spans="1:3" ht="18" customHeight="1" x14ac:dyDescent="0.35">
      <c r="A27" s="23"/>
      <c r="B27" s="23" t="s">
        <v>19</v>
      </c>
      <c r="C27" s="25" t="s">
        <v>171</v>
      </c>
    </row>
    <row r="28" spans="1:3" ht="18" customHeight="1" x14ac:dyDescent="0.35">
      <c r="A28" s="23"/>
      <c r="B28" s="23" t="s">
        <v>19</v>
      </c>
      <c r="C28" s="25" t="s">
        <v>172</v>
      </c>
    </row>
    <row r="29" spans="1:3" ht="18" customHeight="1" x14ac:dyDescent="0.35">
      <c r="A29" s="23"/>
      <c r="B29" s="23" t="s">
        <v>19</v>
      </c>
      <c r="C29" s="25" t="s">
        <v>173</v>
      </c>
    </row>
    <row r="30" spans="1:3" ht="44" customHeight="1" x14ac:dyDescent="0.35">
      <c r="A30" s="23"/>
      <c r="B30" s="23" t="s">
        <v>19</v>
      </c>
      <c r="C30" s="26" t="s">
        <v>174</v>
      </c>
    </row>
    <row r="31" spans="1:3" ht="10" customHeight="1" x14ac:dyDescent="0.35"/>
    <row r="32" spans="1:3" ht="3" customHeight="1" x14ac:dyDescent="0.35">
      <c r="B32" s="21"/>
      <c r="C32" s="21"/>
    </row>
    <row r="33" spans="2:3" ht="12" customHeight="1" x14ac:dyDescent="0.35"/>
    <row r="34" spans="2:3" ht="24" customHeight="1" x14ac:dyDescent="0.35">
      <c r="B34" s="27" t="s">
        <v>175</v>
      </c>
      <c r="C34" s="28" t="s">
        <v>176</v>
      </c>
    </row>
    <row r="35" spans="2:3" ht="18.5" x14ac:dyDescent="0.35">
      <c r="B35" s="27" t="s">
        <v>177</v>
      </c>
      <c r="C35" s="29" t="s">
        <v>178</v>
      </c>
    </row>
    <row r="36" spans="2:3" ht="27" customHeight="1" x14ac:dyDescent="0.35">
      <c r="B36" s="30" t="s">
        <v>179</v>
      </c>
      <c r="C36" s="22" t="s">
        <v>180</v>
      </c>
    </row>
    <row r="37" spans="2:3" x14ac:dyDescent="0.35">
      <c r="B37" s="27" t="s">
        <v>181</v>
      </c>
      <c r="C37" s="31" t="s">
        <v>182</v>
      </c>
    </row>
    <row r="38" spans="2:3" ht="10" customHeight="1" x14ac:dyDescent="0.35"/>
    <row r="39" spans="2:3" ht="87" x14ac:dyDescent="0.35">
      <c r="B39" s="27" t="s">
        <v>183</v>
      </c>
      <c r="C39" s="32" t="s">
        <v>184</v>
      </c>
    </row>
    <row r="40" spans="2:3" ht="10" customHeight="1" x14ac:dyDescent="0.35"/>
    <row r="41" spans="2:3" ht="43.5" x14ac:dyDescent="0.35">
      <c r="B41" s="27" t="s">
        <v>185</v>
      </c>
      <c r="C41" s="19" t="s">
        <v>186</v>
      </c>
    </row>
    <row r="42" spans="2:3" ht="10" customHeight="1" x14ac:dyDescent="0.35"/>
    <row r="43" spans="2:3" ht="15.5" x14ac:dyDescent="0.35">
      <c r="C43" s="33" t="s">
        <v>85</v>
      </c>
    </row>
    <row r="44" spans="2:3" ht="29" x14ac:dyDescent="0.35">
      <c r="C44" s="19" t="s">
        <v>187</v>
      </c>
    </row>
    <row r="45" spans="2:3" ht="10" customHeight="1" x14ac:dyDescent="0.35"/>
    <row r="46" spans="2:3" ht="15.5" x14ac:dyDescent="0.35">
      <c r="C46" s="34" t="s">
        <v>15</v>
      </c>
    </row>
    <row r="47" spans="2:3" ht="29" x14ac:dyDescent="0.35">
      <c r="C47" s="19" t="s">
        <v>188</v>
      </c>
    </row>
    <row r="48" spans="2:3" ht="10" customHeight="1" x14ac:dyDescent="0.35"/>
    <row r="49" spans="2:3" ht="15.5" x14ac:dyDescent="0.35">
      <c r="C49" s="35" t="s">
        <v>189</v>
      </c>
    </row>
    <row r="50" spans="2:3" ht="29" x14ac:dyDescent="0.35">
      <c r="C50" s="19" t="s">
        <v>190</v>
      </c>
    </row>
    <row r="51" spans="2:3" ht="10" customHeight="1" x14ac:dyDescent="0.35"/>
    <row r="52" spans="2:3" ht="3" customHeight="1" x14ac:dyDescent="0.35">
      <c r="B52" s="21"/>
      <c r="C52" s="21"/>
    </row>
    <row r="53" spans="2:3" ht="12" customHeight="1" x14ac:dyDescent="0.35"/>
    <row r="54" spans="2:3" ht="130.5" x14ac:dyDescent="0.35">
      <c r="B54" s="18" t="s">
        <v>191</v>
      </c>
      <c r="C54" s="19" t="s">
        <v>192</v>
      </c>
    </row>
    <row r="55" spans="2:3" ht="6" customHeight="1" x14ac:dyDescent="0.35"/>
    <row r="56" spans="2:3" ht="217.5" x14ac:dyDescent="0.35">
      <c r="C56" s="19" t="s">
        <v>193</v>
      </c>
    </row>
    <row r="57" spans="2:3" ht="6" customHeight="1" x14ac:dyDescent="0.35"/>
    <row r="58" spans="2:3" ht="43.5" x14ac:dyDescent="0.35">
      <c r="C58" s="19" t="s">
        <v>194</v>
      </c>
    </row>
    <row r="59" spans="2:3" ht="10" customHeight="1" x14ac:dyDescent="0.35"/>
    <row r="60" spans="2:3" ht="3" customHeight="1" x14ac:dyDescent="0.35">
      <c r="B60" s="21"/>
      <c r="C60" s="21"/>
    </row>
    <row r="61" spans="2:3" ht="12" customHeight="1" x14ac:dyDescent="0.35"/>
    <row r="62" spans="2:3" ht="145" x14ac:dyDescent="0.35">
      <c r="B62" s="18" t="s">
        <v>195</v>
      </c>
      <c r="C62" s="19" t="s">
        <v>196</v>
      </c>
    </row>
    <row r="63" spans="2:3" ht="6" customHeight="1" x14ac:dyDescent="0.35"/>
    <row r="64" spans="2:3" ht="203" x14ac:dyDescent="0.35">
      <c r="C64" s="19" t="s">
        <v>197</v>
      </c>
    </row>
    <row r="65" spans="2:3" ht="6" customHeight="1" x14ac:dyDescent="0.35"/>
    <row r="66" spans="2:3" ht="43.5" x14ac:dyDescent="0.35">
      <c r="C66" s="19" t="s">
        <v>198</v>
      </c>
    </row>
    <row r="67" spans="2:3" ht="10" customHeight="1" x14ac:dyDescent="0.35"/>
    <row r="68" spans="2:3" ht="3" customHeight="1" x14ac:dyDescent="0.35">
      <c r="B68" s="21"/>
      <c r="C68" s="21"/>
    </row>
    <row r="69" spans="2:3" ht="12" customHeight="1" x14ac:dyDescent="0.35"/>
    <row r="70" spans="2:3" ht="101.5" x14ac:dyDescent="0.35">
      <c r="B70" s="18" t="s">
        <v>199</v>
      </c>
      <c r="C70" s="19" t="s">
        <v>200</v>
      </c>
    </row>
    <row r="71" spans="2:3" ht="6" customHeight="1" x14ac:dyDescent="0.35"/>
    <row r="72" spans="2:3" ht="145" x14ac:dyDescent="0.35">
      <c r="C72" s="19" t="s">
        <v>201</v>
      </c>
    </row>
    <row r="73" spans="2:3" ht="6" customHeight="1" x14ac:dyDescent="0.35"/>
    <row r="74" spans="2:3" ht="43.5" x14ac:dyDescent="0.35">
      <c r="C74" s="19" t="s">
        <v>202</v>
      </c>
    </row>
    <row r="75" spans="2:3" ht="10" customHeight="1" x14ac:dyDescent="0.35"/>
    <row r="76" spans="2:3" ht="3" customHeight="1" x14ac:dyDescent="0.35">
      <c r="B76" s="21"/>
      <c r="C76" s="21"/>
    </row>
    <row r="77" spans="2:3" ht="12" customHeight="1" x14ac:dyDescent="0.35"/>
    <row r="78" spans="2:3" ht="26" customHeight="1" x14ac:dyDescent="0.35">
      <c r="B78" s="36" t="s">
        <v>203</v>
      </c>
    </row>
    <row r="79" spans="2:3" ht="8" customHeight="1" x14ac:dyDescent="0.35"/>
    <row r="80" spans="2:3" ht="20" customHeight="1" x14ac:dyDescent="0.35">
      <c r="B80" s="27" t="s">
        <v>204</v>
      </c>
      <c r="C80" s="37" t="s">
        <v>205</v>
      </c>
    </row>
    <row r="81" spans="2:3" ht="116" x14ac:dyDescent="0.35">
      <c r="C81" s="19" t="s">
        <v>206</v>
      </c>
    </row>
    <row r="82" spans="2:3" ht="10" customHeight="1" x14ac:dyDescent="0.35"/>
    <row r="83" spans="2:3" ht="20" customHeight="1" x14ac:dyDescent="0.35">
      <c r="B83" s="27" t="s">
        <v>207</v>
      </c>
      <c r="C83" s="37" t="s">
        <v>208</v>
      </c>
    </row>
    <row r="84" spans="2:3" ht="116" x14ac:dyDescent="0.35">
      <c r="C84" s="19" t="s">
        <v>209</v>
      </c>
    </row>
    <row r="85" spans="2:3" ht="10" customHeight="1" x14ac:dyDescent="0.35"/>
    <row r="86" spans="2:3" ht="20" customHeight="1" x14ac:dyDescent="0.35">
      <c r="B86" s="27" t="s">
        <v>210</v>
      </c>
      <c r="C86" s="37" t="s">
        <v>211</v>
      </c>
    </row>
    <row r="87" spans="2:3" ht="130.5" x14ac:dyDescent="0.35">
      <c r="C87" s="19" t="s">
        <v>212</v>
      </c>
    </row>
    <row r="88" spans="2:3" ht="10" customHeight="1" x14ac:dyDescent="0.35"/>
    <row r="89" spans="2:3" ht="20" customHeight="1" x14ac:dyDescent="0.35">
      <c r="B89" s="27" t="s">
        <v>213</v>
      </c>
      <c r="C89" s="37" t="s">
        <v>214</v>
      </c>
    </row>
    <row r="90" spans="2:3" ht="130.5" x14ac:dyDescent="0.35">
      <c r="C90" s="19" t="s">
        <v>215</v>
      </c>
    </row>
    <row r="91" spans="2:3" ht="10" customHeight="1" x14ac:dyDescent="0.35"/>
    <row r="92" spans="2:3" ht="20" customHeight="1" x14ac:dyDescent="0.35">
      <c r="B92" s="27" t="s">
        <v>216</v>
      </c>
      <c r="C92" s="37" t="s">
        <v>217</v>
      </c>
    </row>
    <row r="93" spans="2:3" ht="116" x14ac:dyDescent="0.35">
      <c r="C93" s="19" t="s">
        <v>218</v>
      </c>
    </row>
    <row r="94" spans="2:3" ht="10" customHeight="1" x14ac:dyDescent="0.35"/>
    <row r="95" spans="2:3" ht="20" customHeight="1" x14ac:dyDescent="0.35">
      <c r="B95" s="27" t="s">
        <v>219</v>
      </c>
      <c r="C95" s="37" t="s">
        <v>220</v>
      </c>
    </row>
    <row r="96" spans="2:3" ht="116" x14ac:dyDescent="0.35">
      <c r="C96" s="19" t="s">
        <v>221</v>
      </c>
    </row>
    <row r="97" spans="2:3" ht="10" customHeight="1" x14ac:dyDescent="0.35"/>
    <row r="98" spans="2:3" ht="20" customHeight="1" x14ac:dyDescent="0.35">
      <c r="B98" s="27" t="s">
        <v>222</v>
      </c>
      <c r="C98" s="37" t="s">
        <v>223</v>
      </c>
    </row>
    <row r="99" spans="2:3" ht="130.5" x14ac:dyDescent="0.35">
      <c r="C99" s="19" t="s">
        <v>224</v>
      </c>
    </row>
    <row r="100" spans="2:3" ht="10" customHeight="1" x14ac:dyDescent="0.35"/>
    <row r="101" spans="2:3" ht="20" customHeight="1" x14ac:dyDescent="0.35">
      <c r="B101" s="27" t="s">
        <v>225</v>
      </c>
      <c r="C101" s="37" t="s">
        <v>226</v>
      </c>
    </row>
    <row r="102" spans="2:3" ht="203" x14ac:dyDescent="0.35">
      <c r="C102" s="19" t="s">
        <v>227</v>
      </c>
    </row>
    <row r="103" spans="2:3" ht="10" customHeight="1" x14ac:dyDescent="0.35"/>
    <row r="106" spans="2:3" ht="32" customHeight="1" x14ac:dyDescent="0.35">
      <c r="B106" s="288" t="s">
        <v>147</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2910</v>
      </c>
      <c r="B1" s="230" t="s">
        <v>0</v>
      </c>
      <c r="C1" s="230" t="s">
        <v>387</v>
      </c>
      <c r="D1" s="230" t="s">
        <v>388</v>
      </c>
      <c r="E1" s="230" t="s">
        <v>393</v>
      </c>
      <c r="F1" s="230" t="s">
        <v>394</v>
      </c>
      <c r="G1" s="230" t="s">
        <v>395</v>
      </c>
      <c r="H1" s="230" t="s">
        <v>396</v>
      </c>
      <c r="I1" s="230" t="s">
        <v>397</v>
      </c>
      <c r="J1" s="230" t="s">
        <v>398</v>
      </c>
      <c r="K1" s="230" t="s">
        <v>399</v>
      </c>
      <c r="L1" s="230" t="s">
        <v>400</v>
      </c>
      <c r="M1" s="230" t="s">
        <v>401</v>
      </c>
      <c r="N1" s="230" t="s">
        <v>402</v>
      </c>
      <c r="O1" s="230" t="s">
        <v>403</v>
      </c>
      <c r="P1" s="230" t="s">
        <v>404</v>
      </c>
      <c r="Q1" s="230" t="s">
        <v>405</v>
      </c>
      <c r="R1" s="230" t="s">
        <v>406</v>
      </c>
      <c r="S1" s="230" t="s">
        <v>407</v>
      </c>
      <c r="T1" s="230" t="s">
        <v>408</v>
      </c>
      <c r="U1" s="230" t="s">
        <v>409</v>
      </c>
      <c r="V1" s="230" t="s">
        <v>410</v>
      </c>
      <c r="W1" s="230" t="s">
        <v>411</v>
      </c>
      <c r="X1" s="230" t="s">
        <v>412</v>
      </c>
      <c r="Y1" s="230" t="s">
        <v>413</v>
      </c>
      <c r="Z1" s="230" t="s">
        <v>414</v>
      </c>
      <c r="AA1" s="230" t="s">
        <v>415</v>
      </c>
      <c r="AB1" s="230" t="s">
        <v>416</v>
      </c>
      <c r="AC1" s="230" t="s">
        <v>417</v>
      </c>
      <c r="AD1" s="230" t="s">
        <v>418</v>
      </c>
      <c r="AE1" s="230" t="s">
        <v>419</v>
      </c>
      <c r="AF1" s="230" t="s">
        <v>420</v>
      </c>
      <c r="AG1" s="230" t="s">
        <v>421</v>
      </c>
      <c r="AH1" s="230" t="s">
        <v>422</v>
      </c>
      <c r="AI1" s="230" t="s">
        <v>423</v>
      </c>
      <c r="AJ1" s="230" t="s">
        <v>424</v>
      </c>
      <c r="AK1" s="230" t="s">
        <v>425</v>
      </c>
      <c r="AL1" s="230" t="s">
        <v>426</v>
      </c>
      <c r="AM1" s="230" t="s">
        <v>427</v>
      </c>
      <c r="AN1" s="230" t="s">
        <v>428</v>
      </c>
      <c r="AO1" s="230" t="s">
        <v>429</v>
      </c>
      <c r="AP1" s="230" t="s">
        <v>430</v>
      </c>
      <c r="AQ1" s="230" t="s">
        <v>431</v>
      </c>
      <c r="AR1" s="230" t="s">
        <v>432</v>
      </c>
      <c r="AS1" s="231" t="s">
        <v>433</v>
      </c>
    </row>
    <row r="2" spans="1:45" ht="60" customHeight="1" outlineLevel="1" x14ac:dyDescent="0.35">
      <c r="A2" s="223" t="s">
        <v>2911</v>
      </c>
      <c r="B2" s="210" t="s">
        <v>2912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2911</v>
      </c>
      <c r="B3" s="211" t="s">
        <v>2913</v>
      </c>
      <c r="C3" s="212" t="s">
        <v>2914</v>
      </c>
      <c r="D3" s="214" t="s">
        <v>2915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2911</v>
      </c>
      <c r="B4" s="211" t="s">
        <v>2916</v>
      </c>
      <c r="C4" s="212" t="s">
        <v>2917</v>
      </c>
      <c r="D4" s="214" t="s">
        <v>2918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2911</v>
      </c>
      <c r="B5" s="211" t="s">
        <v>2919</v>
      </c>
      <c r="C5" s="212" t="s">
        <v>2920</v>
      </c>
      <c r="D5" s="214" t="s">
        <v>2921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2911</v>
      </c>
      <c r="B6" s="211" t="s">
        <v>2922</v>
      </c>
      <c r="C6" s="212" t="s">
        <v>2923</v>
      </c>
      <c r="D6" s="214" t="s">
        <v>2924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2911</v>
      </c>
      <c r="B7" s="211" t="s">
        <v>2925</v>
      </c>
      <c r="C7" s="212" t="s">
        <v>2926</v>
      </c>
      <c r="D7" s="214" t="s">
        <v>2927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2911</v>
      </c>
      <c r="B8" s="211" t="s">
        <v>2928</v>
      </c>
      <c r="C8" s="212" t="s">
        <v>2929</v>
      </c>
      <c r="D8" s="214" t="s">
        <v>2930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2911</v>
      </c>
      <c r="B9" s="211" t="s">
        <v>2931</v>
      </c>
      <c r="C9" s="212" t="s">
        <v>2932</v>
      </c>
      <c r="D9" s="214" t="s">
        <v>2933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2911</v>
      </c>
      <c r="B10" s="211" t="s">
        <v>2934</v>
      </c>
      <c r="C10" s="212" t="s">
        <v>2935</v>
      </c>
      <c r="D10" s="214" t="s">
        <v>2936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2911</v>
      </c>
      <c r="B11" s="211" t="s">
        <v>2937</v>
      </c>
      <c r="C11" s="212" t="s">
        <v>2938</v>
      </c>
      <c r="D11" s="214" t="s">
        <v>2939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2911</v>
      </c>
      <c r="B12" s="211" t="s">
        <v>2940</v>
      </c>
      <c r="C12" s="212" t="s">
        <v>2941</v>
      </c>
      <c r="D12" s="214" t="s">
        <v>2942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2911</v>
      </c>
      <c r="B13" s="211" t="s">
        <v>2943</v>
      </c>
      <c r="C13" s="212" t="s">
        <v>2944</v>
      </c>
      <c r="D13" s="214" t="s">
        <v>2945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2911</v>
      </c>
      <c r="B14" s="211" t="s">
        <v>2946</v>
      </c>
      <c r="C14" s="212" t="s">
        <v>2947</v>
      </c>
      <c r="D14" s="214" t="s">
        <v>2948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2911</v>
      </c>
      <c r="B15" s="211" t="s">
        <v>2949</v>
      </c>
      <c r="C15" s="212" t="s">
        <v>2950</v>
      </c>
      <c r="D15" s="214" t="s">
        <v>2951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2911</v>
      </c>
      <c r="B16" s="211" t="s">
        <v>2952</v>
      </c>
      <c r="C16" s="212" t="s">
        <v>2953</v>
      </c>
      <c r="D16" s="214" t="s">
        <v>2954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2911</v>
      </c>
      <c r="B17" s="211" t="s">
        <v>2955</v>
      </c>
      <c r="C17" s="212" t="s">
        <v>2956</v>
      </c>
      <c r="D17" s="214" t="s">
        <v>2957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2911</v>
      </c>
      <c r="B18" s="211" t="s">
        <v>2958</v>
      </c>
      <c r="C18" s="212" t="s">
        <v>2959</v>
      </c>
      <c r="D18" s="214" t="s">
        <v>2960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2911</v>
      </c>
      <c r="B19" s="211" t="s">
        <v>2961</v>
      </c>
      <c r="C19" s="212" t="s">
        <v>2962</v>
      </c>
      <c r="D19" s="214" t="s">
        <v>2963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2911</v>
      </c>
      <c r="B20" s="211" t="s">
        <v>2964</v>
      </c>
      <c r="C20" s="212" t="s">
        <v>2965</v>
      </c>
      <c r="D20" s="214" t="s">
        <v>2966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2911</v>
      </c>
      <c r="B21" s="211" t="s">
        <v>2967</v>
      </c>
      <c r="C21" s="212" t="s">
        <v>2968</v>
      </c>
      <c r="D21" s="214" t="s">
        <v>2969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2911</v>
      </c>
      <c r="B22" s="211" t="s">
        <v>2970</v>
      </c>
      <c r="C22" s="212" t="s">
        <v>2971</v>
      </c>
      <c r="D22" s="214" t="s">
        <v>2972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2911</v>
      </c>
      <c r="B23" s="211" t="s">
        <v>2973</v>
      </c>
      <c r="C23" s="212" t="s">
        <v>2974</v>
      </c>
      <c r="D23" s="214" t="s">
        <v>2975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2911</v>
      </c>
      <c r="B24" s="211" t="s">
        <v>2976</v>
      </c>
      <c r="C24" s="212" t="s">
        <v>2977</v>
      </c>
      <c r="D24" s="214" t="s">
        <v>2978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2911</v>
      </c>
      <c r="B25" s="211" t="s">
        <v>2979</v>
      </c>
      <c r="C25" s="212" t="s">
        <v>2980</v>
      </c>
      <c r="D25" s="214" t="s">
        <v>2981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2911</v>
      </c>
      <c r="B26" s="211" t="s">
        <v>2982</v>
      </c>
      <c r="C26" s="212" t="s">
        <v>2983</v>
      </c>
      <c r="D26" s="214" t="s">
        <v>2984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2911</v>
      </c>
      <c r="B27" s="211" t="s">
        <v>2985</v>
      </c>
      <c r="C27" s="212" t="s">
        <v>2986</v>
      </c>
      <c r="D27" s="214" t="s">
        <v>2987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2911</v>
      </c>
      <c r="B28" s="211" t="s">
        <v>2988</v>
      </c>
      <c r="C28" s="212" t="s">
        <v>2989</v>
      </c>
      <c r="D28" s="214" t="s">
        <v>2990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2911</v>
      </c>
      <c r="B29" s="211" t="s">
        <v>2991</v>
      </c>
      <c r="C29" s="212" t="s">
        <v>2992</v>
      </c>
      <c r="D29" s="214" t="s">
        <v>2993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2911</v>
      </c>
      <c r="B30" s="211" t="s">
        <v>2994</v>
      </c>
      <c r="C30" s="212" t="s">
        <v>2995</v>
      </c>
      <c r="D30" s="214" t="s">
        <v>2996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2911</v>
      </c>
      <c r="B31" s="211" t="s">
        <v>2997</v>
      </c>
      <c r="C31" s="212" t="s">
        <v>2998</v>
      </c>
      <c r="D31" s="214" t="s">
        <v>2999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2911</v>
      </c>
      <c r="B32" s="211" t="s">
        <v>3000</v>
      </c>
      <c r="C32" s="212" t="s">
        <v>3001</v>
      </c>
      <c r="D32" s="214" t="s">
        <v>3002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2911</v>
      </c>
      <c r="B33" s="211" t="s">
        <v>3003</v>
      </c>
      <c r="C33" s="212" t="s">
        <v>3004</v>
      </c>
      <c r="D33" s="214" t="s">
        <v>3005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2911</v>
      </c>
      <c r="B34" s="211" t="s">
        <v>3006</v>
      </c>
      <c r="C34" s="212" t="s">
        <v>3007</v>
      </c>
      <c r="D34" s="214" t="s">
        <v>3008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2911</v>
      </c>
      <c r="B35" s="211" t="s">
        <v>3009</v>
      </c>
      <c r="C35" s="212" t="s">
        <v>3010</v>
      </c>
      <c r="D35" s="214" t="s">
        <v>3011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2911</v>
      </c>
      <c r="B36" s="211" t="s">
        <v>3012</v>
      </c>
      <c r="C36" s="212" t="s">
        <v>3013</v>
      </c>
      <c r="D36" s="214" t="s">
        <v>3014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2911</v>
      </c>
      <c r="B37" s="211" t="s">
        <v>3015</v>
      </c>
      <c r="C37" s="212" t="s">
        <v>3016</v>
      </c>
      <c r="D37" s="214" t="s">
        <v>3017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2911</v>
      </c>
      <c r="B38" s="211" t="s">
        <v>3018</v>
      </c>
      <c r="C38" s="212" t="s">
        <v>3019</v>
      </c>
      <c r="D38" s="214" t="s">
        <v>3020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2911</v>
      </c>
      <c r="B39" s="211" t="s">
        <v>3021</v>
      </c>
      <c r="C39" s="212" t="s">
        <v>3022</v>
      </c>
      <c r="D39" s="214" t="s">
        <v>3023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3024</v>
      </c>
      <c r="B40" s="210" t="s">
        <v>3025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3024</v>
      </c>
      <c r="B41" s="211" t="s">
        <v>3026</v>
      </c>
      <c r="C41" s="212" t="s">
        <v>3027</v>
      </c>
      <c r="D41" s="214" t="s">
        <v>3028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3024</v>
      </c>
      <c r="B42" s="211" t="s">
        <v>3029</v>
      </c>
      <c r="C42" s="212" t="s">
        <v>3030</v>
      </c>
      <c r="D42" s="214" t="s">
        <v>3031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3024</v>
      </c>
      <c r="B43" s="211" t="s">
        <v>3032</v>
      </c>
      <c r="C43" s="212" t="s">
        <v>3033</v>
      </c>
      <c r="D43" s="214" t="s">
        <v>3034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3024</v>
      </c>
      <c r="B44" s="211" t="s">
        <v>3035</v>
      </c>
      <c r="C44" s="212" t="s">
        <v>3036</v>
      </c>
      <c r="D44" s="214" t="s">
        <v>3037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3024</v>
      </c>
      <c r="B45" s="211" t="s">
        <v>3038</v>
      </c>
      <c r="C45" s="212" t="s">
        <v>3039</v>
      </c>
      <c r="D45" s="214" t="s">
        <v>3040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3024</v>
      </c>
      <c r="B46" s="211" t="s">
        <v>3041</v>
      </c>
      <c r="C46" s="212" t="s">
        <v>3042</v>
      </c>
      <c r="D46" s="214" t="s">
        <v>3043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3024</v>
      </c>
      <c r="B47" s="211" t="s">
        <v>3044</v>
      </c>
      <c r="C47" s="212" t="s">
        <v>3045</v>
      </c>
      <c r="D47" s="214" t="s">
        <v>3046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3024</v>
      </c>
      <c r="B48" s="211" t="s">
        <v>3047</v>
      </c>
      <c r="C48" s="212" t="s">
        <v>3048</v>
      </c>
      <c r="D48" s="214" t="s">
        <v>3049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3050</v>
      </c>
      <c r="B49" s="210" t="s">
        <v>3051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3050</v>
      </c>
      <c r="B50" s="211" t="s">
        <v>3052</v>
      </c>
      <c r="C50" s="212" t="s">
        <v>3053</v>
      </c>
      <c r="D50" s="214" t="s">
        <v>3054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3050</v>
      </c>
      <c r="B51" s="211" t="s">
        <v>3055</v>
      </c>
      <c r="C51" s="212" t="s">
        <v>3056</v>
      </c>
      <c r="D51" s="214" t="s">
        <v>3057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3050</v>
      </c>
      <c r="B52" s="211" t="s">
        <v>3058</v>
      </c>
      <c r="C52" s="212" t="s">
        <v>3059</v>
      </c>
      <c r="D52" s="214" t="s">
        <v>3060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3050</v>
      </c>
      <c r="B53" s="211" t="s">
        <v>3061</v>
      </c>
      <c r="C53" s="212" t="s">
        <v>3062</v>
      </c>
      <c r="D53" s="214" t="s">
        <v>3063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3050</v>
      </c>
      <c r="B54" s="211" t="s">
        <v>3064</v>
      </c>
      <c r="C54" s="212" t="s">
        <v>3065</v>
      </c>
      <c r="D54" s="214" t="s">
        <v>3066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3050</v>
      </c>
      <c r="B55" s="211" t="s">
        <v>3067</v>
      </c>
      <c r="C55" s="212" t="s">
        <v>3068</v>
      </c>
      <c r="D55" s="214" t="s">
        <v>3069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3050</v>
      </c>
      <c r="B56" s="211" t="s">
        <v>3070</v>
      </c>
      <c r="C56" s="212" t="s">
        <v>3071</v>
      </c>
      <c r="D56" s="214" t="s">
        <v>3072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3050</v>
      </c>
      <c r="B57" s="211" t="s">
        <v>3073</v>
      </c>
      <c r="C57" s="212" t="s">
        <v>3074</v>
      </c>
      <c r="D57" s="214" t="s">
        <v>3075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3050</v>
      </c>
      <c r="B58" s="211" t="s">
        <v>3076</v>
      </c>
      <c r="C58" s="212" t="s">
        <v>3077</v>
      </c>
      <c r="D58" s="214" t="s">
        <v>3078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3050</v>
      </c>
      <c r="B59" s="211" t="s">
        <v>3079</v>
      </c>
      <c r="C59" s="212" t="s">
        <v>3080</v>
      </c>
      <c r="D59" s="214" t="s">
        <v>3081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3050</v>
      </c>
      <c r="B60" s="211" t="s">
        <v>3082</v>
      </c>
      <c r="C60" s="212" t="s">
        <v>3083</v>
      </c>
      <c r="D60" s="214" t="s">
        <v>3084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3050</v>
      </c>
      <c r="B61" s="211" t="s">
        <v>3085</v>
      </c>
      <c r="C61" s="212" t="s">
        <v>3086</v>
      </c>
      <c r="D61" s="214" t="s">
        <v>3087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3050</v>
      </c>
      <c r="B62" s="211" t="s">
        <v>3088</v>
      </c>
      <c r="C62" s="212" t="s">
        <v>3089</v>
      </c>
      <c r="D62" s="214" t="s">
        <v>3090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3050</v>
      </c>
      <c r="B63" s="211" t="s">
        <v>3091</v>
      </c>
      <c r="C63" s="212" t="s">
        <v>3092</v>
      </c>
      <c r="D63" s="214" t="s">
        <v>3093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3094</v>
      </c>
      <c r="B64" s="210" t="s">
        <v>3095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3094</v>
      </c>
      <c r="B65" s="211" t="s">
        <v>3096</v>
      </c>
      <c r="C65" s="212" t="s">
        <v>3097</v>
      </c>
      <c r="D65" s="214" t="s">
        <v>3098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3094</v>
      </c>
      <c r="B66" s="211" t="s">
        <v>3099</v>
      </c>
      <c r="C66" s="212" t="s">
        <v>3100</v>
      </c>
      <c r="D66" s="214" t="s">
        <v>3101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3094</v>
      </c>
      <c r="B67" s="211" t="s">
        <v>3102</v>
      </c>
      <c r="C67" s="212" t="s">
        <v>3103</v>
      </c>
      <c r="D67" s="214" t="s">
        <v>3104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3094</v>
      </c>
      <c r="B68" s="211" t="s">
        <v>3105</v>
      </c>
      <c r="C68" s="212" t="s">
        <v>3106</v>
      </c>
      <c r="D68" s="214" t="s">
        <v>3107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3094</v>
      </c>
      <c r="B69" s="211" t="s">
        <v>3108</v>
      </c>
      <c r="C69" s="212" t="s">
        <v>3109</v>
      </c>
      <c r="D69" s="214" t="s">
        <v>3110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3094</v>
      </c>
      <c r="B70" s="211" t="s">
        <v>3111</v>
      </c>
      <c r="C70" s="212" t="s">
        <v>3112</v>
      </c>
      <c r="D70" s="214" t="s">
        <v>3113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3094</v>
      </c>
      <c r="B71" s="211" t="s">
        <v>3114</v>
      </c>
      <c r="C71" s="212" t="s">
        <v>3115</v>
      </c>
      <c r="D71" s="214" t="s">
        <v>3116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3094</v>
      </c>
      <c r="B72" s="211" t="s">
        <v>3117</v>
      </c>
      <c r="C72" s="212" t="s">
        <v>3118</v>
      </c>
      <c r="D72" s="214" t="s">
        <v>3119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3094</v>
      </c>
      <c r="B73" s="211" t="s">
        <v>3120</v>
      </c>
      <c r="C73" s="212" t="s">
        <v>3121</v>
      </c>
      <c r="D73" s="214" t="s">
        <v>3122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3094</v>
      </c>
      <c r="B74" s="211" t="s">
        <v>3123</v>
      </c>
      <c r="C74" s="212" t="s">
        <v>3124</v>
      </c>
      <c r="D74" s="214" t="s">
        <v>3125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3094</v>
      </c>
      <c r="B75" s="211" t="s">
        <v>3126</v>
      </c>
      <c r="C75" s="212" t="s">
        <v>3127</v>
      </c>
      <c r="D75" s="214" t="s">
        <v>3128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3094</v>
      </c>
      <c r="B76" s="211" t="s">
        <v>3129</v>
      </c>
      <c r="C76" s="212" t="s">
        <v>3130</v>
      </c>
      <c r="D76" s="214" t="s">
        <v>3131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3094</v>
      </c>
      <c r="B77" s="211" t="s">
        <v>3132</v>
      </c>
      <c r="C77" s="212" t="s">
        <v>3133</v>
      </c>
      <c r="D77" s="214" t="s">
        <v>3134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3094</v>
      </c>
      <c r="B78" s="211" t="s">
        <v>3135</v>
      </c>
      <c r="C78" s="212" t="s">
        <v>3136</v>
      </c>
      <c r="D78" s="214" t="s">
        <v>3137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3094</v>
      </c>
      <c r="B79" s="211" t="s">
        <v>3138</v>
      </c>
      <c r="C79" s="212" t="s">
        <v>3139</v>
      </c>
      <c r="D79" s="214" t="s">
        <v>3140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3094</v>
      </c>
      <c r="B80" s="211" t="s">
        <v>3141</v>
      </c>
      <c r="C80" s="212" t="s">
        <v>3142</v>
      </c>
      <c r="D80" s="214" t="s">
        <v>3143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3094</v>
      </c>
      <c r="B81" s="211" t="s">
        <v>3144</v>
      </c>
      <c r="C81" s="212" t="s">
        <v>3145</v>
      </c>
      <c r="D81" s="214" t="s">
        <v>3146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3094</v>
      </c>
      <c r="B82" s="211" t="s">
        <v>3147</v>
      </c>
      <c r="C82" s="212" t="s">
        <v>3148</v>
      </c>
      <c r="D82" s="214" t="s">
        <v>3149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3094</v>
      </c>
      <c r="B83" s="211" t="s">
        <v>3150</v>
      </c>
      <c r="C83" s="212" t="s">
        <v>3151</v>
      </c>
      <c r="D83" s="214" t="s">
        <v>3152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3094</v>
      </c>
      <c r="B84" s="211" t="s">
        <v>3153</v>
      </c>
      <c r="C84" s="212" t="s">
        <v>3154</v>
      </c>
      <c r="D84" s="214" t="s">
        <v>3155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3094</v>
      </c>
      <c r="B85" s="211" t="s">
        <v>3156</v>
      </c>
      <c r="C85" s="212" t="s">
        <v>3157</v>
      </c>
      <c r="D85" s="214" t="s">
        <v>3158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3094</v>
      </c>
      <c r="B86" s="211" t="s">
        <v>3159</v>
      </c>
      <c r="C86" s="212" t="s">
        <v>3160</v>
      </c>
      <c r="D86" s="214" t="s">
        <v>3161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3094</v>
      </c>
      <c r="B87" s="211" t="s">
        <v>3162</v>
      </c>
      <c r="C87" s="212" t="s">
        <v>3163</v>
      </c>
      <c r="D87" s="214" t="s">
        <v>3164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3094</v>
      </c>
      <c r="B88" s="211" t="s">
        <v>3165</v>
      </c>
      <c r="C88" s="212" t="s">
        <v>3166</v>
      </c>
      <c r="D88" s="214" t="s">
        <v>3167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3094</v>
      </c>
      <c r="B89" s="211" t="s">
        <v>3168</v>
      </c>
      <c r="C89" s="212" t="s">
        <v>3169</v>
      </c>
      <c r="D89" s="214" t="s">
        <v>3170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3094</v>
      </c>
      <c r="B90" s="211" t="s">
        <v>3171</v>
      </c>
      <c r="C90" s="212" t="s">
        <v>3172</v>
      </c>
      <c r="D90" s="214" t="s">
        <v>3173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3094</v>
      </c>
      <c r="B91" s="211" t="s">
        <v>3174</v>
      </c>
      <c r="C91" s="212" t="s">
        <v>3175</v>
      </c>
      <c r="D91" s="214" t="s">
        <v>3176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3094</v>
      </c>
      <c r="B92" s="211" t="s">
        <v>3177</v>
      </c>
      <c r="C92" s="212" t="s">
        <v>3178</v>
      </c>
      <c r="D92" s="214" t="s">
        <v>3179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3094</v>
      </c>
      <c r="B93" s="211" t="s">
        <v>3180</v>
      </c>
      <c r="C93" s="212" t="s">
        <v>3181</v>
      </c>
      <c r="D93" s="214" t="s">
        <v>3182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3094</v>
      </c>
      <c r="B94" s="211" t="s">
        <v>3183</v>
      </c>
      <c r="C94" s="212" t="s">
        <v>3184</v>
      </c>
      <c r="D94" s="214" t="s">
        <v>3185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3094</v>
      </c>
      <c r="B95" s="211" t="s">
        <v>3186</v>
      </c>
      <c r="C95" s="212" t="s">
        <v>3187</v>
      </c>
      <c r="D95" s="214" t="s">
        <v>3188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3094</v>
      </c>
      <c r="B96" s="211" t="s">
        <v>3189</v>
      </c>
      <c r="C96" s="212" t="s">
        <v>3190</v>
      </c>
      <c r="D96" s="214" t="s">
        <v>3191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3094</v>
      </c>
      <c r="B97" s="211" t="s">
        <v>3192</v>
      </c>
      <c r="C97" s="212" t="s">
        <v>3193</v>
      </c>
      <c r="D97" s="214" t="s">
        <v>3194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3094</v>
      </c>
      <c r="B98" s="218" t="s">
        <v>3195</v>
      </c>
      <c r="C98" s="219" t="s">
        <v>3196</v>
      </c>
      <c r="D98" s="220" t="s">
        <v>3197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147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 MATCH(F2,'Recommendations'!$A$2:$A$27,0))="Implemented", FALSE))</xm:f>
            <x14:dxf>
              <font>
                <color rgb="FF000000"/>
              </font>
              <fill>
                <patternFill>
                  <bgColor rgb="FF3C7D22"/>
                </patternFill>
              </fill>
            </x14:dxf>
          </x14:cfRule>
          <x14:cfRule type="expression" priority="2" id="{00000000-000E-0000-0900-000002000000}">
            <xm:f>AND(F2&lt;&gt;"", IFERROR(INDEX('Recommendations'!$G$2:$G$27, MATCH(F2,'Recommendations'!$A$2:$A$27,0))="Compensated", FALSE))</xm:f>
            <x14:dxf>
              <font>
                <color rgb="FF000000"/>
              </font>
              <fill>
                <patternFill>
                  <bgColor rgb="FFC6E0B4"/>
                </patternFill>
              </fill>
            </x14:dxf>
          </x14:cfRule>
          <x14:cfRule type="expression" priority="3" id="{00000000-000E-0000-0900-000003000000}">
            <xm:f>AND(F2&lt;&gt;"", IFERROR(INDEX('Recommendations'!$G$2:$G$27, MATCH(F2,'Recommendations'!$A$2:$A$27,0))="Testing", FALSE))</xm:f>
            <x14:dxf>
              <font>
                <color rgb="FF000000"/>
              </font>
              <fill>
                <patternFill>
                  <bgColor rgb="FFFFC000"/>
                </patternFill>
              </fill>
            </x14:dxf>
          </x14:cfRule>
          <x14:cfRule type="expression" priority="4" id="{00000000-000E-0000-0900-000004000000}">
            <xm:f>AND(F2&lt;&gt;"", IFERROR(INDEX('Recommendations'!$G$2:$G$27, MATCH(F2,'Recommendations'!$A$2:$A$27,0))="Failed", FALSE))</xm:f>
            <x14:dxf>
              <font>
                <color rgb="FF000000"/>
              </font>
              <fill>
                <patternFill>
                  <bgColor rgb="FFD82891"/>
                </patternFill>
              </fill>
            </x14:dxf>
          </x14:cfRule>
          <x14:cfRule type="expression" priority="5" id="{00000000-000E-0000-0900-000005000000}">
            <xm:f>AND(F2&lt;&gt;"", IFERROR(INDEX('Recommendations'!$G$2:$G$27, MATCH(F2,'Recommendations'!$A$2:$A$27,0))="Risk Accepted", FALSE))</xm:f>
            <x14:dxf>
              <font>
                <color rgb="FF000000"/>
              </font>
              <fill>
                <patternFill>
                  <bgColor rgb="FFD9D9D9"/>
                </patternFill>
              </fill>
            </x14:dxf>
          </x14:cfRule>
          <x14:cfRule type="expression" priority="6" id="{00000000-000E-0000-0900-000006000000}">
            <xm:f>AND(F2&lt;&gt;"", IFERROR(INDEX('Recommendations'!$G$2:$G$27, MATCH(F2,'Recommendations'!$A$2:$A$27,0))="N/A",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3198</v>
      </c>
      <c r="C1" s="253" t="s">
        <v>3199</v>
      </c>
      <c r="D1" s="253" t="s">
        <v>3200</v>
      </c>
      <c r="E1" s="253" t="s">
        <v>3201</v>
      </c>
      <c r="F1" s="253" t="s">
        <v>2027</v>
      </c>
      <c r="G1" s="253" t="s">
        <v>3202</v>
      </c>
      <c r="H1" s="253" t="s">
        <v>3203</v>
      </c>
      <c r="I1" s="253" t="s">
        <v>3204</v>
      </c>
      <c r="J1" s="253" t="s">
        <v>10</v>
      </c>
      <c r="K1" s="253" t="s">
        <v>393</v>
      </c>
      <c r="L1" s="253" t="s">
        <v>394</v>
      </c>
      <c r="M1" s="253" t="s">
        <v>395</v>
      </c>
      <c r="N1" s="253" t="s">
        <v>396</v>
      </c>
      <c r="O1" s="253" t="s">
        <v>397</v>
      </c>
      <c r="P1" s="253" t="s">
        <v>398</v>
      </c>
      <c r="Q1" s="253" t="s">
        <v>399</v>
      </c>
      <c r="R1" s="253" t="s">
        <v>400</v>
      </c>
      <c r="S1" s="253" t="s">
        <v>401</v>
      </c>
      <c r="T1" s="253" t="s">
        <v>402</v>
      </c>
      <c r="U1" s="253" t="s">
        <v>403</v>
      </c>
      <c r="V1" s="253" t="s">
        <v>404</v>
      </c>
      <c r="W1" s="253" t="s">
        <v>405</v>
      </c>
      <c r="X1" s="253" t="s">
        <v>406</v>
      </c>
      <c r="Y1" s="253" t="s">
        <v>407</v>
      </c>
      <c r="Z1" s="253" t="s">
        <v>408</v>
      </c>
      <c r="AA1" s="253" t="s">
        <v>409</v>
      </c>
      <c r="AB1" s="253" t="s">
        <v>410</v>
      </c>
      <c r="AC1" s="253" t="s">
        <v>411</v>
      </c>
      <c r="AD1" s="253" t="s">
        <v>412</v>
      </c>
      <c r="AE1" s="253" t="s">
        <v>413</v>
      </c>
      <c r="AF1" s="253" t="s">
        <v>414</v>
      </c>
      <c r="AG1" s="253" t="s">
        <v>415</v>
      </c>
      <c r="AH1" s="253" t="s">
        <v>416</v>
      </c>
      <c r="AI1" s="253" t="s">
        <v>417</v>
      </c>
      <c r="AJ1" s="253" t="s">
        <v>418</v>
      </c>
      <c r="AK1" s="253" t="s">
        <v>419</v>
      </c>
      <c r="AL1" s="253" t="s">
        <v>420</v>
      </c>
      <c r="AM1" s="253" t="s">
        <v>421</v>
      </c>
      <c r="AN1" s="253" t="s">
        <v>422</v>
      </c>
      <c r="AO1" s="253" t="s">
        <v>423</v>
      </c>
      <c r="AP1" s="253" t="s">
        <v>424</v>
      </c>
      <c r="AQ1" s="253" t="s">
        <v>425</v>
      </c>
      <c r="AR1" s="253" t="s">
        <v>426</v>
      </c>
      <c r="AS1" s="253" t="s">
        <v>427</v>
      </c>
      <c r="AT1" s="253" t="s">
        <v>428</v>
      </c>
      <c r="AU1" s="253" t="s">
        <v>429</v>
      </c>
      <c r="AV1" s="253" t="s">
        <v>430</v>
      </c>
      <c r="AW1" s="253" t="s">
        <v>431</v>
      </c>
      <c r="AX1" s="253" t="s">
        <v>432</v>
      </c>
      <c r="AY1" s="254" t="s">
        <v>433</v>
      </c>
    </row>
    <row r="2" spans="1:51" ht="60" customHeight="1" outlineLevel="1" x14ac:dyDescent="0.35">
      <c r="A2" s="244" t="s">
        <v>3205</v>
      </c>
      <c r="B2" s="232" t="s">
        <v>3206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436</v>
      </c>
      <c r="B3" s="233" t="s">
        <v>3207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3208</v>
      </c>
      <c r="B4" s="234" t="s">
        <v>3209</v>
      </c>
      <c r="C4" s="234" t="s">
        <v>3210</v>
      </c>
      <c r="D4" s="234" t="s">
        <v>3211</v>
      </c>
      <c r="E4" s="234" t="s">
        <v>3212</v>
      </c>
      <c r="F4" s="234" t="s">
        <v>19</v>
      </c>
      <c r="G4" s="234" t="s">
        <v>19</v>
      </c>
      <c r="H4" s="234" t="s">
        <v>3213</v>
      </c>
      <c r="I4" s="234" t="s">
        <v>19</v>
      </c>
      <c r="J4" s="234" t="s">
        <v>3214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3215</v>
      </c>
      <c r="B5" s="234" t="s">
        <v>3216</v>
      </c>
      <c r="C5" s="234" t="s">
        <v>3217</v>
      </c>
      <c r="D5" s="234" t="s">
        <v>3218</v>
      </c>
      <c r="E5" s="234" t="s">
        <v>3219</v>
      </c>
      <c r="F5" s="234" t="s">
        <v>3220</v>
      </c>
      <c r="G5" s="234" t="s">
        <v>19</v>
      </c>
      <c r="H5" s="234" t="s">
        <v>3221</v>
      </c>
      <c r="I5" s="234" t="s">
        <v>19</v>
      </c>
      <c r="J5" s="234" t="s">
        <v>3222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442</v>
      </c>
      <c r="B6" s="233" t="s">
        <v>3223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3224</v>
      </c>
      <c r="B7" s="234" t="s">
        <v>3225</v>
      </c>
      <c r="C7" s="234" t="s">
        <v>3226</v>
      </c>
      <c r="D7" s="234" t="s">
        <v>3227</v>
      </c>
      <c r="E7" s="234" t="s">
        <v>3219</v>
      </c>
      <c r="F7" s="234" t="s">
        <v>3228</v>
      </c>
      <c r="G7" s="234" t="s">
        <v>19</v>
      </c>
      <c r="H7" s="234" t="s">
        <v>3229</v>
      </c>
      <c r="I7" s="234" t="s">
        <v>19</v>
      </c>
      <c r="J7" s="234" t="s">
        <v>3230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3231</v>
      </c>
      <c r="B8" s="234" t="s">
        <v>3232</v>
      </c>
      <c r="C8" s="234" t="s">
        <v>3233</v>
      </c>
      <c r="D8" s="234" t="s">
        <v>3234</v>
      </c>
      <c r="E8" s="234" t="s">
        <v>19</v>
      </c>
      <c r="F8" s="234" t="s">
        <v>19</v>
      </c>
      <c r="G8" s="234" t="s">
        <v>19</v>
      </c>
      <c r="H8" s="234" t="s">
        <v>3235</v>
      </c>
      <c r="I8" s="234" t="s">
        <v>3236</v>
      </c>
      <c r="J8" s="234" t="s">
        <v>3237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3238</v>
      </c>
      <c r="B9" s="234" t="s">
        <v>3239</v>
      </c>
      <c r="C9" s="234" t="s">
        <v>3240</v>
      </c>
      <c r="D9" s="234" t="s">
        <v>3241</v>
      </c>
      <c r="E9" s="234" t="s">
        <v>19</v>
      </c>
      <c r="F9" s="234" t="s">
        <v>19</v>
      </c>
      <c r="G9" s="234" t="s">
        <v>19</v>
      </c>
      <c r="H9" s="234" t="s">
        <v>3242</v>
      </c>
      <c r="I9" s="234" t="s">
        <v>3243</v>
      </c>
      <c r="J9" s="234" t="s">
        <v>3244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3245</v>
      </c>
      <c r="B10" s="234" t="s">
        <v>3246</v>
      </c>
      <c r="C10" s="234" t="s">
        <v>3247</v>
      </c>
      <c r="D10" s="234" t="s">
        <v>3248</v>
      </c>
      <c r="E10" s="234" t="s">
        <v>19</v>
      </c>
      <c r="F10" s="234" t="s">
        <v>19</v>
      </c>
      <c r="G10" s="234" t="s">
        <v>19</v>
      </c>
      <c r="H10" s="234" t="s">
        <v>3249</v>
      </c>
      <c r="I10" s="234" t="s">
        <v>3250</v>
      </c>
      <c r="J10" s="234" t="s">
        <v>3251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3252</v>
      </c>
      <c r="B11" s="234" t="s">
        <v>3253</v>
      </c>
      <c r="C11" s="234" t="s">
        <v>3254</v>
      </c>
      <c r="D11" s="234" t="s">
        <v>3255</v>
      </c>
      <c r="E11" s="234" t="s">
        <v>19</v>
      </c>
      <c r="F11" s="234" t="s">
        <v>19</v>
      </c>
      <c r="G11" s="234" t="s">
        <v>19</v>
      </c>
      <c r="H11" s="234" t="s">
        <v>3256</v>
      </c>
      <c r="I11" s="234" t="s">
        <v>19</v>
      </c>
      <c r="J11" s="234" t="s">
        <v>3257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3258</v>
      </c>
      <c r="B12" s="234" t="s">
        <v>3259</v>
      </c>
      <c r="C12" s="234" t="s">
        <v>3260</v>
      </c>
      <c r="D12" s="234" t="s">
        <v>3261</v>
      </c>
      <c r="E12" s="234" t="s">
        <v>19</v>
      </c>
      <c r="F12" s="234" t="s">
        <v>19</v>
      </c>
      <c r="G12" s="234" t="s">
        <v>3262</v>
      </c>
      <c r="H12" s="234" t="s">
        <v>3263</v>
      </c>
      <c r="I12" s="234" t="s">
        <v>19</v>
      </c>
      <c r="J12" s="234" t="s">
        <v>3264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3265</v>
      </c>
      <c r="B13" s="234" t="s">
        <v>3266</v>
      </c>
      <c r="C13" s="234" t="s">
        <v>3267</v>
      </c>
      <c r="D13" s="234" t="s">
        <v>3268</v>
      </c>
      <c r="E13" s="234" t="s">
        <v>19</v>
      </c>
      <c r="F13" s="234" t="s">
        <v>19</v>
      </c>
      <c r="G13" s="234" t="s">
        <v>19</v>
      </c>
      <c r="H13" s="234" t="s">
        <v>3269</v>
      </c>
      <c r="I13" s="234" t="s">
        <v>19</v>
      </c>
      <c r="J13" s="234" t="s">
        <v>3270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3271</v>
      </c>
      <c r="B14" s="234" t="s">
        <v>3272</v>
      </c>
      <c r="C14" s="234" t="s">
        <v>3273</v>
      </c>
      <c r="D14" s="234" t="s">
        <v>3274</v>
      </c>
      <c r="E14" s="234" t="s">
        <v>19</v>
      </c>
      <c r="F14" s="234" t="s">
        <v>3275</v>
      </c>
      <c r="G14" s="234" t="s">
        <v>19</v>
      </c>
      <c r="H14" s="234" t="s">
        <v>3276</v>
      </c>
      <c r="I14" s="234" t="s">
        <v>3277</v>
      </c>
      <c r="J14" s="234" t="s">
        <v>3278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447</v>
      </c>
      <c r="B15" s="233" t="s">
        <v>3279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3280</v>
      </c>
      <c r="B16" s="234" t="s">
        <v>3281</v>
      </c>
      <c r="C16" s="234" t="s">
        <v>3282</v>
      </c>
      <c r="D16" s="234" t="s">
        <v>3274</v>
      </c>
      <c r="E16" s="234" t="s">
        <v>19</v>
      </c>
      <c r="F16" s="234" t="s">
        <v>3283</v>
      </c>
      <c r="G16" s="234" t="s">
        <v>19</v>
      </c>
      <c r="H16" s="234" t="s">
        <v>3284</v>
      </c>
      <c r="I16" s="234" t="s">
        <v>19</v>
      </c>
      <c r="J16" s="234" t="s">
        <v>3285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3286</v>
      </c>
      <c r="B17" s="234" t="s">
        <v>3287</v>
      </c>
      <c r="C17" s="234" t="s">
        <v>3288</v>
      </c>
      <c r="D17" s="234" t="s">
        <v>3289</v>
      </c>
      <c r="E17" s="234" t="s">
        <v>19</v>
      </c>
      <c r="F17" s="234" t="s">
        <v>3283</v>
      </c>
      <c r="G17" s="234" t="s">
        <v>19</v>
      </c>
      <c r="H17" s="234" t="s">
        <v>3290</v>
      </c>
      <c r="I17" s="234" t="s">
        <v>19</v>
      </c>
      <c r="J17" s="234" t="s">
        <v>3291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3292</v>
      </c>
      <c r="B18" s="234" t="s">
        <v>3293</v>
      </c>
      <c r="C18" s="234" t="s">
        <v>3294</v>
      </c>
      <c r="D18" s="234" t="s">
        <v>19</v>
      </c>
      <c r="E18" s="234" t="s">
        <v>19</v>
      </c>
      <c r="F18" s="234" t="s">
        <v>19</v>
      </c>
      <c r="G18" s="234" t="s">
        <v>19</v>
      </c>
      <c r="H18" s="234" t="s">
        <v>3295</v>
      </c>
      <c r="I18" s="234" t="s">
        <v>19</v>
      </c>
      <c r="J18" s="234" t="s">
        <v>3296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452</v>
      </c>
      <c r="B19" s="233" t="s">
        <v>3297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3298</v>
      </c>
      <c r="B20" s="234" t="s">
        <v>3299</v>
      </c>
      <c r="C20" s="234" t="s">
        <v>3300</v>
      </c>
      <c r="D20" s="234" t="s">
        <v>3301</v>
      </c>
      <c r="E20" s="234" t="s">
        <v>19</v>
      </c>
      <c r="F20" s="234" t="s">
        <v>3302</v>
      </c>
      <c r="G20" s="234" t="s">
        <v>19</v>
      </c>
      <c r="H20" s="234" t="s">
        <v>3303</v>
      </c>
      <c r="I20" s="234" t="s">
        <v>19</v>
      </c>
      <c r="J20" s="234" t="s">
        <v>3304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3305</v>
      </c>
      <c r="B21" s="234" t="s">
        <v>3306</v>
      </c>
      <c r="C21" s="234" t="s">
        <v>3307</v>
      </c>
      <c r="D21" s="234" t="s">
        <v>3308</v>
      </c>
      <c r="E21" s="234" t="s">
        <v>3309</v>
      </c>
      <c r="F21" s="234" t="s">
        <v>19</v>
      </c>
      <c r="G21" s="234" t="s">
        <v>19</v>
      </c>
      <c r="H21" s="234" t="s">
        <v>3310</v>
      </c>
      <c r="I21" s="234" t="s">
        <v>3311</v>
      </c>
      <c r="J21" s="234" t="s">
        <v>3312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3313</v>
      </c>
      <c r="B22" s="234" t="s">
        <v>3314</v>
      </c>
      <c r="C22" s="234" t="s">
        <v>3315</v>
      </c>
      <c r="D22" s="234" t="s">
        <v>3316</v>
      </c>
      <c r="E22" s="234" t="s">
        <v>19</v>
      </c>
      <c r="F22" s="234" t="s">
        <v>3317</v>
      </c>
      <c r="G22" s="234" t="s">
        <v>19</v>
      </c>
      <c r="H22" s="234" t="s">
        <v>3318</v>
      </c>
      <c r="I22" s="234" t="s">
        <v>19</v>
      </c>
      <c r="J22" s="234" t="s">
        <v>3319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3320</v>
      </c>
      <c r="B23" s="234" t="s">
        <v>3321</v>
      </c>
      <c r="C23" s="234" t="s">
        <v>3322</v>
      </c>
      <c r="D23" s="234" t="s">
        <v>3323</v>
      </c>
      <c r="E23" s="234" t="s">
        <v>19</v>
      </c>
      <c r="F23" s="234" t="s">
        <v>19</v>
      </c>
      <c r="G23" s="234" t="s">
        <v>19</v>
      </c>
      <c r="H23" s="234" t="s">
        <v>3324</v>
      </c>
      <c r="I23" s="234" t="s">
        <v>3325</v>
      </c>
      <c r="J23" s="234" t="s">
        <v>3326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3327</v>
      </c>
      <c r="B24" s="234" t="s">
        <v>3328</v>
      </c>
      <c r="C24" s="234" t="s">
        <v>3329</v>
      </c>
      <c r="D24" s="234" t="s">
        <v>3323</v>
      </c>
      <c r="E24" s="234" t="s">
        <v>19</v>
      </c>
      <c r="F24" s="234" t="s">
        <v>3330</v>
      </c>
      <c r="G24" s="234" t="s">
        <v>19</v>
      </c>
      <c r="H24" s="234" t="s">
        <v>3331</v>
      </c>
      <c r="I24" s="234" t="s">
        <v>19</v>
      </c>
      <c r="J24" s="234" t="s">
        <v>3332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456</v>
      </c>
      <c r="B25" s="233" t="s">
        <v>3333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3334</v>
      </c>
      <c r="B26" s="234" t="s">
        <v>3335</v>
      </c>
      <c r="C26" s="234" t="s">
        <v>3336</v>
      </c>
      <c r="D26" s="234" t="s">
        <v>3337</v>
      </c>
      <c r="E26" s="234" t="s">
        <v>19</v>
      </c>
      <c r="F26" s="234" t="s">
        <v>3338</v>
      </c>
      <c r="G26" s="234" t="s">
        <v>19</v>
      </c>
      <c r="H26" s="234" t="s">
        <v>3339</v>
      </c>
      <c r="I26" s="234" t="s">
        <v>19</v>
      </c>
      <c r="J26" s="234" t="s">
        <v>3340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3341</v>
      </c>
      <c r="B27" s="232" t="s">
        <v>3342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462</v>
      </c>
      <c r="B28" s="233" t="s">
        <v>3343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3344</v>
      </c>
      <c r="B29" s="234" t="s">
        <v>3345</v>
      </c>
      <c r="C29" s="234" t="s">
        <v>3346</v>
      </c>
      <c r="D29" s="234" t="s">
        <v>3347</v>
      </c>
      <c r="E29" s="234" t="s">
        <v>3348</v>
      </c>
      <c r="F29" s="234" t="s">
        <v>19</v>
      </c>
      <c r="G29" s="234" t="s">
        <v>19</v>
      </c>
      <c r="H29" s="234" t="s">
        <v>3349</v>
      </c>
      <c r="I29" s="234" t="s">
        <v>19</v>
      </c>
      <c r="J29" s="234" t="s">
        <v>3350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3351</v>
      </c>
      <c r="B30" s="234" t="s">
        <v>3352</v>
      </c>
      <c r="C30" s="234" t="s">
        <v>3217</v>
      </c>
      <c r="D30" s="234" t="s">
        <v>3218</v>
      </c>
      <c r="E30" s="234" t="s">
        <v>19</v>
      </c>
      <c r="F30" s="234" t="s">
        <v>3220</v>
      </c>
      <c r="G30" s="234" t="s">
        <v>19</v>
      </c>
      <c r="H30" s="234" t="s">
        <v>3353</v>
      </c>
      <c r="I30" s="234" t="s">
        <v>19</v>
      </c>
      <c r="J30" s="234" t="s">
        <v>3354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467</v>
      </c>
      <c r="B31" s="233" t="s">
        <v>3355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3356</v>
      </c>
      <c r="B32" s="234" t="s">
        <v>3357</v>
      </c>
      <c r="C32" s="234" t="s">
        <v>3358</v>
      </c>
      <c r="D32" s="234" t="s">
        <v>3359</v>
      </c>
      <c r="E32" s="234" t="s">
        <v>19</v>
      </c>
      <c r="F32" s="234" t="s">
        <v>19</v>
      </c>
      <c r="G32" s="234" t="s">
        <v>3360</v>
      </c>
      <c r="H32" s="234" t="s">
        <v>3361</v>
      </c>
      <c r="I32" s="234" t="s">
        <v>19</v>
      </c>
      <c r="J32" s="234" t="s">
        <v>3362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3363</v>
      </c>
      <c r="B33" s="234" t="s">
        <v>3364</v>
      </c>
      <c r="C33" s="234" t="s">
        <v>3365</v>
      </c>
      <c r="D33" s="234" t="s">
        <v>3366</v>
      </c>
      <c r="E33" s="234" t="s">
        <v>19</v>
      </c>
      <c r="F33" s="234" t="s">
        <v>3367</v>
      </c>
      <c r="G33" s="234" t="s">
        <v>19</v>
      </c>
      <c r="H33" s="234" t="s">
        <v>3368</v>
      </c>
      <c r="I33" s="234" t="s">
        <v>3369</v>
      </c>
      <c r="J33" s="234" t="s">
        <v>3370</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3371</v>
      </c>
      <c r="B34" s="234" t="s">
        <v>3372</v>
      </c>
      <c r="C34" s="234" t="s">
        <v>3373</v>
      </c>
      <c r="D34" s="234" t="s">
        <v>3374</v>
      </c>
      <c r="E34" s="234" t="s">
        <v>19</v>
      </c>
      <c r="F34" s="234" t="s">
        <v>19</v>
      </c>
      <c r="G34" s="234" t="s">
        <v>19</v>
      </c>
      <c r="H34" s="234" t="s">
        <v>3375</v>
      </c>
      <c r="I34" s="234" t="s">
        <v>19</v>
      </c>
      <c r="J34" s="234" t="s">
        <v>3376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3377</v>
      </c>
      <c r="B35" s="234" t="s">
        <v>3378</v>
      </c>
      <c r="C35" s="234" t="s">
        <v>3379</v>
      </c>
      <c r="D35" s="234" t="s">
        <v>3380</v>
      </c>
      <c r="E35" s="234" t="s">
        <v>19</v>
      </c>
      <c r="F35" s="234" t="s">
        <v>3381</v>
      </c>
      <c r="G35" s="234" t="s">
        <v>19</v>
      </c>
      <c r="H35" s="234" t="s">
        <v>3382</v>
      </c>
      <c r="I35" s="234" t="s">
        <v>19</v>
      </c>
      <c r="J35" s="234" t="s">
        <v>3383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3384</v>
      </c>
      <c r="B36" s="234" t="s">
        <v>3385</v>
      </c>
      <c r="C36" s="234" t="s">
        <v>3386</v>
      </c>
      <c r="D36" s="234" t="s">
        <v>3387</v>
      </c>
      <c r="E36" s="234" t="s">
        <v>19</v>
      </c>
      <c r="F36" s="234" t="s">
        <v>19</v>
      </c>
      <c r="G36" s="234" t="s">
        <v>3388</v>
      </c>
      <c r="H36" s="234" t="s">
        <v>3389</v>
      </c>
      <c r="I36" s="234" t="s">
        <v>19</v>
      </c>
      <c r="J36" s="234" t="s">
        <v>3390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3391</v>
      </c>
      <c r="B37" s="234" t="s">
        <v>3392</v>
      </c>
      <c r="C37" s="234" t="s">
        <v>3393</v>
      </c>
      <c r="D37" s="234" t="s">
        <v>3394</v>
      </c>
      <c r="E37" s="234" t="s">
        <v>19</v>
      </c>
      <c r="F37" s="234" t="s">
        <v>3395</v>
      </c>
      <c r="G37" s="234" t="s">
        <v>3396</v>
      </c>
      <c r="H37" s="234" t="s">
        <v>3397</v>
      </c>
      <c r="I37" s="234" t="s">
        <v>19</v>
      </c>
      <c r="J37" s="234" t="s">
        <v>3398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3399</v>
      </c>
      <c r="B38" s="234" t="s">
        <v>3400</v>
      </c>
      <c r="C38" s="234" t="s">
        <v>3401</v>
      </c>
      <c r="D38" s="234" t="s">
        <v>3402</v>
      </c>
      <c r="E38" s="234" t="s">
        <v>19</v>
      </c>
      <c r="F38" s="234" t="s">
        <v>3395</v>
      </c>
      <c r="G38" s="234" t="s">
        <v>3403</v>
      </c>
      <c r="H38" s="234" t="s">
        <v>3404</v>
      </c>
      <c r="I38" s="234" t="s">
        <v>3405</v>
      </c>
      <c r="J38" s="234" t="s">
        <v>3406</v>
      </c>
      <c r="K38" s="237">
        <f>IF(COUNTIF(L38:AY38,"&lt;&gt;")=0,"",SUMPRODUCT(((Recommendations[ImplStatus]="Implemented")+(Recommendations[ImplStatus]="Compensated"))*ISNUMBER(MATCH(Recommendations[Id],L38:AY38,0)))/COUNTIF(L38:AY38,"&lt;&gt;"))</f>
        <v>0</v>
      </c>
      <c r="L38" s="240" t="s">
        <v>118</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471</v>
      </c>
      <c r="B39" s="233" t="s">
        <v>3407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3408</v>
      </c>
      <c r="B40" s="234" t="s">
        <v>3409</v>
      </c>
      <c r="C40" s="234" t="s">
        <v>3410</v>
      </c>
      <c r="D40" s="234" t="s">
        <v>3411</v>
      </c>
      <c r="E40" s="234" t="s">
        <v>19</v>
      </c>
      <c r="F40" s="234" t="s">
        <v>19</v>
      </c>
      <c r="G40" s="234" t="s">
        <v>19</v>
      </c>
      <c r="H40" s="234" t="s">
        <v>3412</v>
      </c>
      <c r="I40" s="234" t="s">
        <v>3413</v>
      </c>
      <c r="J40" s="234" t="s">
        <v>3414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3415</v>
      </c>
      <c r="B41" s="234" t="s">
        <v>3416</v>
      </c>
      <c r="C41" s="234" t="s">
        <v>3417</v>
      </c>
      <c r="D41" s="234" t="s">
        <v>19</v>
      </c>
      <c r="E41" s="234" t="s">
        <v>19</v>
      </c>
      <c r="F41" s="234" t="s">
        <v>19</v>
      </c>
      <c r="G41" s="234" t="s">
        <v>19</v>
      </c>
      <c r="H41" s="234" t="s">
        <v>3418</v>
      </c>
      <c r="I41" s="234" t="s">
        <v>19</v>
      </c>
      <c r="J41" s="234" t="s">
        <v>3419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3420</v>
      </c>
      <c r="B42" s="232" t="s">
        <v>3421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494</v>
      </c>
      <c r="B43" s="233" t="s">
        <v>3422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3423</v>
      </c>
      <c r="B44" s="234" t="s">
        <v>3424</v>
      </c>
      <c r="C44" s="234" t="s">
        <v>3425</v>
      </c>
      <c r="D44" s="234" t="s">
        <v>3426</v>
      </c>
      <c r="E44" s="234" t="s">
        <v>3212</v>
      </c>
      <c r="F44" s="234" t="s">
        <v>19</v>
      </c>
      <c r="G44" s="234" t="s">
        <v>19</v>
      </c>
      <c r="H44" s="234" t="s">
        <v>3427</v>
      </c>
      <c r="I44" s="234" t="s">
        <v>19</v>
      </c>
      <c r="J44" s="234" t="s">
        <v>3428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3429</v>
      </c>
      <c r="B45" s="234" t="s">
        <v>3430</v>
      </c>
      <c r="C45" s="234" t="s">
        <v>3431</v>
      </c>
      <c r="D45" s="234" t="s">
        <v>3218</v>
      </c>
      <c r="E45" s="234" t="s">
        <v>19</v>
      </c>
      <c r="F45" s="234" t="s">
        <v>3220</v>
      </c>
      <c r="G45" s="234" t="s">
        <v>19</v>
      </c>
      <c r="H45" s="234" t="s">
        <v>3432</v>
      </c>
      <c r="I45" s="234" t="s">
        <v>19</v>
      </c>
      <c r="J45" s="234" t="s">
        <v>3433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500</v>
      </c>
      <c r="B46" s="233" t="s">
        <v>3434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3435</v>
      </c>
      <c r="B47" s="234" t="s">
        <v>3436</v>
      </c>
      <c r="C47" s="234" t="s">
        <v>3437</v>
      </c>
      <c r="D47" s="234" t="s">
        <v>3438</v>
      </c>
      <c r="E47" s="234" t="s">
        <v>19</v>
      </c>
      <c r="F47" s="234" t="s">
        <v>3439</v>
      </c>
      <c r="G47" s="234" t="s">
        <v>3440</v>
      </c>
      <c r="H47" s="234" t="s">
        <v>3441</v>
      </c>
      <c r="I47" s="234" t="s">
        <v>3442</v>
      </c>
      <c r="J47" s="234" t="s">
        <v>3443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504</v>
      </c>
      <c r="B48" s="233" t="s">
        <v>3444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3445</v>
      </c>
      <c r="B49" s="234" t="s">
        <v>3446</v>
      </c>
      <c r="C49" s="234" t="s">
        <v>3447</v>
      </c>
      <c r="D49" s="234" t="s">
        <v>3448</v>
      </c>
      <c r="E49" s="234" t="s">
        <v>3449</v>
      </c>
      <c r="F49" s="234" t="s">
        <v>19</v>
      </c>
      <c r="G49" s="234" t="s">
        <v>19</v>
      </c>
      <c r="H49" s="234" t="s">
        <v>3450</v>
      </c>
      <c r="I49" s="234" t="s">
        <v>3451</v>
      </c>
      <c r="J49" s="234" t="s">
        <v>3452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3453</v>
      </c>
      <c r="B50" s="234" t="s">
        <v>3454</v>
      </c>
      <c r="C50" s="234" t="s">
        <v>3455</v>
      </c>
      <c r="D50" s="234" t="s">
        <v>19</v>
      </c>
      <c r="E50" s="234" t="s">
        <v>3456</v>
      </c>
      <c r="F50" s="234" t="s">
        <v>3457</v>
      </c>
      <c r="G50" s="234" t="s">
        <v>19</v>
      </c>
      <c r="H50" s="234" t="s">
        <v>3450</v>
      </c>
      <c r="I50" s="234" t="s">
        <v>3458</v>
      </c>
      <c r="J50" s="234" t="s">
        <v>3459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3460</v>
      </c>
      <c r="B51" s="234" t="s">
        <v>3461</v>
      </c>
      <c r="C51" s="234" t="s">
        <v>3462</v>
      </c>
      <c r="D51" s="234" t="s">
        <v>19</v>
      </c>
      <c r="E51" s="234" t="s">
        <v>19</v>
      </c>
      <c r="F51" s="234" t="s">
        <v>3463</v>
      </c>
      <c r="G51" s="234" t="s">
        <v>19</v>
      </c>
      <c r="H51" s="234" t="s">
        <v>3450</v>
      </c>
      <c r="I51" s="234" t="s">
        <v>3464</v>
      </c>
      <c r="J51" s="234" t="s">
        <v>3465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3466</v>
      </c>
      <c r="B52" s="234" t="s">
        <v>3467</v>
      </c>
      <c r="C52" s="234" t="s">
        <v>3468</v>
      </c>
      <c r="D52" s="234" t="s">
        <v>19</v>
      </c>
      <c r="E52" s="234" t="s">
        <v>19</v>
      </c>
      <c r="F52" s="234" t="s">
        <v>3469</v>
      </c>
      <c r="G52" s="234" t="s">
        <v>19</v>
      </c>
      <c r="H52" s="234" t="s">
        <v>3450</v>
      </c>
      <c r="I52" s="234" t="s">
        <v>3470</v>
      </c>
      <c r="J52" s="234" t="s">
        <v>3471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3472</v>
      </c>
      <c r="B53" s="234" t="s">
        <v>3473</v>
      </c>
      <c r="C53" s="234" t="s">
        <v>3474</v>
      </c>
      <c r="D53" s="234" t="s">
        <v>3475</v>
      </c>
      <c r="E53" s="234" t="s">
        <v>3476</v>
      </c>
      <c r="F53" s="234" t="s">
        <v>19</v>
      </c>
      <c r="G53" s="234" t="s">
        <v>19</v>
      </c>
      <c r="H53" s="234" t="s">
        <v>3477</v>
      </c>
      <c r="I53" s="234" t="s">
        <v>19</v>
      </c>
      <c r="J53" s="234" t="s">
        <v>3478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3479</v>
      </c>
      <c r="B54" s="234" t="s">
        <v>3480</v>
      </c>
      <c r="C54" s="234" t="s">
        <v>3474</v>
      </c>
      <c r="D54" s="234" t="s">
        <v>3475</v>
      </c>
      <c r="E54" s="234" t="s">
        <v>19</v>
      </c>
      <c r="F54" s="234" t="s">
        <v>19</v>
      </c>
      <c r="G54" s="234" t="s">
        <v>19</v>
      </c>
      <c r="H54" s="234" t="s">
        <v>3481</v>
      </c>
      <c r="I54" s="234" t="s">
        <v>3482</v>
      </c>
      <c r="J54" s="234" t="s">
        <v>3483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508</v>
      </c>
      <c r="B55" s="233" t="s">
        <v>3484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3485</v>
      </c>
      <c r="B56" s="234" t="s">
        <v>3486</v>
      </c>
      <c r="C56" s="234" t="s">
        <v>3487</v>
      </c>
      <c r="D56" s="234" t="s">
        <v>3488</v>
      </c>
      <c r="E56" s="234" t="s">
        <v>3489</v>
      </c>
      <c r="F56" s="234" t="s">
        <v>19</v>
      </c>
      <c r="G56" s="234" t="s">
        <v>3490</v>
      </c>
      <c r="H56" s="234" t="s">
        <v>19</v>
      </c>
      <c r="I56" s="234" t="s">
        <v>19</v>
      </c>
      <c r="J56" s="234" t="s">
        <v>3491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3492</v>
      </c>
      <c r="B57" s="234" t="s">
        <v>3493</v>
      </c>
      <c r="C57" s="234" t="s">
        <v>3494</v>
      </c>
      <c r="D57" s="234" t="s">
        <v>3495</v>
      </c>
      <c r="E57" s="234" t="s">
        <v>3496</v>
      </c>
      <c r="F57" s="234" t="s">
        <v>19</v>
      </c>
      <c r="G57" s="234" t="s">
        <v>3497</v>
      </c>
      <c r="H57" s="234" t="s">
        <v>3498</v>
      </c>
      <c r="I57" s="234" t="s">
        <v>19</v>
      </c>
      <c r="J57" s="234" t="s">
        <v>3499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512</v>
      </c>
      <c r="B58" s="233" t="s">
        <v>3500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3501</v>
      </c>
      <c r="B59" s="234" t="s">
        <v>3502</v>
      </c>
      <c r="C59" s="234" t="s">
        <v>3503</v>
      </c>
      <c r="D59" s="234" t="s">
        <v>3504</v>
      </c>
      <c r="E59" s="234" t="s">
        <v>19</v>
      </c>
      <c r="F59" s="234" t="s">
        <v>19</v>
      </c>
      <c r="G59" s="234" t="s">
        <v>3505</v>
      </c>
      <c r="H59" s="234" t="s">
        <v>3506</v>
      </c>
      <c r="I59" s="234" t="s">
        <v>3507</v>
      </c>
      <c r="J59" s="234" t="s">
        <v>3508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3509</v>
      </c>
      <c r="B60" s="234" t="s">
        <v>3510</v>
      </c>
      <c r="C60" s="234" t="s">
        <v>3511</v>
      </c>
      <c r="D60" s="234" t="s">
        <v>19</v>
      </c>
      <c r="E60" s="234" t="s">
        <v>3512</v>
      </c>
      <c r="F60" s="234" t="s">
        <v>3513</v>
      </c>
      <c r="G60" s="234" t="s">
        <v>19</v>
      </c>
      <c r="H60" s="234" t="s">
        <v>3514</v>
      </c>
      <c r="I60" s="234" t="s">
        <v>3515</v>
      </c>
      <c r="J60" s="234" t="s">
        <v>3516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3517</v>
      </c>
      <c r="B61" s="234" t="s">
        <v>3518</v>
      </c>
      <c r="C61" s="234" t="s">
        <v>3519</v>
      </c>
      <c r="D61" s="234" t="s">
        <v>19</v>
      </c>
      <c r="E61" s="234" t="s">
        <v>19</v>
      </c>
      <c r="F61" s="234" t="s">
        <v>19</v>
      </c>
      <c r="G61" s="234" t="s">
        <v>3520</v>
      </c>
      <c r="H61" s="234" t="s">
        <v>3521</v>
      </c>
      <c r="I61" s="234" t="s">
        <v>3522</v>
      </c>
      <c r="J61" s="234" t="s">
        <v>3523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3524</v>
      </c>
      <c r="B62" s="234" t="s">
        <v>3525</v>
      </c>
      <c r="C62" s="234" t="s">
        <v>3526</v>
      </c>
      <c r="D62" s="234" t="s">
        <v>3527</v>
      </c>
      <c r="E62" s="234" t="s">
        <v>19</v>
      </c>
      <c r="F62" s="234" t="s">
        <v>19</v>
      </c>
      <c r="G62" s="234" t="s">
        <v>19</v>
      </c>
      <c r="H62" s="234" t="s">
        <v>3528</v>
      </c>
      <c r="I62" s="234" t="s">
        <v>3529</v>
      </c>
      <c r="J62" s="234" t="s">
        <v>3530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516</v>
      </c>
      <c r="B63" s="233" t="s">
        <v>3531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3532</v>
      </c>
      <c r="B64" s="234" t="s">
        <v>3533</v>
      </c>
      <c r="C64" s="234" t="s">
        <v>3534</v>
      </c>
      <c r="D64" s="234" t="s">
        <v>3535</v>
      </c>
      <c r="E64" s="234" t="s">
        <v>19</v>
      </c>
      <c r="F64" s="234" t="s">
        <v>19</v>
      </c>
      <c r="G64" s="234" t="s">
        <v>3536</v>
      </c>
      <c r="H64" s="234" t="s">
        <v>3537</v>
      </c>
      <c r="I64" s="234" t="s">
        <v>3538</v>
      </c>
      <c r="J64" s="234" t="s">
        <v>3539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3540</v>
      </c>
      <c r="B65" s="234" t="s">
        <v>3541</v>
      </c>
      <c r="C65" s="234" t="s">
        <v>3542</v>
      </c>
      <c r="D65" s="234" t="s">
        <v>3543</v>
      </c>
      <c r="E65" s="234" t="s">
        <v>19</v>
      </c>
      <c r="F65" s="234" t="s">
        <v>19</v>
      </c>
      <c r="G65" s="234" t="s">
        <v>19</v>
      </c>
      <c r="H65" s="234" t="s">
        <v>3544</v>
      </c>
      <c r="I65" s="234" t="s">
        <v>3545</v>
      </c>
      <c r="J65" s="234" t="s">
        <v>3546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3547</v>
      </c>
      <c r="B66" s="234" t="s">
        <v>3548</v>
      </c>
      <c r="C66" s="234" t="s">
        <v>3549</v>
      </c>
      <c r="D66" s="234" t="s">
        <v>3550</v>
      </c>
      <c r="E66" s="234" t="s">
        <v>19</v>
      </c>
      <c r="F66" s="234" t="s">
        <v>19</v>
      </c>
      <c r="G66" s="234" t="s">
        <v>19</v>
      </c>
      <c r="H66" s="234" t="s">
        <v>3551</v>
      </c>
      <c r="I66" s="234" t="s">
        <v>3552</v>
      </c>
      <c r="J66" s="234" t="s">
        <v>3553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3554</v>
      </c>
      <c r="B67" s="234" t="s">
        <v>3555</v>
      </c>
      <c r="C67" s="234" t="s">
        <v>3556</v>
      </c>
      <c r="D67" s="234" t="s">
        <v>3557</v>
      </c>
      <c r="E67" s="234" t="s">
        <v>19</v>
      </c>
      <c r="F67" s="234" t="s">
        <v>19</v>
      </c>
      <c r="G67" s="234" t="s">
        <v>19</v>
      </c>
      <c r="H67" s="234" t="s">
        <v>3558</v>
      </c>
      <c r="I67" s="234" t="s">
        <v>19</v>
      </c>
      <c r="J67" s="234" t="s">
        <v>3559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3560</v>
      </c>
      <c r="B68" s="234" t="s">
        <v>3561</v>
      </c>
      <c r="C68" s="234" t="s">
        <v>3562</v>
      </c>
      <c r="D68" s="234" t="s">
        <v>19</v>
      </c>
      <c r="E68" s="234" t="s">
        <v>19</v>
      </c>
      <c r="F68" s="234" t="s">
        <v>19</v>
      </c>
      <c r="G68" s="234" t="s">
        <v>19</v>
      </c>
      <c r="H68" s="234" t="s">
        <v>3563</v>
      </c>
      <c r="I68" s="234" t="s">
        <v>19</v>
      </c>
      <c r="J68" s="234" t="s">
        <v>3564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520</v>
      </c>
      <c r="B69" s="233" t="s">
        <v>3565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3566</v>
      </c>
      <c r="B70" s="234" t="s">
        <v>3567</v>
      </c>
      <c r="C70" s="234" t="s">
        <v>3568</v>
      </c>
      <c r="D70" s="234" t="s">
        <v>19</v>
      </c>
      <c r="E70" s="234" t="s">
        <v>19</v>
      </c>
      <c r="F70" s="234" t="s">
        <v>19</v>
      </c>
      <c r="G70" s="234" t="s">
        <v>3569</v>
      </c>
      <c r="H70" s="234" t="s">
        <v>3570</v>
      </c>
      <c r="I70" s="234" t="s">
        <v>19</v>
      </c>
      <c r="J70" s="234" t="s">
        <v>3571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3572</v>
      </c>
      <c r="B71" s="234" t="s">
        <v>3573</v>
      </c>
      <c r="C71" s="234" t="s">
        <v>3574</v>
      </c>
      <c r="D71" s="234" t="s">
        <v>19</v>
      </c>
      <c r="E71" s="234" t="s">
        <v>19</v>
      </c>
      <c r="F71" s="234" t="s">
        <v>19</v>
      </c>
      <c r="G71" s="234" t="s">
        <v>19</v>
      </c>
      <c r="H71" s="234" t="s">
        <v>3575</v>
      </c>
      <c r="I71" s="234" t="s">
        <v>19</v>
      </c>
      <c r="J71" s="234" t="s">
        <v>3576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3577</v>
      </c>
      <c r="B72" s="234" t="s">
        <v>3578</v>
      </c>
      <c r="C72" s="234" t="s">
        <v>3579</v>
      </c>
      <c r="D72" s="234" t="s">
        <v>3580</v>
      </c>
      <c r="E72" s="234" t="s">
        <v>3581</v>
      </c>
      <c r="F72" s="234" t="s">
        <v>19</v>
      </c>
      <c r="G72" s="234" t="s">
        <v>19</v>
      </c>
      <c r="H72" s="234" t="s">
        <v>3582</v>
      </c>
      <c r="I72" s="234" t="s">
        <v>19</v>
      </c>
      <c r="J72" s="234" t="s">
        <v>3583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3584</v>
      </c>
      <c r="B73" s="234" t="s">
        <v>3585</v>
      </c>
      <c r="C73" s="234" t="s">
        <v>3586</v>
      </c>
      <c r="D73" s="234" t="s">
        <v>3587</v>
      </c>
      <c r="E73" s="234" t="s">
        <v>3581</v>
      </c>
      <c r="F73" s="234" t="s">
        <v>19</v>
      </c>
      <c r="G73" s="234" t="s">
        <v>3588</v>
      </c>
      <c r="H73" s="234" t="s">
        <v>3589</v>
      </c>
      <c r="I73" s="234" t="s">
        <v>19</v>
      </c>
      <c r="J73" s="234" t="s">
        <v>3590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3591</v>
      </c>
      <c r="B74" s="234" t="s">
        <v>3592</v>
      </c>
      <c r="C74" s="234" t="s">
        <v>3593</v>
      </c>
      <c r="D74" s="234" t="s">
        <v>3587</v>
      </c>
      <c r="E74" s="234" t="s">
        <v>3594</v>
      </c>
      <c r="F74" s="234" t="s">
        <v>19</v>
      </c>
      <c r="G74" s="234" t="s">
        <v>3595</v>
      </c>
      <c r="H74" s="234" t="s">
        <v>3596</v>
      </c>
      <c r="I74" s="234" t="s">
        <v>3597</v>
      </c>
      <c r="J74" s="234" t="s">
        <v>3598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3599</v>
      </c>
      <c r="B75" s="234" t="s">
        <v>3600</v>
      </c>
      <c r="C75" s="234" t="s">
        <v>3601</v>
      </c>
      <c r="D75" s="234" t="s">
        <v>3602</v>
      </c>
      <c r="E75" s="234" t="s">
        <v>3594</v>
      </c>
      <c r="F75" s="234" t="s">
        <v>3603</v>
      </c>
      <c r="G75" s="234" t="s">
        <v>3604</v>
      </c>
      <c r="H75" s="234" t="s">
        <v>3605</v>
      </c>
      <c r="I75" s="234" t="s">
        <v>3606</v>
      </c>
      <c r="J75" s="234" t="s">
        <v>3607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3608</v>
      </c>
      <c r="B76" s="234" t="s">
        <v>3609</v>
      </c>
      <c r="C76" s="234" t="s">
        <v>3610</v>
      </c>
      <c r="D76" s="234" t="s">
        <v>3611</v>
      </c>
      <c r="E76" s="234" t="s">
        <v>19</v>
      </c>
      <c r="F76" s="234" t="s">
        <v>19</v>
      </c>
      <c r="G76" s="234" t="s">
        <v>19</v>
      </c>
      <c r="H76" s="234" t="s">
        <v>3612</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3613</v>
      </c>
      <c r="B77" s="234" t="s">
        <v>3614</v>
      </c>
      <c r="C77" s="234" t="s">
        <v>3615</v>
      </c>
      <c r="D77" s="234" t="s">
        <v>19</v>
      </c>
      <c r="E77" s="234" t="s">
        <v>19</v>
      </c>
      <c r="F77" s="234" t="s">
        <v>19</v>
      </c>
      <c r="G77" s="234" t="s">
        <v>3616</v>
      </c>
      <c r="H77" s="234" t="s">
        <v>3617</v>
      </c>
      <c r="I77" s="234" t="s">
        <v>19</v>
      </c>
      <c r="J77" s="234" t="s">
        <v>3618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3619</v>
      </c>
      <c r="B78" s="234" t="s">
        <v>3620</v>
      </c>
      <c r="C78" s="234" t="s">
        <v>3621</v>
      </c>
      <c r="D78" s="234" t="s">
        <v>19</v>
      </c>
      <c r="E78" s="234" t="s">
        <v>19</v>
      </c>
      <c r="F78" s="234" t="s">
        <v>19</v>
      </c>
      <c r="G78" s="234" t="s">
        <v>3622</v>
      </c>
      <c r="H78" s="234" t="s">
        <v>3623</v>
      </c>
      <c r="I78" s="234" t="s">
        <v>3624</v>
      </c>
      <c r="J78" s="234" t="s">
        <v>3625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3626</v>
      </c>
      <c r="B79" s="232" t="s">
        <v>3627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554</v>
      </c>
      <c r="B80" s="233" t="s">
        <v>3628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3629</v>
      </c>
      <c r="B81" s="234" t="s">
        <v>3630</v>
      </c>
      <c r="C81" s="234" t="s">
        <v>3631</v>
      </c>
      <c r="D81" s="234" t="s">
        <v>3426</v>
      </c>
      <c r="E81" s="234" t="s">
        <v>3632</v>
      </c>
      <c r="F81" s="234" t="s">
        <v>19</v>
      </c>
      <c r="G81" s="234" t="s">
        <v>19</v>
      </c>
      <c r="H81" s="234" t="s">
        <v>3633</v>
      </c>
      <c r="I81" s="234" t="s">
        <v>19</v>
      </c>
      <c r="J81" s="234" t="s">
        <v>3634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3635</v>
      </c>
      <c r="B82" s="234" t="s">
        <v>3636</v>
      </c>
      <c r="C82" s="234" t="s">
        <v>3217</v>
      </c>
      <c r="D82" s="234" t="s">
        <v>3218</v>
      </c>
      <c r="E82" s="234" t="s">
        <v>19</v>
      </c>
      <c r="F82" s="234" t="s">
        <v>3220</v>
      </c>
      <c r="G82" s="234" t="s">
        <v>19</v>
      </c>
      <c r="H82" s="234" t="s">
        <v>3637</v>
      </c>
      <c r="I82" s="234" t="s">
        <v>19</v>
      </c>
      <c r="J82" s="234" t="s">
        <v>3638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559</v>
      </c>
      <c r="B83" s="233" t="s">
        <v>3639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3640</v>
      </c>
      <c r="B84" s="234" t="s">
        <v>3641</v>
      </c>
      <c r="C84" s="234" t="s">
        <v>3642</v>
      </c>
      <c r="D84" s="234" t="s">
        <v>3643</v>
      </c>
      <c r="E84" s="234" t="s">
        <v>19</v>
      </c>
      <c r="F84" s="234" t="s">
        <v>3644</v>
      </c>
      <c r="G84" s="234" t="s">
        <v>3645</v>
      </c>
      <c r="H84" s="234" t="s">
        <v>3646</v>
      </c>
      <c r="I84" s="234" t="s">
        <v>3647</v>
      </c>
      <c r="J84" s="234" t="s">
        <v>3648</v>
      </c>
      <c r="K84" s="237">
        <f>IF(COUNTIF(L84:AY84,"&lt;&gt;")=0,"",SUMPRODUCT(((Recommendations[ImplStatus]="Implemented")+(Recommendations[ImplStatus]="Compensated"))*ISNUMBER(MATCH(Recommendations[Id],L84:AY84,0)))/COUNTIF(L84:AY84,"&lt;&gt;"))</f>
        <v>0</v>
      </c>
      <c r="L84" s="240" t="s">
        <v>83</v>
      </c>
      <c r="M84" s="240" t="s">
        <v>103</v>
      </c>
      <c r="N84" s="240" t="s">
        <v>118</v>
      </c>
      <c r="O84" s="240" t="s">
        <v>133</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3649</v>
      </c>
      <c r="B85" s="234" t="s">
        <v>3650</v>
      </c>
      <c r="C85" s="234" t="s">
        <v>3651</v>
      </c>
      <c r="D85" s="234" t="s">
        <v>3652</v>
      </c>
      <c r="E85" s="234" t="s">
        <v>19</v>
      </c>
      <c r="F85" s="234" t="s">
        <v>19</v>
      </c>
      <c r="G85" s="234" t="s">
        <v>19</v>
      </c>
      <c r="H85" s="234" t="s">
        <v>3653</v>
      </c>
      <c r="I85" s="234" t="s">
        <v>3654</v>
      </c>
      <c r="J85" s="234" t="s">
        <v>3655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3656</v>
      </c>
      <c r="B86" s="234" t="s">
        <v>3657</v>
      </c>
      <c r="C86" s="234" t="s">
        <v>3658</v>
      </c>
      <c r="D86" s="234" t="s">
        <v>3659</v>
      </c>
      <c r="E86" s="234" t="s">
        <v>19</v>
      </c>
      <c r="F86" s="234" t="s">
        <v>19</v>
      </c>
      <c r="G86" s="234" t="s">
        <v>3660</v>
      </c>
      <c r="H86" s="234" t="s">
        <v>3661</v>
      </c>
      <c r="I86" s="234" t="s">
        <v>19</v>
      </c>
      <c r="J86" s="234" t="s">
        <v>3662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3663</v>
      </c>
      <c r="B87" s="234" t="s">
        <v>3664</v>
      </c>
      <c r="C87" s="234" t="s">
        <v>3665</v>
      </c>
      <c r="D87" s="234" t="s">
        <v>3666</v>
      </c>
      <c r="E87" s="234" t="s">
        <v>19</v>
      </c>
      <c r="F87" s="234" t="s">
        <v>3667</v>
      </c>
      <c r="G87" s="234" t="s">
        <v>19</v>
      </c>
      <c r="H87" s="234" t="s">
        <v>3668</v>
      </c>
      <c r="I87" s="234" t="s">
        <v>3669</v>
      </c>
      <c r="J87" s="234" t="s">
        <v>3670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3671</v>
      </c>
      <c r="B88" s="232" t="s">
        <v>3672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606</v>
      </c>
      <c r="B89" s="233" t="s">
        <v>3673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3674</v>
      </c>
      <c r="B90" s="234" t="s">
        <v>3675</v>
      </c>
      <c r="C90" s="234" t="s">
        <v>3676</v>
      </c>
      <c r="D90" s="234" t="s">
        <v>3426</v>
      </c>
      <c r="E90" s="234" t="s">
        <v>3212</v>
      </c>
      <c r="F90" s="234" t="s">
        <v>19</v>
      </c>
      <c r="G90" s="234" t="s">
        <v>19</v>
      </c>
      <c r="H90" s="234" t="s">
        <v>3677</v>
      </c>
      <c r="I90" s="234" t="s">
        <v>19</v>
      </c>
      <c r="J90" s="234" t="s">
        <v>3678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3679</v>
      </c>
      <c r="B91" s="234" t="s">
        <v>3680</v>
      </c>
      <c r="C91" s="234" t="s">
        <v>3681</v>
      </c>
      <c r="D91" s="234" t="s">
        <v>3218</v>
      </c>
      <c r="E91" s="234" t="s">
        <v>19</v>
      </c>
      <c r="F91" s="234" t="s">
        <v>3220</v>
      </c>
      <c r="G91" s="234" t="s">
        <v>19</v>
      </c>
      <c r="H91" s="234" t="s">
        <v>3682</v>
      </c>
      <c r="I91" s="234" t="s">
        <v>19</v>
      </c>
      <c r="J91" s="234" t="s">
        <v>3683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610</v>
      </c>
      <c r="B92" s="233" t="s">
        <v>3684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3685</v>
      </c>
      <c r="B93" s="234" t="s">
        <v>3686</v>
      </c>
      <c r="C93" s="234" t="s">
        <v>3687</v>
      </c>
      <c r="D93" s="234" t="s">
        <v>3688</v>
      </c>
      <c r="E93" s="234" t="s">
        <v>3689</v>
      </c>
      <c r="F93" s="234" t="s">
        <v>19</v>
      </c>
      <c r="G93" s="234" t="s">
        <v>19</v>
      </c>
      <c r="H93" s="234" t="s">
        <v>3690</v>
      </c>
      <c r="I93" s="234" t="s">
        <v>19</v>
      </c>
      <c r="J93" s="234" t="s">
        <v>3691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3692</v>
      </c>
      <c r="B94" s="234" t="s">
        <v>3693</v>
      </c>
      <c r="C94" s="234" t="s">
        <v>3694</v>
      </c>
      <c r="D94" s="234" t="s">
        <v>3695</v>
      </c>
      <c r="E94" s="234" t="s">
        <v>19</v>
      </c>
      <c r="F94" s="234" t="s">
        <v>3696</v>
      </c>
      <c r="G94" s="234" t="s">
        <v>19</v>
      </c>
      <c r="H94" s="234" t="s">
        <v>3697</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3698</v>
      </c>
      <c r="B95" s="234" t="s">
        <v>3699</v>
      </c>
      <c r="C95" s="234" t="s">
        <v>3700</v>
      </c>
      <c r="D95" s="234" t="s">
        <v>3701</v>
      </c>
      <c r="E95" s="234" t="s">
        <v>19</v>
      </c>
      <c r="F95" s="234" t="s">
        <v>19</v>
      </c>
      <c r="G95" s="234" t="s">
        <v>19</v>
      </c>
      <c r="H95" s="234" t="s">
        <v>3702</v>
      </c>
      <c r="I95" s="234" t="s">
        <v>3703</v>
      </c>
      <c r="J95" s="234" t="s">
        <v>3704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3705</v>
      </c>
      <c r="B96" s="234" t="s">
        <v>3706</v>
      </c>
      <c r="C96" s="234" t="s">
        <v>3707</v>
      </c>
      <c r="D96" s="234" t="s">
        <v>19</v>
      </c>
      <c r="E96" s="234" t="s">
        <v>19</v>
      </c>
      <c r="F96" s="234" t="s">
        <v>19</v>
      </c>
      <c r="G96" s="234" t="s">
        <v>19</v>
      </c>
      <c r="H96" s="234" t="s">
        <v>3708</v>
      </c>
      <c r="I96" s="234" t="s">
        <v>3654</v>
      </c>
      <c r="J96" s="234" t="s">
        <v>3709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614</v>
      </c>
      <c r="B97" s="233" t="s">
        <v>3710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3711</v>
      </c>
      <c r="B98" s="234" t="s">
        <v>3712</v>
      </c>
      <c r="C98" s="234" t="s">
        <v>3713</v>
      </c>
      <c r="D98" s="234" t="s">
        <v>3714</v>
      </c>
      <c r="E98" s="234" t="s">
        <v>19</v>
      </c>
      <c r="F98" s="234" t="s">
        <v>19</v>
      </c>
      <c r="G98" s="234" t="s">
        <v>19</v>
      </c>
      <c r="H98" s="234" t="s">
        <v>3715</v>
      </c>
      <c r="I98" s="234" t="s">
        <v>19</v>
      </c>
      <c r="J98" s="234" t="s">
        <v>3716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3717</v>
      </c>
      <c r="B99" s="234" t="s">
        <v>3718</v>
      </c>
      <c r="C99" s="234" t="s">
        <v>3719</v>
      </c>
      <c r="D99" s="234" t="s">
        <v>3720</v>
      </c>
      <c r="E99" s="234" t="s">
        <v>3721</v>
      </c>
      <c r="F99" s="234" t="s">
        <v>19</v>
      </c>
      <c r="G99" s="234" t="s">
        <v>19</v>
      </c>
      <c r="H99" s="234" t="s">
        <v>3722</v>
      </c>
      <c r="I99" s="234" t="s">
        <v>19</v>
      </c>
      <c r="J99" s="234" t="s">
        <v>3723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3724</v>
      </c>
      <c r="B100" s="234" t="s">
        <v>3725</v>
      </c>
      <c r="C100" s="234" t="s">
        <v>3726</v>
      </c>
      <c r="D100" s="234" t="s">
        <v>19</v>
      </c>
      <c r="E100" s="234" t="s">
        <v>19</v>
      </c>
      <c r="F100" s="234" t="s">
        <v>19</v>
      </c>
      <c r="G100" s="234" t="s">
        <v>19</v>
      </c>
      <c r="H100" s="234" t="s">
        <v>3727</v>
      </c>
      <c r="I100" s="234" t="s">
        <v>3728</v>
      </c>
      <c r="J100" s="234" t="s">
        <v>3729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3730</v>
      </c>
      <c r="B101" s="234" t="s">
        <v>3731</v>
      </c>
      <c r="C101" s="234" t="s">
        <v>3732</v>
      </c>
      <c r="D101" s="234" t="s">
        <v>19</v>
      </c>
      <c r="E101" s="234" t="s">
        <v>19</v>
      </c>
      <c r="F101" s="234" t="s">
        <v>19</v>
      </c>
      <c r="G101" s="234" t="s">
        <v>19</v>
      </c>
      <c r="H101" s="234" t="s">
        <v>3733</v>
      </c>
      <c r="I101" s="234" t="s">
        <v>3654</v>
      </c>
      <c r="J101" s="234" t="s">
        <v>3734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3735</v>
      </c>
      <c r="B102" s="234" t="s">
        <v>3736</v>
      </c>
      <c r="C102" s="234" t="s">
        <v>3737</v>
      </c>
      <c r="D102" s="234" t="s">
        <v>3738</v>
      </c>
      <c r="E102" s="234" t="s">
        <v>19</v>
      </c>
      <c r="F102" s="234" t="s">
        <v>19</v>
      </c>
      <c r="G102" s="234" t="s">
        <v>19</v>
      </c>
      <c r="H102" s="234" t="s">
        <v>3739</v>
      </c>
      <c r="I102" s="234" t="s">
        <v>19</v>
      </c>
      <c r="J102" s="234" t="s">
        <v>3740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3741</v>
      </c>
      <c r="B103" s="234" t="s">
        <v>3742</v>
      </c>
      <c r="C103" s="234" t="s">
        <v>3743</v>
      </c>
      <c r="D103" s="234" t="s">
        <v>3738</v>
      </c>
      <c r="E103" s="234" t="s">
        <v>19</v>
      </c>
      <c r="F103" s="234" t="s">
        <v>3744</v>
      </c>
      <c r="G103" s="234" t="s">
        <v>19</v>
      </c>
      <c r="H103" s="234" t="s">
        <v>3745</v>
      </c>
      <c r="I103" s="234" t="s">
        <v>3746</v>
      </c>
      <c r="J103" s="234" t="s">
        <v>3747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618</v>
      </c>
      <c r="B104" s="233" t="s">
        <v>3748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3749</v>
      </c>
      <c r="B105" s="234" t="s">
        <v>3750</v>
      </c>
      <c r="C105" s="234" t="s">
        <v>3751</v>
      </c>
      <c r="D105" s="234" t="s">
        <v>3752</v>
      </c>
      <c r="E105" s="234" t="s">
        <v>3753</v>
      </c>
      <c r="F105" s="234" t="s">
        <v>19</v>
      </c>
      <c r="G105" s="234" t="s">
        <v>19</v>
      </c>
      <c r="H105" s="234" t="s">
        <v>3754</v>
      </c>
      <c r="I105" s="234" t="s">
        <v>3755</v>
      </c>
      <c r="J105" s="234" t="s">
        <v>3756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3757</v>
      </c>
      <c r="B106" s="232" t="s">
        <v>3758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632</v>
      </c>
      <c r="B107" s="233" t="s">
        <v>3759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3760</v>
      </c>
      <c r="B108" s="234" t="s">
        <v>3761</v>
      </c>
      <c r="C108" s="234" t="s">
        <v>3762</v>
      </c>
      <c r="D108" s="234" t="s">
        <v>3426</v>
      </c>
      <c r="E108" s="234" t="s">
        <v>3212</v>
      </c>
      <c r="F108" s="234" t="s">
        <v>19</v>
      </c>
      <c r="G108" s="234" t="s">
        <v>19</v>
      </c>
      <c r="H108" s="234" t="s">
        <v>3763</v>
      </c>
      <c r="I108" s="234" t="s">
        <v>19</v>
      </c>
      <c r="J108" s="234" t="s">
        <v>3764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3765</v>
      </c>
      <c r="B109" s="234" t="s">
        <v>3766</v>
      </c>
      <c r="C109" s="234" t="s">
        <v>3767</v>
      </c>
      <c r="D109" s="234" t="s">
        <v>3218</v>
      </c>
      <c r="E109" s="234" t="s">
        <v>19</v>
      </c>
      <c r="F109" s="234" t="s">
        <v>3220</v>
      </c>
      <c r="G109" s="234" t="s">
        <v>19</v>
      </c>
      <c r="H109" s="234" t="s">
        <v>3768</v>
      </c>
      <c r="I109" s="234" t="s">
        <v>19</v>
      </c>
      <c r="J109" s="234" t="s">
        <v>3769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636</v>
      </c>
      <c r="B110" s="233" t="s">
        <v>3770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3771</v>
      </c>
      <c r="B111" s="234" t="s">
        <v>3772</v>
      </c>
      <c r="C111" s="234" t="s">
        <v>3773</v>
      </c>
      <c r="D111" s="234" t="s">
        <v>3774</v>
      </c>
      <c r="E111" s="234" t="s">
        <v>19</v>
      </c>
      <c r="F111" s="234" t="s">
        <v>3775</v>
      </c>
      <c r="G111" s="234" t="s">
        <v>19</v>
      </c>
      <c r="H111" s="234" t="s">
        <v>3776</v>
      </c>
      <c r="I111" s="234" t="s">
        <v>3777</v>
      </c>
      <c r="J111" s="234" t="s">
        <v>3778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3779</v>
      </c>
      <c r="B112" s="234" t="s">
        <v>3780</v>
      </c>
      <c r="C112" s="234" t="s">
        <v>3781</v>
      </c>
      <c r="D112" s="234" t="s">
        <v>3782</v>
      </c>
      <c r="E112" s="234" t="s">
        <v>19</v>
      </c>
      <c r="F112" s="234" t="s">
        <v>19</v>
      </c>
      <c r="G112" s="234" t="s">
        <v>19</v>
      </c>
      <c r="H112" s="234" t="s">
        <v>3783</v>
      </c>
      <c r="I112" s="234" t="s">
        <v>19</v>
      </c>
      <c r="J112" s="234" t="s">
        <v>3784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3785</v>
      </c>
      <c r="B113" s="234" t="s">
        <v>3786</v>
      </c>
      <c r="C113" s="234" t="s">
        <v>3787</v>
      </c>
      <c r="D113" s="234" t="s">
        <v>3788</v>
      </c>
      <c r="E113" s="234" t="s">
        <v>19</v>
      </c>
      <c r="F113" s="234" t="s">
        <v>19</v>
      </c>
      <c r="G113" s="234" t="s">
        <v>19</v>
      </c>
      <c r="H113" s="234" t="s">
        <v>3789</v>
      </c>
      <c r="I113" s="234" t="s">
        <v>3790</v>
      </c>
      <c r="J113" s="234" t="s">
        <v>3791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3792</v>
      </c>
      <c r="B114" s="234" t="s">
        <v>3793</v>
      </c>
      <c r="C114" s="234" t="s">
        <v>3794</v>
      </c>
      <c r="D114" s="234" t="s">
        <v>3795</v>
      </c>
      <c r="E114" s="234" t="s">
        <v>19</v>
      </c>
      <c r="F114" s="234" t="s">
        <v>19</v>
      </c>
      <c r="G114" s="234" t="s">
        <v>3796</v>
      </c>
      <c r="H114" s="234" t="s">
        <v>3797</v>
      </c>
      <c r="I114" s="234" t="s">
        <v>3798</v>
      </c>
      <c r="J114" s="234" t="s">
        <v>3799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3800</v>
      </c>
      <c r="B115" s="234" t="s">
        <v>3801</v>
      </c>
      <c r="C115" s="234" t="s">
        <v>3802</v>
      </c>
      <c r="D115" s="234" t="s">
        <v>3803</v>
      </c>
      <c r="E115" s="234" t="s">
        <v>19</v>
      </c>
      <c r="F115" s="234" t="s">
        <v>3804</v>
      </c>
      <c r="G115" s="234" t="s">
        <v>19</v>
      </c>
      <c r="H115" s="234" t="s">
        <v>3805</v>
      </c>
      <c r="I115" s="234" t="s">
        <v>3805</v>
      </c>
      <c r="J115" s="234" t="s">
        <v>3806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640</v>
      </c>
      <c r="B116" s="233" t="s">
        <v>3807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3808</v>
      </c>
      <c r="B117" s="234" t="s">
        <v>3809</v>
      </c>
      <c r="C117" s="234" t="s">
        <v>3810</v>
      </c>
      <c r="D117" s="234" t="s">
        <v>3811</v>
      </c>
      <c r="E117" s="234" t="s">
        <v>19</v>
      </c>
      <c r="F117" s="234" t="s">
        <v>3812</v>
      </c>
      <c r="G117" s="234" t="s">
        <v>3813</v>
      </c>
      <c r="H117" s="234" t="s">
        <v>3814</v>
      </c>
      <c r="I117" s="234" t="s">
        <v>3815</v>
      </c>
      <c r="J117" s="234" t="s">
        <v>3816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3817</v>
      </c>
      <c r="B118" s="234" t="s">
        <v>3818</v>
      </c>
      <c r="C118" s="234" t="s">
        <v>3819</v>
      </c>
      <c r="D118" s="234" t="s">
        <v>3820</v>
      </c>
      <c r="E118" s="234" t="s">
        <v>19</v>
      </c>
      <c r="F118" s="234" t="s">
        <v>19</v>
      </c>
      <c r="G118" s="234" t="s">
        <v>19</v>
      </c>
      <c r="H118" s="234" t="s">
        <v>3821</v>
      </c>
      <c r="I118" s="234" t="s">
        <v>3654</v>
      </c>
      <c r="J118" s="234" t="s">
        <v>3822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3823</v>
      </c>
      <c r="B119" s="234" t="s">
        <v>3824</v>
      </c>
      <c r="C119" s="234" t="s">
        <v>3825</v>
      </c>
      <c r="D119" s="234" t="s">
        <v>3826</v>
      </c>
      <c r="E119" s="234" t="s">
        <v>19</v>
      </c>
      <c r="F119" s="234" t="s">
        <v>3827</v>
      </c>
      <c r="G119" s="234" t="s">
        <v>19</v>
      </c>
      <c r="H119" s="234" t="s">
        <v>3828</v>
      </c>
      <c r="I119" s="234" t="s">
        <v>3829</v>
      </c>
      <c r="J119" s="234" t="s">
        <v>3830</v>
      </c>
      <c r="K119" s="237">
        <f>IF(COUNTIF(L119:AY119,"&lt;&gt;")=0,"",SUMPRODUCT(((Recommendations[ImplStatus]="Implemented")+(Recommendations[ImplStatus]="Compensated"))*ISNUMBER(MATCH(Recommendations[Id],L119:AY119,0)))/COUNTIF(L119:AY119,"&lt;&gt;"))</f>
        <v>0</v>
      </c>
      <c r="L119" s="240" t="s">
        <v>108</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644</v>
      </c>
      <c r="B120" s="233" t="s">
        <v>3831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3832</v>
      </c>
      <c r="B121" s="234" t="s">
        <v>3833</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3834</v>
      </c>
      <c r="B122" s="234" t="s">
        <v>3835</v>
      </c>
      <c r="C122" s="234" t="s">
        <v>3836</v>
      </c>
      <c r="D122" s="234" t="s">
        <v>3837</v>
      </c>
      <c r="E122" s="234" t="s">
        <v>19</v>
      </c>
      <c r="F122" s="234" t="s">
        <v>3838</v>
      </c>
      <c r="G122" s="234" t="s">
        <v>19</v>
      </c>
      <c r="H122" s="234" t="s">
        <v>3839</v>
      </c>
      <c r="I122" s="234" t="s">
        <v>3840</v>
      </c>
      <c r="J122" s="234" t="s">
        <v>3841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3842</v>
      </c>
      <c r="B123" s="234" t="s">
        <v>3843</v>
      </c>
      <c r="C123" s="234" t="s">
        <v>3844</v>
      </c>
      <c r="D123" s="234" t="s">
        <v>3845</v>
      </c>
      <c r="E123" s="234" t="s">
        <v>19</v>
      </c>
      <c r="F123" s="234" t="s">
        <v>3846</v>
      </c>
      <c r="G123" s="234" t="s">
        <v>19</v>
      </c>
      <c r="H123" s="234" t="s">
        <v>3847</v>
      </c>
      <c r="I123" s="234" t="s">
        <v>19</v>
      </c>
      <c r="J123" s="234" t="s">
        <v>3848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648</v>
      </c>
      <c r="B124" s="233" t="s">
        <v>3849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3850</v>
      </c>
      <c r="B125" s="234" t="s">
        <v>3851</v>
      </c>
      <c r="C125" s="234" t="s">
        <v>3852</v>
      </c>
      <c r="D125" s="234" t="s">
        <v>3853</v>
      </c>
      <c r="E125" s="234" t="s">
        <v>19</v>
      </c>
      <c r="F125" s="234" t="s">
        <v>19</v>
      </c>
      <c r="G125" s="234" t="s">
        <v>19</v>
      </c>
      <c r="H125" s="234" t="s">
        <v>3854</v>
      </c>
      <c r="I125" s="234" t="s">
        <v>19</v>
      </c>
      <c r="J125" s="234" t="s">
        <v>3855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3856</v>
      </c>
      <c r="B126" s="234" t="s">
        <v>3857</v>
      </c>
      <c r="C126" s="234" t="s">
        <v>3858</v>
      </c>
      <c r="D126" s="234" t="s">
        <v>3859</v>
      </c>
      <c r="E126" s="234" t="s">
        <v>19</v>
      </c>
      <c r="F126" s="234" t="s">
        <v>3860</v>
      </c>
      <c r="G126" s="234" t="s">
        <v>19</v>
      </c>
      <c r="H126" s="234" t="s">
        <v>3861</v>
      </c>
      <c r="I126" s="234" t="s">
        <v>3862</v>
      </c>
      <c r="J126" s="234" t="s">
        <v>3863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3864</v>
      </c>
      <c r="B127" s="234" t="s">
        <v>3865</v>
      </c>
      <c r="C127" s="234" t="s">
        <v>3866</v>
      </c>
      <c r="D127" s="234" t="s">
        <v>3867</v>
      </c>
      <c r="E127" s="234" t="s">
        <v>3868</v>
      </c>
      <c r="F127" s="234" t="s">
        <v>19</v>
      </c>
      <c r="G127" s="234" t="s">
        <v>19</v>
      </c>
      <c r="H127" s="234" t="s">
        <v>3869</v>
      </c>
      <c r="I127" s="234" t="s">
        <v>19</v>
      </c>
      <c r="J127" s="234" t="s">
        <v>3870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3871</v>
      </c>
      <c r="B128" s="234" t="s">
        <v>3872</v>
      </c>
      <c r="C128" s="234" t="s">
        <v>3873</v>
      </c>
      <c r="D128" s="234" t="s">
        <v>19</v>
      </c>
      <c r="E128" s="234" t="s">
        <v>19</v>
      </c>
      <c r="F128" s="234" t="s">
        <v>19</v>
      </c>
      <c r="G128" s="234" t="s">
        <v>19</v>
      </c>
      <c r="H128" s="234" t="s">
        <v>3874</v>
      </c>
      <c r="I128" s="234" t="s">
        <v>3875</v>
      </c>
      <c r="J128" s="234" t="s">
        <v>3876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3877</v>
      </c>
      <c r="B129" s="234" t="s">
        <v>3878</v>
      </c>
      <c r="C129" s="234" t="s">
        <v>3879</v>
      </c>
      <c r="D129" s="234" t="s">
        <v>19</v>
      </c>
      <c r="E129" s="234" t="s">
        <v>3880</v>
      </c>
      <c r="F129" s="234" t="s">
        <v>19</v>
      </c>
      <c r="G129" s="234" t="s">
        <v>19</v>
      </c>
      <c r="H129" s="234" t="s">
        <v>3881</v>
      </c>
      <c r="I129" s="234" t="s">
        <v>19</v>
      </c>
      <c r="J129" s="234" t="s">
        <v>3882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3883</v>
      </c>
      <c r="B130" s="234" t="s">
        <v>3884</v>
      </c>
      <c r="C130" s="234" t="s">
        <v>3885</v>
      </c>
      <c r="D130" s="234" t="s">
        <v>19</v>
      </c>
      <c r="E130" s="234" t="s">
        <v>19</v>
      </c>
      <c r="F130" s="234" t="s">
        <v>19</v>
      </c>
      <c r="G130" s="234" t="s">
        <v>19</v>
      </c>
      <c r="H130" s="234" t="s">
        <v>3886</v>
      </c>
      <c r="I130" s="234" t="s">
        <v>19</v>
      </c>
      <c r="J130" s="234" t="s">
        <v>3887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3888</v>
      </c>
      <c r="B131" s="232" t="s">
        <v>3889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666</v>
      </c>
      <c r="B132" s="233" t="s">
        <v>3890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3891</v>
      </c>
      <c r="B133" s="234" t="s">
        <v>3892</v>
      </c>
      <c r="C133" s="234" t="s">
        <v>3893</v>
      </c>
      <c r="D133" s="234" t="s">
        <v>3426</v>
      </c>
      <c r="E133" s="234" t="s">
        <v>3212</v>
      </c>
      <c r="F133" s="234" t="s">
        <v>19</v>
      </c>
      <c r="G133" s="234" t="s">
        <v>19</v>
      </c>
      <c r="H133" s="234" t="s">
        <v>3894</v>
      </c>
      <c r="I133" s="234" t="s">
        <v>19</v>
      </c>
      <c r="J133" s="234" t="s">
        <v>3895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3896</v>
      </c>
      <c r="B134" s="234" t="s">
        <v>3897</v>
      </c>
      <c r="C134" s="234" t="s">
        <v>3431</v>
      </c>
      <c r="D134" s="234" t="s">
        <v>3218</v>
      </c>
      <c r="E134" s="234" t="s">
        <v>19</v>
      </c>
      <c r="F134" s="234" t="s">
        <v>3220</v>
      </c>
      <c r="G134" s="234" t="s">
        <v>19</v>
      </c>
      <c r="H134" s="234" t="s">
        <v>3898</v>
      </c>
      <c r="I134" s="234" t="s">
        <v>19</v>
      </c>
      <c r="J134" s="234" t="s">
        <v>3899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670</v>
      </c>
      <c r="B135" s="233" t="s">
        <v>3900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3901</v>
      </c>
      <c r="B136" s="234" t="s">
        <v>3902</v>
      </c>
      <c r="C136" s="234" t="s">
        <v>3903</v>
      </c>
      <c r="D136" s="234" t="s">
        <v>3904</v>
      </c>
      <c r="E136" s="234" t="s">
        <v>3905</v>
      </c>
      <c r="F136" s="234" t="s">
        <v>3906</v>
      </c>
      <c r="G136" s="234" t="s">
        <v>19</v>
      </c>
      <c r="H136" s="234" t="s">
        <v>3907</v>
      </c>
      <c r="I136" s="234" t="s">
        <v>19</v>
      </c>
      <c r="J136" s="234" t="s">
        <v>3908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3909</v>
      </c>
      <c r="B137" s="234" t="s">
        <v>3910</v>
      </c>
      <c r="C137" s="234" t="s">
        <v>3911</v>
      </c>
      <c r="D137" s="234" t="s">
        <v>3912</v>
      </c>
      <c r="E137" s="234" t="s">
        <v>19</v>
      </c>
      <c r="F137" s="234" t="s">
        <v>19</v>
      </c>
      <c r="G137" s="234" t="s">
        <v>19</v>
      </c>
      <c r="H137" s="234" t="s">
        <v>3913</v>
      </c>
      <c r="I137" s="234" t="s">
        <v>19</v>
      </c>
      <c r="J137" s="234" t="s">
        <v>3914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3915</v>
      </c>
      <c r="B138" s="234" t="s">
        <v>3916</v>
      </c>
      <c r="C138" s="234" t="s">
        <v>3917</v>
      </c>
      <c r="D138" s="234" t="s">
        <v>19</v>
      </c>
      <c r="E138" s="234" t="s">
        <v>19</v>
      </c>
      <c r="F138" s="234" t="s">
        <v>19</v>
      </c>
      <c r="G138" s="234" t="s">
        <v>19</v>
      </c>
      <c r="H138" s="234" t="s">
        <v>3918</v>
      </c>
      <c r="I138" s="234" t="s">
        <v>19</v>
      </c>
      <c r="J138" s="234" t="s">
        <v>3919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3920</v>
      </c>
      <c r="B139" s="234" t="s">
        <v>3921</v>
      </c>
      <c r="C139" s="234" t="s">
        <v>3922</v>
      </c>
      <c r="D139" s="234" t="s">
        <v>3923</v>
      </c>
      <c r="E139" s="234" t="s">
        <v>19</v>
      </c>
      <c r="F139" s="234" t="s">
        <v>19</v>
      </c>
      <c r="G139" s="234" t="s">
        <v>19</v>
      </c>
      <c r="H139" s="234" t="s">
        <v>3924</v>
      </c>
      <c r="I139" s="234" t="s">
        <v>3925</v>
      </c>
      <c r="J139" s="234" t="s">
        <v>3926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3927</v>
      </c>
      <c r="B140" s="234" t="s">
        <v>3928</v>
      </c>
      <c r="C140" s="234" t="s">
        <v>3929</v>
      </c>
      <c r="D140" s="234" t="s">
        <v>3930</v>
      </c>
      <c r="E140" s="234" t="s">
        <v>19</v>
      </c>
      <c r="F140" s="234" t="s">
        <v>19</v>
      </c>
      <c r="G140" s="234" t="s">
        <v>19</v>
      </c>
      <c r="H140" s="234" t="s">
        <v>3931</v>
      </c>
      <c r="I140" s="234" t="s">
        <v>3654</v>
      </c>
      <c r="J140" s="234" t="s">
        <v>3932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3933</v>
      </c>
      <c r="B141" s="234" t="s">
        <v>3934</v>
      </c>
      <c r="C141" s="234" t="s">
        <v>3935</v>
      </c>
      <c r="D141" s="234" t="s">
        <v>19</v>
      </c>
      <c r="E141" s="234" t="s">
        <v>3936</v>
      </c>
      <c r="F141" s="234" t="s">
        <v>19</v>
      </c>
      <c r="G141" s="234" t="s">
        <v>19</v>
      </c>
      <c r="H141" s="234" t="s">
        <v>3937</v>
      </c>
      <c r="I141" s="234" t="s">
        <v>3654</v>
      </c>
      <c r="J141" s="234" t="s">
        <v>3938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3939</v>
      </c>
      <c r="B142" s="234" t="s">
        <v>3940</v>
      </c>
      <c r="C142" s="234" t="s">
        <v>3941</v>
      </c>
      <c r="D142" s="234" t="s">
        <v>3942</v>
      </c>
      <c r="E142" s="234" t="s">
        <v>3936</v>
      </c>
      <c r="F142" s="234" t="s">
        <v>19</v>
      </c>
      <c r="G142" s="234" t="s">
        <v>19</v>
      </c>
      <c r="H142" s="234" t="s">
        <v>3943</v>
      </c>
      <c r="I142" s="234" t="s">
        <v>3944</v>
      </c>
      <c r="J142" s="234" t="s">
        <v>3945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674</v>
      </c>
      <c r="B143" s="233" t="s">
        <v>3946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3947</v>
      </c>
      <c r="B144" s="234" t="s">
        <v>3948</v>
      </c>
      <c r="C144" s="234" t="s">
        <v>3949</v>
      </c>
      <c r="D144" s="234" t="s">
        <v>19</v>
      </c>
      <c r="E144" s="234" t="s">
        <v>19</v>
      </c>
      <c r="F144" s="234" t="s">
        <v>19</v>
      </c>
      <c r="G144" s="234" t="s">
        <v>19</v>
      </c>
      <c r="H144" s="234" t="s">
        <v>3950</v>
      </c>
      <c r="I144" s="234" t="s">
        <v>19</v>
      </c>
      <c r="J144" s="234" t="s">
        <v>3951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3952</v>
      </c>
      <c r="B145" s="234" t="s">
        <v>3953</v>
      </c>
      <c r="C145" s="234" t="s">
        <v>3954</v>
      </c>
      <c r="D145" s="234" t="s">
        <v>19</v>
      </c>
      <c r="E145" s="234" t="s">
        <v>19</v>
      </c>
      <c r="F145" s="234" t="s">
        <v>19</v>
      </c>
      <c r="G145" s="234" t="s">
        <v>19</v>
      </c>
      <c r="H145" s="234" t="s">
        <v>3955</v>
      </c>
      <c r="I145" s="234" t="s">
        <v>19</v>
      </c>
      <c r="J145" s="234" t="s">
        <v>3956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3957</v>
      </c>
      <c r="B146" s="234" t="s">
        <v>3958</v>
      </c>
      <c r="C146" s="234" t="s">
        <v>3959</v>
      </c>
      <c r="D146" s="234" t="s">
        <v>3960</v>
      </c>
      <c r="E146" s="234" t="s">
        <v>19</v>
      </c>
      <c r="F146" s="234" t="s">
        <v>19</v>
      </c>
      <c r="G146" s="234" t="s">
        <v>19</v>
      </c>
      <c r="H146" s="234" t="s">
        <v>3961</v>
      </c>
      <c r="I146" s="234" t="s">
        <v>19</v>
      </c>
      <c r="J146" s="234" t="s">
        <v>3962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3963</v>
      </c>
      <c r="B147" s="232" t="s">
        <v>3964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696</v>
      </c>
      <c r="B148" s="233" t="s">
        <v>3965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3966</v>
      </c>
      <c r="B149" s="234" t="s">
        <v>3967</v>
      </c>
      <c r="C149" s="234" t="s">
        <v>3968</v>
      </c>
      <c r="D149" s="234" t="s">
        <v>3426</v>
      </c>
      <c r="E149" s="234" t="s">
        <v>3212</v>
      </c>
      <c r="F149" s="234" t="s">
        <v>19</v>
      </c>
      <c r="G149" s="234" t="s">
        <v>19</v>
      </c>
      <c r="H149" s="234" t="s">
        <v>3969</v>
      </c>
      <c r="I149" s="234" t="s">
        <v>19</v>
      </c>
      <c r="J149" s="234" t="s">
        <v>3970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3971</v>
      </c>
      <c r="B150" s="234" t="s">
        <v>3972</v>
      </c>
      <c r="C150" s="234" t="s">
        <v>3217</v>
      </c>
      <c r="D150" s="234" t="s">
        <v>3218</v>
      </c>
      <c r="E150" s="234" t="s">
        <v>19</v>
      </c>
      <c r="F150" s="234" t="s">
        <v>3220</v>
      </c>
      <c r="G150" s="234" t="s">
        <v>19</v>
      </c>
      <c r="H150" s="234" t="s">
        <v>3973</v>
      </c>
      <c r="I150" s="234" t="s">
        <v>19</v>
      </c>
      <c r="J150" s="234" t="s">
        <v>3974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700</v>
      </c>
      <c r="B151" s="233" t="s">
        <v>3975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3976</v>
      </c>
      <c r="B152" s="234" t="s">
        <v>3977</v>
      </c>
      <c r="C152" s="234" t="s">
        <v>3978</v>
      </c>
      <c r="D152" s="234" t="s">
        <v>19</v>
      </c>
      <c r="E152" s="234" t="s">
        <v>19</v>
      </c>
      <c r="F152" s="234" t="s">
        <v>19</v>
      </c>
      <c r="G152" s="234" t="s">
        <v>19</v>
      </c>
      <c r="H152" s="234" t="s">
        <v>3979</v>
      </c>
      <c r="I152" s="234" t="s">
        <v>3980</v>
      </c>
      <c r="J152" s="234" t="s">
        <v>3981</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3982</v>
      </c>
      <c r="B153" s="234" t="s">
        <v>3983</v>
      </c>
      <c r="C153" s="234" t="s">
        <v>3984</v>
      </c>
      <c r="D153" s="234" t="s">
        <v>3985</v>
      </c>
      <c r="E153" s="234" t="s">
        <v>19</v>
      </c>
      <c r="F153" s="234" t="s">
        <v>3986</v>
      </c>
      <c r="G153" s="234" t="s">
        <v>19</v>
      </c>
      <c r="H153" s="234" t="s">
        <v>3987</v>
      </c>
      <c r="I153" s="234" t="s">
        <v>3988</v>
      </c>
      <c r="J153" s="234" t="s">
        <v>3989</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3990</v>
      </c>
      <c r="B154" s="234" t="s">
        <v>3991</v>
      </c>
      <c r="C154" s="234" t="s">
        <v>3992</v>
      </c>
      <c r="D154" s="234" t="s">
        <v>19</v>
      </c>
      <c r="E154" s="234" t="s">
        <v>19</v>
      </c>
      <c r="F154" s="234" t="s">
        <v>3993</v>
      </c>
      <c r="G154" s="234" t="s">
        <v>19</v>
      </c>
      <c r="H154" s="234" t="s">
        <v>3994</v>
      </c>
      <c r="I154" s="234" t="s">
        <v>19</v>
      </c>
      <c r="J154" s="234" t="s">
        <v>3995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3996</v>
      </c>
      <c r="B155" s="234" t="s">
        <v>3997</v>
      </c>
      <c r="C155" s="234" t="s">
        <v>3998</v>
      </c>
      <c r="D155" s="234" t="s">
        <v>19</v>
      </c>
      <c r="E155" s="234" t="s">
        <v>19</v>
      </c>
      <c r="F155" s="234" t="s">
        <v>19</v>
      </c>
      <c r="G155" s="234" t="s">
        <v>19</v>
      </c>
      <c r="H155" s="234" t="s">
        <v>3999</v>
      </c>
      <c r="I155" s="234" t="s">
        <v>4000</v>
      </c>
      <c r="J155" s="234" t="s">
        <v>4001</v>
      </c>
      <c r="K155" s="237">
        <f>IF(COUNTIF(L155:AY155,"&lt;&gt;")=0,"",SUMPRODUCT(((Recommendations[ImplStatus]="Implemented")+(Recommendations[ImplStatus]="Compensated"))*ISNUMBER(MATCH(Recommendations[Id],L155:AY155,0)))/COUNTIF(L155:AY155,"&lt;&gt;"))</f>
        <v>0</v>
      </c>
      <c r="L155" s="240" t="s">
        <v>13</v>
      </c>
      <c r="M155" s="240" t="s">
        <v>23</v>
      </c>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4002</v>
      </c>
      <c r="B156" s="234" t="s">
        <v>4003</v>
      </c>
      <c r="C156" s="234" t="s">
        <v>4004</v>
      </c>
      <c r="D156" s="234" t="s">
        <v>19</v>
      </c>
      <c r="E156" s="234" t="s">
        <v>19</v>
      </c>
      <c r="F156" s="234" t="s">
        <v>19</v>
      </c>
      <c r="G156" s="234" t="s">
        <v>19</v>
      </c>
      <c r="H156" s="234" t="s">
        <v>4005</v>
      </c>
      <c r="I156" s="234" t="s">
        <v>19</v>
      </c>
      <c r="J156" s="234" t="s">
        <v>4006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4007</v>
      </c>
      <c r="B157" s="234" t="s">
        <v>4008</v>
      </c>
      <c r="C157" s="234" t="s">
        <v>4009</v>
      </c>
      <c r="D157" s="234" t="s">
        <v>4010</v>
      </c>
      <c r="E157" s="234" t="s">
        <v>19</v>
      </c>
      <c r="F157" s="234" t="s">
        <v>19</v>
      </c>
      <c r="G157" s="234" t="s">
        <v>19</v>
      </c>
      <c r="H157" s="234" t="s">
        <v>4011</v>
      </c>
      <c r="I157" s="234" t="s">
        <v>19</v>
      </c>
      <c r="J157" s="234" t="s">
        <v>4012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4013</v>
      </c>
      <c r="B158" s="234" t="s">
        <v>4014</v>
      </c>
      <c r="C158" s="234" t="s">
        <v>4015</v>
      </c>
      <c r="D158" s="234" t="s">
        <v>4016</v>
      </c>
      <c r="E158" s="234" t="s">
        <v>19</v>
      </c>
      <c r="F158" s="234" t="s">
        <v>19</v>
      </c>
      <c r="G158" s="234" t="s">
        <v>19</v>
      </c>
      <c r="H158" s="234" t="s">
        <v>19</v>
      </c>
      <c r="I158" s="234" t="s">
        <v>19</v>
      </c>
      <c r="J158" s="234" t="s">
        <v>4017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4018</v>
      </c>
      <c r="B159" s="234" t="s">
        <v>4019</v>
      </c>
      <c r="C159" s="234" t="s">
        <v>4020</v>
      </c>
      <c r="D159" s="234" t="s">
        <v>4021</v>
      </c>
      <c r="E159" s="234" t="s">
        <v>19</v>
      </c>
      <c r="F159" s="234" t="s">
        <v>4022</v>
      </c>
      <c r="G159" s="234" t="s">
        <v>19</v>
      </c>
      <c r="H159" s="234" t="s">
        <v>4023</v>
      </c>
      <c r="I159" s="234" t="s">
        <v>4024</v>
      </c>
      <c r="J159" s="234" t="s">
        <v>4025</v>
      </c>
      <c r="K159" s="237">
        <f>IF(COUNTIF(L159:AY159,"&lt;&gt;")=0,"",SUMPRODUCT(((Recommendations[ImplStatus]="Implemented")+(Recommendations[ImplStatus]="Compensated"))*ISNUMBER(MATCH(Recommendations[Id],L159:AY159,0)))/COUNTIF(L159:AY159,"&lt;&gt;"))</f>
        <v>0</v>
      </c>
      <c r="L159" s="240" t="s">
        <v>23</v>
      </c>
      <c r="M159" s="240" t="s">
        <v>33</v>
      </c>
      <c r="N159" s="240" t="s">
        <v>89</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704</v>
      </c>
      <c r="B160" s="233" t="s">
        <v>4026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4027</v>
      </c>
      <c r="B161" s="234" t="s">
        <v>4028</v>
      </c>
      <c r="C161" s="234" t="s">
        <v>4029</v>
      </c>
      <c r="D161" s="234" t="s">
        <v>4030</v>
      </c>
      <c r="E161" s="234" t="s">
        <v>19</v>
      </c>
      <c r="F161" s="234" t="s">
        <v>19</v>
      </c>
      <c r="G161" s="234" t="s">
        <v>4031</v>
      </c>
      <c r="H161" s="234" t="s">
        <v>4032</v>
      </c>
      <c r="I161" s="234" t="s">
        <v>4033</v>
      </c>
      <c r="J161" s="234" t="s">
        <v>4034</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4035</v>
      </c>
      <c r="B162" s="234" t="s">
        <v>4036</v>
      </c>
      <c r="C162" s="234" t="s">
        <v>4037</v>
      </c>
      <c r="D162" s="234" t="s">
        <v>4038</v>
      </c>
      <c r="E162" s="234" t="s">
        <v>19</v>
      </c>
      <c r="F162" s="234" t="s">
        <v>19</v>
      </c>
      <c r="G162" s="234" t="s">
        <v>19</v>
      </c>
      <c r="H162" s="234" t="s">
        <v>4039</v>
      </c>
      <c r="I162" s="234" t="s">
        <v>19</v>
      </c>
      <c r="J162" s="234" t="s">
        <v>4040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4041</v>
      </c>
      <c r="B163" s="234" t="s">
        <v>4042</v>
      </c>
      <c r="C163" s="234" t="s">
        <v>4043</v>
      </c>
      <c r="D163" s="234" t="s">
        <v>4038</v>
      </c>
      <c r="E163" s="234" t="s">
        <v>19</v>
      </c>
      <c r="F163" s="234" t="s">
        <v>4044</v>
      </c>
      <c r="G163" s="234" t="s">
        <v>19</v>
      </c>
      <c r="H163" s="234" t="s">
        <v>4045</v>
      </c>
      <c r="I163" s="234" t="s">
        <v>19</v>
      </c>
      <c r="J163" s="234" t="s">
        <v>4046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4047</v>
      </c>
      <c r="B164" s="234" t="s">
        <v>4048</v>
      </c>
      <c r="C164" s="234" t="s">
        <v>4049</v>
      </c>
      <c r="D164" s="234" t="s">
        <v>4050</v>
      </c>
      <c r="E164" s="234" t="s">
        <v>19</v>
      </c>
      <c r="F164" s="234" t="s">
        <v>19</v>
      </c>
      <c r="G164" s="234" t="s">
        <v>19</v>
      </c>
      <c r="H164" s="234" t="s">
        <v>4051</v>
      </c>
      <c r="I164" s="234" t="s">
        <v>4052</v>
      </c>
      <c r="J164" s="234" t="s">
        <v>4053</v>
      </c>
      <c r="K164" s="237">
        <f>IF(COUNTIF(L164:AY164,"&lt;&gt;")=0,"",SUMPRODUCT(((Recommendations[ImplStatus]="Implemented")+(Recommendations[ImplStatus]="Compensated"))*ISNUMBER(MATCH(Recommendations[Id],L164:AY164,0)))/COUNTIF(L164:AY164,"&lt;&gt;"))</f>
        <v>0</v>
      </c>
      <c r="L164" s="240" t="s">
        <v>28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4054</v>
      </c>
      <c r="B165" s="234" t="s">
        <v>4055</v>
      </c>
      <c r="C165" s="234" t="s">
        <v>4056</v>
      </c>
      <c r="D165" s="234" t="s">
        <v>19</v>
      </c>
      <c r="E165" s="234" t="s">
        <v>19</v>
      </c>
      <c r="F165" s="234" t="s">
        <v>19</v>
      </c>
      <c r="G165" s="234" t="s">
        <v>19</v>
      </c>
      <c r="H165" s="234" t="s">
        <v>4057</v>
      </c>
      <c r="I165" s="234" t="s">
        <v>19</v>
      </c>
      <c r="J165" s="234" t="s">
        <v>4058</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4059</v>
      </c>
      <c r="B166" s="234" t="s">
        <v>4060</v>
      </c>
      <c r="C166" s="234" t="s">
        <v>4061</v>
      </c>
      <c r="D166" s="234" t="s">
        <v>4062</v>
      </c>
      <c r="E166" s="234" t="s">
        <v>19</v>
      </c>
      <c r="F166" s="234" t="s">
        <v>19</v>
      </c>
      <c r="G166" s="234" t="s">
        <v>19</v>
      </c>
      <c r="H166" s="234" t="s">
        <v>4063</v>
      </c>
      <c r="I166" s="234" t="s">
        <v>4064</v>
      </c>
      <c r="J166" s="234" t="s">
        <v>4065</v>
      </c>
      <c r="K166" s="237">
        <f>IF(COUNTIF(L166:AY166,"&lt;&gt;")=0,"",SUMPRODUCT(((Recommendations[ImplStatus]="Implemented")+(Recommendations[ImplStatus]="Compensated"))*ISNUMBER(MATCH(Recommendations[Id],L166:AY166,0)))/COUNTIF(L166:AY166,"&lt;&gt;"))</f>
        <v>0</v>
      </c>
      <c r="L166" s="240" t="s">
        <v>53</v>
      </c>
      <c r="M166" s="240" t="s">
        <v>63</v>
      </c>
      <c r="N166" s="240" t="s">
        <v>68</v>
      </c>
      <c r="O166" s="240" t="s">
        <v>73</v>
      </c>
      <c r="P166" s="240" t="s">
        <v>78</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4066</v>
      </c>
      <c r="B167" s="234" t="s">
        <v>4067</v>
      </c>
      <c r="C167" s="234" t="s">
        <v>4068</v>
      </c>
      <c r="D167" s="234" t="s">
        <v>19</v>
      </c>
      <c r="E167" s="234" t="s">
        <v>19</v>
      </c>
      <c r="F167" s="234" t="s">
        <v>19</v>
      </c>
      <c r="G167" s="234" t="s">
        <v>19</v>
      </c>
      <c r="H167" s="234" t="s">
        <v>4069</v>
      </c>
      <c r="I167" s="234" t="s">
        <v>4070</v>
      </c>
      <c r="J167" s="234" t="s">
        <v>4071</v>
      </c>
      <c r="K167" s="237">
        <f>IF(COUNTIF(L167:AY167,"&lt;&gt;")=0,"",SUMPRODUCT(((Recommendations[ImplStatus]="Implemented")+(Recommendations[ImplStatus]="Compensated"))*ISNUMBER(MATCH(Recommendations[Id],L167:AY167,0)))/COUNTIF(L167:AY167,"&lt;&gt;"))</f>
        <v>0</v>
      </c>
      <c r="L167" s="240" t="s">
        <v>53</v>
      </c>
      <c r="M167" s="240" t="s">
        <v>58</v>
      </c>
      <c r="N167" s="240" t="s">
        <v>63</v>
      </c>
      <c r="O167" s="240" t="s">
        <v>68</v>
      </c>
      <c r="P167" s="240" t="s">
        <v>73</v>
      </c>
      <c r="Q167" s="240" t="s">
        <v>78</v>
      </c>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4072</v>
      </c>
      <c r="B168" s="234" t="s">
        <v>4073</v>
      </c>
      <c r="C168" s="234" t="s">
        <v>4074</v>
      </c>
      <c r="D168" s="234" t="s">
        <v>4075</v>
      </c>
      <c r="E168" s="234" t="s">
        <v>19</v>
      </c>
      <c r="F168" s="234" t="s">
        <v>19</v>
      </c>
      <c r="G168" s="234" t="s">
        <v>19</v>
      </c>
      <c r="H168" s="234" t="s">
        <v>4076</v>
      </c>
      <c r="I168" s="234" t="s">
        <v>19</v>
      </c>
      <c r="J168" s="234" t="s">
        <v>4077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4078</v>
      </c>
      <c r="B169" s="234" t="s">
        <v>4079</v>
      </c>
      <c r="C169" s="234" t="s">
        <v>4080</v>
      </c>
      <c r="D169" s="234" t="s">
        <v>4081</v>
      </c>
      <c r="E169" s="234" t="s">
        <v>19</v>
      </c>
      <c r="F169" s="234" t="s">
        <v>19</v>
      </c>
      <c r="G169" s="234" t="s">
        <v>4082</v>
      </c>
      <c r="H169" s="234" t="s">
        <v>4083</v>
      </c>
      <c r="I169" s="234" t="s">
        <v>4084</v>
      </c>
      <c r="J169" s="234" t="s">
        <v>4085</v>
      </c>
      <c r="K169" s="237">
        <f>IF(COUNTIF(L169:AY169,"&lt;&gt;")=0,"",SUMPRODUCT(((Recommendations[ImplStatus]="Implemented")+(Recommendations[ImplStatus]="Compensated"))*ISNUMBER(MATCH(Recommendations[Id],L169:AY169,0)))/COUNTIF(L169:AY169,"&lt;&gt;"))</f>
        <v>0</v>
      </c>
      <c r="L169" s="240" t="s">
        <v>58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4086</v>
      </c>
      <c r="B170" s="234" t="s">
        <v>4087</v>
      </c>
      <c r="C170" s="234" t="s">
        <v>4088</v>
      </c>
      <c r="D170" s="234" t="s">
        <v>4089</v>
      </c>
      <c r="E170" s="234" t="s">
        <v>19</v>
      </c>
      <c r="F170" s="234" t="s">
        <v>19</v>
      </c>
      <c r="G170" s="234" t="s">
        <v>19</v>
      </c>
      <c r="H170" s="234" t="s">
        <v>4090</v>
      </c>
      <c r="I170" s="234" t="s">
        <v>4091</v>
      </c>
      <c r="J170" s="234" t="s">
        <v>4092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4093</v>
      </c>
      <c r="B171" s="234" t="s">
        <v>4094</v>
      </c>
      <c r="C171" s="234" t="s">
        <v>4088</v>
      </c>
      <c r="D171" s="234" t="s">
        <v>4095</v>
      </c>
      <c r="E171" s="234" t="s">
        <v>19</v>
      </c>
      <c r="F171" s="234" t="s">
        <v>19</v>
      </c>
      <c r="G171" s="234" t="s">
        <v>4096</v>
      </c>
      <c r="H171" s="234" t="s">
        <v>4090</v>
      </c>
      <c r="I171" s="234" t="s">
        <v>4097</v>
      </c>
      <c r="J171" s="234" t="s">
        <v>4098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4099</v>
      </c>
      <c r="B172" s="234" t="s">
        <v>4100</v>
      </c>
      <c r="C172" s="234" t="s">
        <v>4101</v>
      </c>
      <c r="D172" s="234" t="s">
        <v>4102</v>
      </c>
      <c r="E172" s="234" t="s">
        <v>19</v>
      </c>
      <c r="F172" s="234" t="s">
        <v>19</v>
      </c>
      <c r="G172" s="234" t="s">
        <v>19</v>
      </c>
      <c r="H172" s="234" t="s">
        <v>4103</v>
      </c>
      <c r="I172" s="234" t="s">
        <v>19</v>
      </c>
      <c r="J172" s="234" t="s">
        <v>4104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708</v>
      </c>
      <c r="B173" s="233" t="s">
        <v>4105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4106</v>
      </c>
      <c r="B174" s="234" t="s">
        <v>4107</v>
      </c>
      <c r="C174" s="234" t="s">
        <v>4108</v>
      </c>
      <c r="D174" s="234" t="s">
        <v>4109</v>
      </c>
      <c r="E174" s="234" t="s">
        <v>4110</v>
      </c>
      <c r="F174" s="234" t="s">
        <v>19</v>
      </c>
      <c r="G174" s="234" t="s">
        <v>19</v>
      </c>
      <c r="H174" s="234" t="s">
        <v>4111</v>
      </c>
      <c r="I174" s="234" t="s">
        <v>4112</v>
      </c>
      <c r="J174" s="234" t="s">
        <v>4113</v>
      </c>
      <c r="K174" s="237">
        <f>IF(COUNTIF(L174:AY174,"&lt;&gt;")=0,"",SUMPRODUCT(((Recommendations[ImplStatus]="Implemented")+(Recommendations[ImplStatus]="Compensated"))*ISNUMBER(MATCH(Recommendations[Id],L174:AY174,0)))/COUNTIF(L174:AY174,"&lt;&gt;"))</f>
        <v>0</v>
      </c>
      <c r="L174" s="240" t="s">
        <v>48</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4114</v>
      </c>
      <c r="B175" s="234" t="s">
        <v>4115</v>
      </c>
      <c r="C175" s="234" t="s">
        <v>4116</v>
      </c>
      <c r="D175" s="234" t="s">
        <v>19</v>
      </c>
      <c r="E175" s="234" t="s">
        <v>4117</v>
      </c>
      <c r="F175" s="234" t="s">
        <v>19</v>
      </c>
      <c r="G175" s="234" t="s">
        <v>19</v>
      </c>
      <c r="H175" s="234" t="s">
        <v>4118</v>
      </c>
      <c r="I175" s="234" t="s">
        <v>19</v>
      </c>
      <c r="J175" s="234" t="s">
        <v>4119</v>
      </c>
      <c r="K175" s="237">
        <f>IF(COUNTIF(L175:AY175,"&lt;&gt;")=0,"",SUMPRODUCT(((Recommendations[ImplStatus]="Implemented")+(Recommendations[ImplStatus]="Compensated"))*ISNUMBER(MATCH(Recommendations[Id],L175:AY175,0)))/COUNTIF(L175:AY175,"&lt;&gt;"))</f>
        <v>0</v>
      </c>
      <c r="L175" s="240" t="s">
        <v>48</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4120</v>
      </c>
      <c r="B176" s="234" t="s">
        <v>4121</v>
      </c>
      <c r="C176" s="234" t="s">
        <v>4122</v>
      </c>
      <c r="D176" s="234" t="s">
        <v>19</v>
      </c>
      <c r="E176" s="234" t="s">
        <v>4123</v>
      </c>
      <c r="F176" s="234" t="s">
        <v>19</v>
      </c>
      <c r="G176" s="234" t="s">
        <v>19</v>
      </c>
      <c r="H176" s="234" t="s">
        <v>4124</v>
      </c>
      <c r="I176" s="234" t="s">
        <v>4125</v>
      </c>
      <c r="J176" s="234" t="s">
        <v>4126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713</v>
      </c>
      <c r="B177" s="233" t="s">
        <v>4127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4128</v>
      </c>
      <c r="B178" s="234" t="s">
        <v>4129</v>
      </c>
      <c r="C178" s="234" t="s">
        <v>4130</v>
      </c>
      <c r="D178" s="234" t="s">
        <v>4131</v>
      </c>
      <c r="E178" s="234" t="s">
        <v>4132</v>
      </c>
      <c r="F178" s="234" t="s">
        <v>4133</v>
      </c>
      <c r="G178" s="234" t="s">
        <v>19</v>
      </c>
      <c r="H178" s="234" t="s">
        <v>4134</v>
      </c>
      <c r="I178" s="234" t="s">
        <v>4135</v>
      </c>
      <c r="J178" s="234" t="s">
        <v>4136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717</v>
      </c>
      <c r="B179" s="233" t="s">
        <v>4137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4138</v>
      </c>
      <c r="B180" s="234" t="s">
        <v>4139</v>
      </c>
      <c r="C180" s="234" t="s">
        <v>4140</v>
      </c>
      <c r="D180" s="234" t="s">
        <v>4131</v>
      </c>
      <c r="E180" s="234" t="s">
        <v>4141</v>
      </c>
      <c r="F180" s="234" t="s">
        <v>19</v>
      </c>
      <c r="G180" s="234" t="s">
        <v>19</v>
      </c>
      <c r="H180" s="234" t="s">
        <v>4142</v>
      </c>
      <c r="I180" s="234" t="s">
        <v>3654</v>
      </c>
      <c r="J180" s="234" t="s">
        <v>4143</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4144</v>
      </c>
      <c r="B181" s="234" t="s">
        <v>4145</v>
      </c>
      <c r="C181" s="234" t="s">
        <v>4146</v>
      </c>
      <c r="D181" s="234" t="s">
        <v>4147</v>
      </c>
      <c r="E181" s="234" t="s">
        <v>19</v>
      </c>
      <c r="F181" s="234" t="s">
        <v>19</v>
      </c>
      <c r="G181" s="234" t="s">
        <v>19</v>
      </c>
      <c r="H181" s="234" t="s">
        <v>4148</v>
      </c>
      <c r="I181" s="234" t="s">
        <v>4149</v>
      </c>
      <c r="J181" s="234" t="s">
        <v>4150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4151</v>
      </c>
      <c r="B182" s="234" t="s">
        <v>4152</v>
      </c>
      <c r="C182" s="234" t="s">
        <v>4153</v>
      </c>
      <c r="D182" s="234" t="s">
        <v>4154</v>
      </c>
      <c r="E182" s="234" t="s">
        <v>19</v>
      </c>
      <c r="F182" s="234" t="s">
        <v>19</v>
      </c>
      <c r="G182" s="234" t="s">
        <v>19</v>
      </c>
      <c r="H182" s="234" t="s">
        <v>4155</v>
      </c>
      <c r="I182" s="234" t="s">
        <v>3654</v>
      </c>
      <c r="J182" s="234" t="s">
        <v>4156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4157</v>
      </c>
      <c r="B183" s="232" t="s">
        <v>4158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747</v>
      </c>
      <c r="B184" s="233" t="s">
        <v>4159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4160</v>
      </c>
      <c r="B185" s="234" t="s">
        <v>4161</v>
      </c>
      <c r="C185" s="234" t="s">
        <v>4162</v>
      </c>
      <c r="D185" s="234" t="s">
        <v>3426</v>
      </c>
      <c r="E185" s="234" t="s">
        <v>4163</v>
      </c>
      <c r="F185" s="234" t="s">
        <v>19</v>
      </c>
      <c r="G185" s="234" t="s">
        <v>19</v>
      </c>
      <c r="H185" s="234" t="s">
        <v>4164</v>
      </c>
      <c r="I185" s="234" t="s">
        <v>19</v>
      </c>
      <c r="J185" s="234" t="s">
        <v>4165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4166</v>
      </c>
      <c r="B186" s="234" t="s">
        <v>4167</v>
      </c>
      <c r="C186" s="234" t="s">
        <v>3431</v>
      </c>
      <c r="D186" s="234" t="s">
        <v>4168</v>
      </c>
      <c r="E186" s="234" t="s">
        <v>19</v>
      </c>
      <c r="F186" s="234" t="s">
        <v>19</v>
      </c>
      <c r="G186" s="234" t="s">
        <v>19</v>
      </c>
      <c r="H186" s="234" t="s">
        <v>4169</v>
      </c>
      <c r="I186" s="234" t="s">
        <v>19</v>
      </c>
      <c r="J186" s="234" t="s">
        <v>4170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751</v>
      </c>
      <c r="B187" s="233" t="s">
        <v>4171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4172</v>
      </c>
      <c r="B188" s="234" t="s">
        <v>4173</v>
      </c>
      <c r="C188" s="234" t="s">
        <v>4174</v>
      </c>
      <c r="D188" s="234" t="s">
        <v>4175</v>
      </c>
      <c r="E188" s="234" t="s">
        <v>19</v>
      </c>
      <c r="F188" s="234" t="s">
        <v>4176</v>
      </c>
      <c r="G188" s="234" t="s">
        <v>19</v>
      </c>
      <c r="H188" s="234" t="s">
        <v>4177</v>
      </c>
      <c r="I188" s="234" t="s">
        <v>4178</v>
      </c>
      <c r="J188" s="234" t="s">
        <v>4179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4180</v>
      </c>
      <c r="B189" s="234" t="s">
        <v>4181</v>
      </c>
      <c r="C189" s="234" t="s">
        <v>4182</v>
      </c>
      <c r="D189" s="234" t="s">
        <v>4183</v>
      </c>
      <c r="E189" s="234" t="s">
        <v>19</v>
      </c>
      <c r="F189" s="234" t="s">
        <v>19</v>
      </c>
      <c r="G189" s="234" t="s">
        <v>19</v>
      </c>
      <c r="H189" s="234" t="s">
        <v>4184</v>
      </c>
      <c r="I189" s="234" t="s">
        <v>19</v>
      </c>
      <c r="J189" s="234" t="s">
        <v>4185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4186</v>
      </c>
      <c r="B190" s="234" t="s">
        <v>4187</v>
      </c>
      <c r="C190" s="234" t="s">
        <v>4188</v>
      </c>
      <c r="D190" s="234" t="s">
        <v>4189</v>
      </c>
      <c r="E190" s="234" t="s">
        <v>19</v>
      </c>
      <c r="F190" s="234" t="s">
        <v>4190</v>
      </c>
      <c r="G190" s="234" t="s">
        <v>19</v>
      </c>
      <c r="H190" s="234" t="s">
        <v>4191</v>
      </c>
      <c r="I190" s="234" t="s">
        <v>19</v>
      </c>
      <c r="J190" s="234" t="s">
        <v>4192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4193</v>
      </c>
      <c r="B191" s="234" t="s">
        <v>4194</v>
      </c>
      <c r="C191" s="234" t="s">
        <v>4195</v>
      </c>
      <c r="D191" s="234" t="s">
        <v>19</v>
      </c>
      <c r="E191" s="234" t="s">
        <v>19</v>
      </c>
      <c r="F191" s="234" t="s">
        <v>19</v>
      </c>
      <c r="G191" s="234" t="s">
        <v>19</v>
      </c>
      <c r="H191" s="234" t="s">
        <v>4196</v>
      </c>
      <c r="I191" s="234" t="s">
        <v>19</v>
      </c>
      <c r="J191" s="234" t="s">
        <v>4197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4198</v>
      </c>
      <c r="B192" s="234" t="s">
        <v>4199</v>
      </c>
      <c r="C192" s="234" t="s">
        <v>4200</v>
      </c>
      <c r="D192" s="234" t="s">
        <v>4201</v>
      </c>
      <c r="E192" s="234" t="s">
        <v>4202</v>
      </c>
      <c r="F192" s="234" t="s">
        <v>19</v>
      </c>
      <c r="G192" s="234" t="s">
        <v>19</v>
      </c>
      <c r="H192" s="234" t="s">
        <v>4203</v>
      </c>
      <c r="I192" s="234" t="s">
        <v>19</v>
      </c>
      <c r="J192" s="234" t="s">
        <v>4204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755</v>
      </c>
      <c r="B193" s="233" t="s">
        <v>4205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4206</v>
      </c>
      <c r="B194" s="234" t="s">
        <v>4207</v>
      </c>
      <c r="C194" s="234" t="s">
        <v>4208</v>
      </c>
      <c r="D194" s="234" t="s">
        <v>4201</v>
      </c>
      <c r="E194" s="234" t="s">
        <v>4202</v>
      </c>
      <c r="F194" s="234" t="s">
        <v>4209</v>
      </c>
      <c r="G194" s="234" t="s">
        <v>19</v>
      </c>
      <c r="H194" s="234" t="s">
        <v>4210</v>
      </c>
      <c r="I194" s="234" t="s">
        <v>19</v>
      </c>
      <c r="J194" s="234" t="s">
        <v>4211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4212</v>
      </c>
      <c r="B195" s="234" t="s">
        <v>4213</v>
      </c>
      <c r="C195" s="234" t="s">
        <v>4214</v>
      </c>
      <c r="D195" s="234" t="s">
        <v>4215</v>
      </c>
      <c r="E195" s="234" t="s">
        <v>19</v>
      </c>
      <c r="F195" s="234" t="s">
        <v>19</v>
      </c>
      <c r="G195" s="234" t="s">
        <v>19</v>
      </c>
      <c r="H195" s="234" t="s">
        <v>4216</v>
      </c>
      <c r="I195" s="234" t="s">
        <v>19</v>
      </c>
      <c r="J195" s="234" t="s">
        <v>4217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4218</v>
      </c>
      <c r="B196" s="234" t="s">
        <v>4219</v>
      </c>
      <c r="C196" s="234" t="s">
        <v>4220</v>
      </c>
      <c r="D196" s="234" t="s">
        <v>19</v>
      </c>
      <c r="E196" s="234" t="s">
        <v>4221</v>
      </c>
      <c r="F196" s="234" t="s">
        <v>19</v>
      </c>
      <c r="G196" s="234" t="s">
        <v>19</v>
      </c>
      <c r="H196" s="234" t="s">
        <v>4222</v>
      </c>
      <c r="I196" s="234" t="s">
        <v>19</v>
      </c>
      <c r="J196" s="234" t="s">
        <v>4223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4224</v>
      </c>
      <c r="B197" s="234" t="s">
        <v>4225</v>
      </c>
      <c r="C197" s="234" t="s">
        <v>4226</v>
      </c>
      <c r="D197" s="234" t="s">
        <v>19</v>
      </c>
      <c r="E197" s="234" t="s">
        <v>19</v>
      </c>
      <c r="F197" s="234" t="s">
        <v>19</v>
      </c>
      <c r="G197" s="234" t="s">
        <v>19</v>
      </c>
      <c r="H197" s="234" t="s">
        <v>4227</v>
      </c>
      <c r="I197" s="234" t="s">
        <v>19</v>
      </c>
      <c r="J197" s="234" t="s">
        <v>4228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4229</v>
      </c>
      <c r="B198" s="234" t="s">
        <v>4230</v>
      </c>
      <c r="C198" s="234" t="s">
        <v>4231</v>
      </c>
      <c r="D198" s="234" t="s">
        <v>4232</v>
      </c>
      <c r="E198" s="234" t="s">
        <v>19</v>
      </c>
      <c r="F198" s="234" t="s">
        <v>19</v>
      </c>
      <c r="G198" s="234" t="s">
        <v>19</v>
      </c>
      <c r="H198" s="234" t="s">
        <v>4233</v>
      </c>
      <c r="I198" s="234" t="s">
        <v>19</v>
      </c>
      <c r="J198" s="234" t="s">
        <v>4234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759</v>
      </c>
      <c r="B199" s="233" t="s">
        <v>4235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4236</v>
      </c>
      <c r="B200" s="234" t="s">
        <v>4237</v>
      </c>
      <c r="C200" s="234" t="s">
        <v>4238</v>
      </c>
      <c r="D200" s="234" t="s">
        <v>19</v>
      </c>
      <c r="E200" s="234" t="s">
        <v>19</v>
      </c>
      <c r="F200" s="234" t="s">
        <v>19</v>
      </c>
      <c r="G200" s="234" t="s">
        <v>19</v>
      </c>
      <c r="H200" s="234" t="s">
        <v>4239</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4240</v>
      </c>
      <c r="B201" s="234" t="s">
        <v>4241</v>
      </c>
      <c r="C201" s="234" t="s">
        <v>4242</v>
      </c>
      <c r="D201" s="234" t="s">
        <v>4243</v>
      </c>
      <c r="E201" s="234" t="s">
        <v>19</v>
      </c>
      <c r="F201" s="234" t="s">
        <v>19</v>
      </c>
      <c r="G201" s="234" t="s">
        <v>19</v>
      </c>
      <c r="H201" s="234" t="s">
        <v>4244</v>
      </c>
      <c r="I201" s="234" t="s">
        <v>19</v>
      </c>
      <c r="J201" s="234" t="s">
        <v>4245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4246</v>
      </c>
      <c r="B202" s="234" t="s">
        <v>4247</v>
      </c>
      <c r="C202" s="234" t="s">
        <v>4248</v>
      </c>
      <c r="D202" s="234" t="s">
        <v>19</v>
      </c>
      <c r="E202" s="234" t="s">
        <v>19</v>
      </c>
      <c r="F202" s="234" t="s">
        <v>19</v>
      </c>
      <c r="G202" s="234" t="s">
        <v>19</v>
      </c>
      <c r="H202" s="234" t="s">
        <v>4249</v>
      </c>
      <c r="I202" s="234" t="s">
        <v>19</v>
      </c>
      <c r="J202" s="234" t="s">
        <v>4250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4251</v>
      </c>
      <c r="B203" s="234" t="s">
        <v>4252</v>
      </c>
      <c r="C203" s="234" t="s">
        <v>4253</v>
      </c>
      <c r="D203" s="234" t="s">
        <v>4254</v>
      </c>
      <c r="E203" s="234" t="s">
        <v>19</v>
      </c>
      <c r="F203" s="234" t="s">
        <v>19</v>
      </c>
      <c r="G203" s="234" t="s">
        <v>19</v>
      </c>
      <c r="H203" s="234" t="s">
        <v>4255</v>
      </c>
      <c r="I203" s="234" t="s">
        <v>19</v>
      </c>
      <c r="J203" s="234" t="s">
        <v>4256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4257</v>
      </c>
      <c r="B204" s="234" t="s">
        <v>4258</v>
      </c>
      <c r="C204" s="234" t="s">
        <v>4259</v>
      </c>
      <c r="D204" s="234" t="s">
        <v>19</v>
      </c>
      <c r="E204" s="234" t="s">
        <v>19</v>
      </c>
      <c r="F204" s="234" t="s">
        <v>19</v>
      </c>
      <c r="G204" s="234" t="s">
        <v>19</v>
      </c>
      <c r="H204" s="234" t="s">
        <v>4260</v>
      </c>
      <c r="I204" s="234" t="s">
        <v>19</v>
      </c>
      <c r="J204" s="234" t="s">
        <v>4261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4262</v>
      </c>
      <c r="B205" s="234" t="s">
        <v>4263</v>
      </c>
      <c r="C205" s="234" t="s">
        <v>4264</v>
      </c>
      <c r="D205" s="234" t="s">
        <v>19</v>
      </c>
      <c r="E205" s="234" t="s">
        <v>19</v>
      </c>
      <c r="F205" s="234" t="s">
        <v>19</v>
      </c>
      <c r="G205" s="234" t="s">
        <v>19</v>
      </c>
      <c r="H205" s="234" t="s">
        <v>4265</v>
      </c>
      <c r="I205" s="234" t="s">
        <v>4266</v>
      </c>
      <c r="J205" s="234" t="s">
        <v>4267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4268</v>
      </c>
      <c r="B206" s="234" t="s">
        <v>4269</v>
      </c>
      <c r="C206" s="234" t="s">
        <v>4270</v>
      </c>
      <c r="D206" s="234" t="s">
        <v>19</v>
      </c>
      <c r="E206" s="234" t="s">
        <v>19</v>
      </c>
      <c r="F206" s="234" t="s">
        <v>19</v>
      </c>
      <c r="G206" s="234" t="s">
        <v>19</v>
      </c>
      <c r="H206" s="234" t="s">
        <v>4271</v>
      </c>
      <c r="I206" s="234" t="s">
        <v>19</v>
      </c>
      <c r="J206" s="234" t="s">
        <v>4272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4273</v>
      </c>
      <c r="B207" s="234" t="s">
        <v>4274</v>
      </c>
      <c r="C207" s="234" t="s">
        <v>4270</v>
      </c>
      <c r="D207" s="234" t="s">
        <v>4275</v>
      </c>
      <c r="E207" s="234" t="s">
        <v>19</v>
      </c>
      <c r="F207" s="234" t="s">
        <v>19</v>
      </c>
      <c r="G207" s="234" t="s">
        <v>19</v>
      </c>
      <c r="H207" s="234" t="s">
        <v>4276</v>
      </c>
      <c r="I207" s="234" t="s">
        <v>19</v>
      </c>
      <c r="J207" s="234" t="s">
        <v>4277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4278</v>
      </c>
      <c r="B208" s="234" t="s">
        <v>4279</v>
      </c>
      <c r="C208" s="234" t="s">
        <v>4280</v>
      </c>
      <c r="D208" s="234" t="s">
        <v>4275</v>
      </c>
      <c r="E208" s="234" t="s">
        <v>19</v>
      </c>
      <c r="F208" s="234" t="s">
        <v>4281</v>
      </c>
      <c r="G208" s="234" t="s">
        <v>4282</v>
      </c>
      <c r="H208" s="234" t="s">
        <v>4283</v>
      </c>
      <c r="I208" s="234" t="s">
        <v>4284</v>
      </c>
      <c r="J208" s="234" t="s">
        <v>4285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4286</v>
      </c>
      <c r="B209" s="234" t="s">
        <v>4287</v>
      </c>
      <c r="C209" s="234" t="s">
        <v>4288</v>
      </c>
      <c r="D209" s="234" t="s">
        <v>4289</v>
      </c>
      <c r="E209" s="234" t="s">
        <v>19</v>
      </c>
      <c r="F209" s="234" t="s">
        <v>4281</v>
      </c>
      <c r="G209" s="234" t="s">
        <v>4290</v>
      </c>
      <c r="H209" s="234" t="s">
        <v>4291</v>
      </c>
      <c r="I209" s="234" t="s">
        <v>4284</v>
      </c>
      <c r="J209" s="234" t="s">
        <v>4292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763</v>
      </c>
      <c r="B210" s="233" t="s">
        <v>4293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4294</v>
      </c>
      <c r="B211" s="234" t="s">
        <v>4295</v>
      </c>
      <c r="C211" s="234" t="s">
        <v>4296</v>
      </c>
      <c r="D211" s="234" t="s">
        <v>4297</v>
      </c>
      <c r="E211" s="234" t="s">
        <v>19</v>
      </c>
      <c r="F211" s="234" t="s">
        <v>19</v>
      </c>
      <c r="G211" s="234" t="s">
        <v>4298</v>
      </c>
      <c r="H211" s="234" t="s">
        <v>4299</v>
      </c>
      <c r="I211" s="234" t="s">
        <v>4300</v>
      </c>
      <c r="J211" s="234" t="s">
        <v>4301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4302</v>
      </c>
      <c r="B212" s="234" t="s">
        <v>4303</v>
      </c>
      <c r="C212" s="234" t="s">
        <v>4304</v>
      </c>
      <c r="D212" s="234" t="s">
        <v>4305</v>
      </c>
      <c r="E212" s="234" t="s">
        <v>19</v>
      </c>
      <c r="F212" s="234" t="s">
        <v>4306</v>
      </c>
      <c r="G212" s="234" t="s">
        <v>19</v>
      </c>
      <c r="H212" s="234" t="s">
        <v>19</v>
      </c>
      <c r="I212" s="234" t="s">
        <v>19</v>
      </c>
      <c r="J212" s="234" t="s">
        <v>4307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4308</v>
      </c>
      <c r="B213" s="234" t="s">
        <v>4309</v>
      </c>
      <c r="C213" s="234" t="s">
        <v>4310</v>
      </c>
      <c r="D213" s="234" t="s">
        <v>4311</v>
      </c>
      <c r="E213" s="234" t="s">
        <v>19</v>
      </c>
      <c r="F213" s="234" t="s">
        <v>4312</v>
      </c>
      <c r="G213" s="234" t="s">
        <v>19</v>
      </c>
      <c r="H213" s="234" t="s">
        <v>4313</v>
      </c>
      <c r="I213" s="234" t="s">
        <v>19</v>
      </c>
      <c r="J213" s="234" t="s">
        <v>4314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4315</v>
      </c>
      <c r="B214" s="234" t="s">
        <v>4316</v>
      </c>
      <c r="C214" s="234" t="s">
        <v>4317</v>
      </c>
      <c r="D214" s="234" t="s">
        <v>4318</v>
      </c>
      <c r="E214" s="234" t="s">
        <v>19</v>
      </c>
      <c r="F214" s="234" t="s">
        <v>19</v>
      </c>
      <c r="G214" s="234" t="s">
        <v>19</v>
      </c>
      <c r="H214" s="234" t="s">
        <v>4319</v>
      </c>
      <c r="I214" s="234" t="s">
        <v>3654</v>
      </c>
      <c r="J214" s="234" t="s">
        <v>4320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4321</v>
      </c>
      <c r="B215" s="234" t="s">
        <v>4322</v>
      </c>
      <c r="C215" s="234" t="s">
        <v>4323</v>
      </c>
      <c r="D215" s="234" t="s">
        <v>4324</v>
      </c>
      <c r="E215" s="234" t="s">
        <v>19</v>
      </c>
      <c r="F215" s="234" t="s">
        <v>19</v>
      </c>
      <c r="G215" s="234" t="s">
        <v>19</v>
      </c>
      <c r="H215" s="234" t="s">
        <v>4325</v>
      </c>
      <c r="I215" s="234" t="s">
        <v>19</v>
      </c>
      <c r="J215" s="234" t="s">
        <v>4326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4327</v>
      </c>
      <c r="B216" s="232" t="s">
        <v>4328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777</v>
      </c>
      <c r="B217" s="233" t="s">
        <v>4329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4330</v>
      </c>
      <c r="B218" s="234" t="s">
        <v>4331</v>
      </c>
      <c r="C218" s="234" t="s">
        <v>4332</v>
      </c>
      <c r="D218" s="234" t="s">
        <v>3426</v>
      </c>
      <c r="E218" s="234" t="s">
        <v>3212</v>
      </c>
      <c r="F218" s="234" t="s">
        <v>19</v>
      </c>
      <c r="G218" s="234" t="s">
        <v>19</v>
      </c>
      <c r="H218" s="234" t="s">
        <v>4333</v>
      </c>
      <c r="I218" s="234" t="s">
        <v>19</v>
      </c>
      <c r="J218" s="234" t="s">
        <v>4334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4335</v>
      </c>
      <c r="B219" s="234" t="s">
        <v>4336</v>
      </c>
      <c r="C219" s="234" t="s">
        <v>3217</v>
      </c>
      <c r="D219" s="234" t="s">
        <v>3218</v>
      </c>
      <c r="E219" s="234" t="s">
        <v>19</v>
      </c>
      <c r="F219" s="234" t="s">
        <v>3220</v>
      </c>
      <c r="G219" s="234" t="s">
        <v>19</v>
      </c>
      <c r="H219" s="234" t="s">
        <v>4337</v>
      </c>
      <c r="I219" s="234" t="s">
        <v>19</v>
      </c>
      <c r="J219" s="234" t="s">
        <v>4338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781</v>
      </c>
      <c r="B220" s="233" t="s">
        <v>4339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4340</v>
      </c>
      <c r="B221" s="234" t="s">
        <v>4341</v>
      </c>
      <c r="C221" s="234" t="s">
        <v>4342</v>
      </c>
      <c r="D221" s="234" t="s">
        <v>4343</v>
      </c>
      <c r="E221" s="234" t="s">
        <v>19</v>
      </c>
      <c r="F221" s="234" t="s">
        <v>19</v>
      </c>
      <c r="G221" s="234" t="s">
        <v>19</v>
      </c>
      <c r="H221" s="234" t="s">
        <v>4344</v>
      </c>
      <c r="I221" s="234" t="s">
        <v>19</v>
      </c>
      <c r="J221" s="234" t="s">
        <v>4345</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4346</v>
      </c>
      <c r="B222" s="234" t="s">
        <v>4347</v>
      </c>
      <c r="C222" s="234" t="s">
        <v>4348</v>
      </c>
      <c r="D222" s="234" t="s">
        <v>4349</v>
      </c>
      <c r="E222" s="234" t="s">
        <v>19</v>
      </c>
      <c r="F222" s="234" t="s">
        <v>19</v>
      </c>
      <c r="G222" s="234" t="s">
        <v>19</v>
      </c>
      <c r="H222" s="234" t="s">
        <v>4350</v>
      </c>
      <c r="I222" s="234" t="s">
        <v>19</v>
      </c>
      <c r="J222" s="234" t="s">
        <v>4351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4352</v>
      </c>
      <c r="B223" s="234" t="s">
        <v>4353</v>
      </c>
      <c r="C223" s="234" t="s">
        <v>4354</v>
      </c>
      <c r="D223" s="234" t="s">
        <v>19</v>
      </c>
      <c r="E223" s="234" t="s">
        <v>4355</v>
      </c>
      <c r="F223" s="234" t="s">
        <v>19</v>
      </c>
      <c r="G223" s="234" t="s">
        <v>19</v>
      </c>
      <c r="H223" s="234" t="s">
        <v>4356</v>
      </c>
      <c r="I223" s="234" t="s">
        <v>19</v>
      </c>
      <c r="J223" s="234" t="s">
        <v>4357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4358</v>
      </c>
      <c r="B224" s="234" t="s">
        <v>4359</v>
      </c>
      <c r="C224" s="234" t="s">
        <v>4360</v>
      </c>
      <c r="D224" s="234" t="s">
        <v>19</v>
      </c>
      <c r="E224" s="234" t="s">
        <v>19</v>
      </c>
      <c r="F224" s="234" t="s">
        <v>19</v>
      </c>
      <c r="G224" s="234" t="s">
        <v>19</v>
      </c>
      <c r="H224" s="234" t="s">
        <v>4361</v>
      </c>
      <c r="I224" s="234" t="s">
        <v>19</v>
      </c>
      <c r="J224" s="234" t="s">
        <v>4362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4363</v>
      </c>
      <c r="B225" s="234" t="s">
        <v>4364</v>
      </c>
      <c r="C225" s="234" t="s">
        <v>4365</v>
      </c>
      <c r="D225" s="234" t="s">
        <v>19</v>
      </c>
      <c r="E225" s="234" t="s">
        <v>19</v>
      </c>
      <c r="F225" s="234" t="s">
        <v>19</v>
      </c>
      <c r="G225" s="234" t="s">
        <v>19</v>
      </c>
      <c r="H225" s="234" t="s">
        <v>4366</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4367</v>
      </c>
      <c r="B226" s="234" t="s">
        <v>4368</v>
      </c>
      <c r="C226" s="234" t="s">
        <v>4369</v>
      </c>
      <c r="D226" s="234" t="s">
        <v>19</v>
      </c>
      <c r="E226" s="234" t="s">
        <v>19</v>
      </c>
      <c r="F226" s="234" t="s">
        <v>19</v>
      </c>
      <c r="G226" s="234" t="s">
        <v>19</v>
      </c>
      <c r="H226" s="234" t="s">
        <v>4370</v>
      </c>
      <c r="I226" s="234" t="s">
        <v>19</v>
      </c>
      <c r="J226" s="234" t="s">
        <v>4371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4372</v>
      </c>
      <c r="B227" s="234" t="s">
        <v>4373</v>
      </c>
      <c r="C227" s="234" t="s">
        <v>4374</v>
      </c>
      <c r="D227" s="234" t="s">
        <v>19</v>
      </c>
      <c r="E227" s="234" t="s">
        <v>19</v>
      </c>
      <c r="F227" s="234" t="s">
        <v>19</v>
      </c>
      <c r="G227" s="234" t="s">
        <v>19</v>
      </c>
      <c r="H227" s="234" t="s">
        <v>4375</v>
      </c>
      <c r="I227" s="234" t="s">
        <v>19</v>
      </c>
      <c r="J227" s="234" t="s">
        <v>4376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4377</v>
      </c>
      <c r="B228" s="234" t="s">
        <v>4378</v>
      </c>
      <c r="C228" s="234" t="s">
        <v>4379</v>
      </c>
      <c r="D228" s="234" t="s">
        <v>19</v>
      </c>
      <c r="E228" s="234" t="s">
        <v>19</v>
      </c>
      <c r="F228" s="234" t="s">
        <v>19</v>
      </c>
      <c r="G228" s="234" t="s">
        <v>19</v>
      </c>
      <c r="H228" s="234" t="s">
        <v>4380</v>
      </c>
      <c r="I228" s="234" t="s">
        <v>19</v>
      </c>
      <c r="J228" s="234" t="s">
        <v>4381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4382</v>
      </c>
      <c r="B229" s="234" t="s">
        <v>4383</v>
      </c>
      <c r="C229" s="234" t="s">
        <v>4384</v>
      </c>
      <c r="D229" s="234" t="s">
        <v>19</v>
      </c>
      <c r="E229" s="234" t="s">
        <v>19</v>
      </c>
      <c r="F229" s="234" t="s">
        <v>19</v>
      </c>
      <c r="G229" s="234" t="s">
        <v>19</v>
      </c>
      <c r="H229" s="234" t="s">
        <v>4385</v>
      </c>
      <c r="I229" s="234" t="s">
        <v>19</v>
      </c>
      <c r="J229" s="234" t="s">
        <v>4386</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785</v>
      </c>
      <c r="B230" s="233" t="s">
        <v>4387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4388</v>
      </c>
      <c r="B231" s="234" t="s">
        <v>4389</v>
      </c>
      <c r="C231" s="234" t="s">
        <v>4390</v>
      </c>
      <c r="D231" s="234" t="s">
        <v>4391</v>
      </c>
      <c r="E231" s="234" t="s">
        <v>19</v>
      </c>
      <c r="F231" s="234" t="s">
        <v>19</v>
      </c>
      <c r="G231" s="234" t="s">
        <v>19</v>
      </c>
      <c r="H231" s="234" t="s">
        <v>4392</v>
      </c>
      <c r="I231" s="234" t="s">
        <v>19</v>
      </c>
      <c r="J231" s="234" t="s">
        <v>4393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4394</v>
      </c>
      <c r="B232" s="234" t="s">
        <v>4395</v>
      </c>
      <c r="C232" s="234" t="s">
        <v>4396</v>
      </c>
      <c r="D232" s="234" t="s">
        <v>4397</v>
      </c>
      <c r="E232" s="234" t="s">
        <v>19</v>
      </c>
      <c r="F232" s="234" t="s">
        <v>19</v>
      </c>
      <c r="G232" s="234" t="s">
        <v>19</v>
      </c>
      <c r="H232" s="234" t="s">
        <v>4398</v>
      </c>
      <c r="I232" s="234" t="s">
        <v>19</v>
      </c>
      <c r="J232" s="234" t="s">
        <v>4399</v>
      </c>
      <c r="K232" s="237">
        <f>IF(COUNTIF(L232:AY232,"&lt;&gt;")=0,"",SUMPRODUCT(((Recommendations[ImplStatus]="Implemented")+(Recommendations[ImplStatus]="Compensated"))*ISNUMBER(MATCH(Recommendations[Id],L232:AY232,0)))/COUNTIF(L232:AY232,"&lt;&gt;"))</f>
        <v>0</v>
      </c>
      <c r="L232" s="240" t="s">
        <v>123</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4400</v>
      </c>
      <c r="B233" s="234" t="s">
        <v>4401</v>
      </c>
      <c r="C233" s="234" t="s">
        <v>4402</v>
      </c>
      <c r="D233" s="234" t="s">
        <v>4403</v>
      </c>
      <c r="E233" s="234" t="s">
        <v>19</v>
      </c>
      <c r="F233" s="234" t="s">
        <v>19</v>
      </c>
      <c r="G233" s="234" t="s">
        <v>19</v>
      </c>
      <c r="H233" s="234" t="s">
        <v>4404</v>
      </c>
      <c r="I233" s="234" t="s">
        <v>19</v>
      </c>
      <c r="J233" s="234" t="s">
        <v>4405</v>
      </c>
      <c r="K233" s="237">
        <f>IF(COUNTIF(L233:AY233,"&lt;&gt;")=0,"",SUMPRODUCT(((Recommendations[ImplStatus]="Implemented")+(Recommendations[ImplStatus]="Compensated"))*ISNUMBER(MATCH(Recommendations[Id],L233:AY233,0)))/COUNTIF(L233:AY233,"&lt;&gt;"))</f>
        <v>0</v>
      </c>
      <c r="L233" s="240" t="s">
        <v>123</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4406</v>
      </c>
      <c r="B234" s="234" t="s">
        <v>4407</v>
      </c>
      <c r="C234" s="234" t="s">
        <v>4408</v>
      </c>
      <c r="D234" s="234" t="s">
        <v>4409</v>
      </c>
      <c r="E234" s="234" t="s">
        <v>19</v>
      </c>
      <c r="F234" s="234" t="s">
        <v>19</v>
      </c>
      <c r="G234" s="234" t="s">
        <v>19</v>
      </c>
      <c r="H234" s="234" t="s">
        <v>4410</v>
      </c>
      <c r="I234" s="234" t="s">
        <v>19</v>
      </c>
      <c r="J234" s="234" t="s">
        <v>4411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789</v>
      </c>
      <c r="B235" s="233" t="s">
        <v>4412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4413</v>
      </c>
      <c r="B236" s="234" t="s">
        <v>4414</v>
      </c>
      <c r="C236" s="234" t="s">
        <v>4415</v>
      </c>
      <c r="D236" s="234" t="s">
        <v>4416</v>
      </c>
      <c r="E236" s="234" t="s">
        <v>19</v>
      </c>
      <c r="F236" s="234" t="s">
        <v>19</v>
      </c>
      <c r="G236" s="234" t="s">
        <v>19</v>
      </c>
      <c r="H236" s="234" t="s">
        <v>4417</v>
      </c>
      <c r="I236" s="234" t="s">
        <v>19</v>
      </c>
      <c r="J236" s="234" t="s">
        <v>4418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4419</v>
      </c>
      <c r="B237" s="234" t="s">
        <v>4420</v>
      </c>
      <c r="C237" s="234" t="s">
        <v>4421</v>
      </c>
      <c r="D237" s="234" t="s">
        <v>4422</v>
      </c>
      <c r="E237" s="234" t="s">
        <v>19</v>
      </c>
      <c r="F237" s="234" t="s">
        <v>19</v>
      </c>
      <c r="G237" s="234" t="s">
        <v>4423</v>
      </c>
      <c r="H237" s="234" t="s">
        <v>4424</v>
      </c>
      <c r="I237" s="234" t="s">
        <v>3654</v>
      </c>
      <c r="J237" s="234" t="s">
        <v>4425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4426</v>
      </c>
      <c r="B238" s="234" t="s">
        <v>4427</v>
      </c>
      <c r="C238" s="234" t="s">
        <v>4428</v>
      </c>
      <c r="D238" s="234" t="s">
        <v>19</v>
      </c>
      <c r="E238" s="234" t="s">
        <v>19</v>
      </c>
      <c r="F238" s="234" t="s">
        <v>19</v>
      </c>
      <c r="G238" s="234" t="s">
        <v>19</v>
      </c>
      <c r="H238" s="234" t="s">
        <v>4429</v>
      </c>
      <c r="I238" s="234" t="s">
        <v>4430</v>
      </c>
      <c r="J238" s="234" t="s">
        <v>4431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4432</v>
      </c>
      <c r="B239" s="234" t="s">
        <v>4433</v>
      </c>
      <c r="C239" s="234" t="s">
        <v>4434</v>
      </c>
      <c r="D239" s="234" t="s">
        <v>19</v>
      </c>
      <c r="E239" s="234" t="s">
        <v>19</v>
      </c>
      <c r="F239" s="234" t="s">
        <v>19</v>
      </c>
      <c r="G239" s="234" t="s">
        <v>19</v>
      </c>
      <c r="H239" s="234" t="s">
        <v>4435</v>
      </c>
      <c r="I239" s="234" t="s">
        <v>3654</v>
      </c>
      <c r="J239" s="234" t="s">
        <v>4436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4437</v>
      </c>
      <c r="B240" s="234" t="s">
        <v>4438</v>
      </c>
      <c r="C240" s="234" t="s">
        <v>4439</v>
      </c>
      <c r="D240" s="234" t="s">
        <v>4440</v>
      </c>
      <c r="E240" s="234" t="s">
        <v>19</v>
      </c>
      <c r="F240" s="234" t="s">
        <v>19</v>
      </c>
      <c r="G240" s="234" t="s">
        <v>19</v>
      </c>
      <c r="H240" s="234" t="s">
        <v>4441</v>
      </c>
      <c r="I240" s="234" t="s">
        <v>19</v>
      </c>
      <c r="J240" s="234" t="s">
        <v>4442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793</v>
      </c>
      <c r="B241" s="233" t="s">
        <v>4443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4444</v>
      </c>
      <c r="B242" s="234" t="s">
        <v>4445</v>
      </c>
      <c r="C242" s="234" t="s">
        <v>4446</v>
      </c>
      <c r="D242" s="234" t="s">
        <v>19</v>
      </c>
      <c r="E242" s="234" t="s">
        <v>19</v>
      </c>
      <c r="F242" s="234" t="s">
        <v>4447</v>
      </c>
      <c r="G242" s="234" t="s">
        <v>19</v>
      </c>
      <c r="H242" s="234" t="s">
        <v>4448</v>
      </c>
      <c r="I242" s="234" t="s">
        <v>19</v>
      </c>
      <c r="J242" s="234" t="s">
        <v>4449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797</v>
      </c>
      <c r="B243" s="233" t="s">
        <v>4450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4451</v>
      </c>
      <c r="B244" s="234" t="s">
        <v>4452</v>
      </c>
      <c r="C244" s="234" t="s">
        <v>4453</v>
      </c>
      <c r="D244" s="234" t="s">
        <v>19</v>
      </c>
      <c r="E244" s="234" t="s">
        <v>19</v>
      </c>
      <c r="F244" s="234" t="s">
        <v>4454</v>
      </c>
      <c r="G244" s="234" t="s">
        <v>19</v>
      </c>
      <c r="H244" s="234" t="s">
        <v>4455</v>
      </c>
      <c r="I244" s="234" t="s">
        <v>4456</v>
      </c>
      <c r="J244" s="234" t="s">
        <v>4457</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4458</v>
      </c>
      <c r="B245" s="234" t="s">
        <v>4459</v>
      </c>
      <c r="C245" s="234" t="s">
        <v>4460</v>
      </c>
      <c r="D245" s="234" t="s">
        <v>4461</v>
      </c>
      <c r="E245" s="234" t="s">
        <v>19</v>
      </c>
      <c r="F245" s="234" t="s">
        <v>19</v>
      </c>
      <c r="G245" s="234" t="s">
        <v>19</v>
      </c>
      <c r="H245" s="234" t="s">
        <v>4462</v>
      </c>
      <c r="I245" s="234" t="s">
        <v>19</v>
      </c>
      <c r="J245" s="234" t="s">
        <v>4463</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4464</v>
      </c>
      <c r="B246" s="234" t="s">
        <v>4465</v>
      </c>
      <c r="C246" s="234" t="s">
        <v>4466</v>
      </c>
      <c r="D246" s="234" t="s">
        <v>19</v>
      </c>
      <c r="E246" s="234" t="s">
        <v>19</v>
      </c>
      <c r="F246" s="234" t="s">
        <v>19</v>
      </c>
      <c r="G246" s="234" t="s">
        <v>19</v>
      </c>
      <c r="H246" s="234" t="s">
        <v>4467</v>
      </c>
      <c r="I246" s="234" t="s">
        <v>19</v>
      </c>
      <c r="J246" s="234" t="s">
        <v>4468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801</v>
      </c>
      <c r="B247" s="233" t="s">
        <v>4469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4470</v>
      </c>
      <c r="B248" s="234" t="s">
        <v>4471</v>
      </c>
      <c r="C248" s="234" t="s">
        <v>4472</v>
      </c>
      <c r="D248" s="234" t="s">
        <v>4473</v>
      </c>
      <c r="E248" s="234" t="s">
        <v>19</v>
      </c>
      <c r="F248" s="234" t="s">
        <v>19</v>
      </c>
      <c r="G248" s="234" t="s">
        <v>19</v>
      </c>
      <c r="H248" s="234" t="s">
        <v>4474</v>
      </c>
      <c r="I248" s="234" t="s">
        <v>4475</v>
      </c>
      <c r="J248" s="234" t="s">
        <v>4476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4477</v>
      </c>
      <c r="B249" s="234" t="s">
        <v>4478</v>
      </c>
      <c r="C249" s="234" t="s">
        <v>4472</v>
      </c>
      <c r="D249" s="234" t="s">
        <v>4479</v>
      </c>
      <c r="E249" s="234" t="s">
        <v>19</v>
      </c>
      <c r="F249" s="234" t="s">
        <v>19</v>
      </c>
      <c r="G249" s="234" t="s">
        <v>19</v>
      </c>
      <c r="H249" s="234" t="s">
        <v>4474</v>
      </c>
      <c r="I249" s="234" t="s">
        <v>4480</v>
      </c>
      <c r="J249" s="234" t="s">
        <v>4481</v>
      </c>
      <c r="K249" s="237">
        <f>IF(COUNTIF(L249:AY249,"&lt;&gt;")=0,"",SUMPRODUCT(((Recommendations[ImplStatus]="Implemented")+(Recommendations[ImplStatus]="Compensated"))*ISNUMBER(MATCH(Recommendations[Id],L249:AY249,0)))/COUNTIF(L249:AY249,"&lt;&gt;"))</f>
        <v>0</v>
      </c>
      <c r="L249" s="240" t="s">
        <v>38</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4482</v>
      </c>
      <c r="B250" s="234" t="s">
        <v>4483</v>
      </c>
      <c r="C250" s="234" t="s">
        <v>4484</v>
      </c>
      <c r="D250" s="234" t="s">
        <v>4485</v>
      </c>
      <c r="E250" s="234" t="s">
        <v>19</v>
      </c>
      <c r="F250" s="234" t="s">
        <v>19</v>
      </c>
      <c r="G250" s="234" t="s">
        <v>19</v>
      </c>
      <c r="H250" s="234" t="s">
        <v>4486</v>
      </c>
      <c r="I250" s="234" t="s">
        <v>19</v>
      </c>
      <c r="J250" s="234" t="s">
        <v>4487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4488</v>
      </c>
      <c r="B251" s="232" t="s">
        <v>4489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807</v>
      </c>
      <c r="B252" s="233" t="s">
        <v>4490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4491</v>
      </c>
      <c r="B253" s="234" t="s">
        <v>4492</v>
      </c>
      <c r="C253" s="234" t="s">
        <v>4493</v>
      </c>
      <c r="D253" s="234" t="s">
        <v>3426</v>
      </c>
      <c r="E253" s="234" t="s">
        <v>3212</v>
      </c>
      <c r="F253" s="234" t="s">
        <v>19</v>
      </c>
      <c r="G253" s="234" t="s">
        <v>19</v>
      </c>
      <c r="H253" s="234" t="s">
        <v>4494</v>
      </c>
      <c r="I253" s="234" t="s">
        <v>19</v>
      </c>
      <c r="J253" s="234" t="s">
        <v>4495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4496</v>
      </c>
      <c r="B254" s="234" t="s">
        <v>4497</v>
      </c>
      <c r="C254" s="234" t="s">
        <v>3217</v>
      </c>
      <c r="D254" s="234" t="s">
        <v>3218</v>
      </c>
      <c r="E254" s="234" t="s">
        <v>19</v>
      </c>
      <c r="F254" s="234" t="s">
        <v>3220</v>
      </c>
      <c r="G254" s="234" t="s">
        <v>19</v>
      </c>
      <c r="H254" s="234" t="s">
        <v>4498</v>
      </c>
      <c r="I254" s="234" t="s">
        <v>19</v>
      </c>
      <c r="J254" s="234" t="s">
        <v>4499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811</v>
      </c>
      <c r="B255" s="233" t="s">
        <v>4500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4501</v>
      </c>
      <c r="B256" s="234" t="s">
        <v>4502</v>
      </c>
      <c r="C256" s="234" t="s">
        <v>4503</v>
      </c>
      <c r="D256" s="234" t="s">
        <v>4504</v>
      </c>
      <c r="E256" s="234" t="s">
        <v>4505</v>
      </c>
      <c r="F256" s="234" t="s">
        <v>4506</v>
      </c>
      <c r="G256" s="234" t="s">
        <v>19</v>
      </c>
      <c r="H256" s="234" t="s">
        <v>4507</v>
      </c>
      <c r="I256" s="234" t="s">
        <v>19</v>
      </c>
      <c r="J256" s="234" t="s">
        <v>4508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4509</v>
      </c>
      <c r="B257" s="234" t="s">
        <v>4510</v>
      </c>
      <c r="C257" s="234" t="s">
        <v>4511</v>
      </c>
      <c r="D257" s="234" t="s">
        <v>4512</v>
      </c>
      <c r="E257" s="234" t="s">
        <v>19</v>
      </c>
      <c r="F257" s="234" t="s">
        <v>19</v>
      </c>
      <c r="G257" s="234" t="s">
        <v>19</v>
      </c>
      <c r="H257" s="234" t="s">
        <v>4513</v>
      </c>
      <c r="I257" s="234" t="s">
        <v>19</v>
      </c>
      <c r="J257" s="234" t="s">
        <v>4514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816</v>
      </c>
      <c r="B258" s="233" t="s">
        <v>4515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4516</v>
      </c>
      <c r="B259" s="234" t="s">
        <v>4517</v>
      </c>
      <c r="C259" s="234" t="s">
        <v>4518</v>
      </c>
      <c r="D259" s="234" t="s">
        <v>4519</v>
      </c>
      <c r="E259" s="234" t="s">
        <v>4520</v>
      </c>
      <c r="F259" s="234" t="s">
        <v>19</v>
      </c>
      <c r="G259" s="234" t="s">
        <v>19</v>
      </c>
      <c r="H259" s="234" t="s">
        <v>4521</v>
      </c>
      <c r="I259" s="234" t="s">
        <v>19</v>
      </c>
      <c r="J259" s="234" t="s">
        <v>4522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4523</v>
      </c>
      <c r="B260" s="234" t="s">
        <v>4524</v>
      </c>
      <c r="C260" s="234" t="s">
        <v>4525</v>
      </c>
      <c r="D260" s="234" t="s">
        <v>19</v>
      </c>
      <c r="E260" s="234" t="s">
        <v>19</v>
      </c>
      <c r="F260" s="234" t="s">
        <v>19</v>
      </c>
      <c r="G260" s="234" t="s">
        <v>19</v>
      </c>
      <c r="H260" s="234" t="s">
        <v>4526</v>
      </c>
      <c r="I260" s="234" t="s">
        <v>4527</v>
      </c>
      <c r="J260" s="234" t="s">
        <v>4528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4529</v>
      </c>
      <c r="B261" s="234" t="s">
        <v>4530</v>
      </c>
      <c r="C261" s="234" t="s">
        <v>4531</v>
      </c>
      <c r="D261" s="234" t="s">
        <v>4532</v>
      </c>
      <c r="E261" s="234" t="s">
        <v>19</v>
      </c>
      <c r="F261" s="234" t="s">
        <v>19</v>
      </c>
      <c r="G261" s="234" t="s">
        <v>19</v>
      </c>
      <c r="H261" s="234" t="s">
        <v>4533</v>
      </c>
      <c r="I261" s="234" t="s">
        <v>4534</v>
      </c>
      <c r="J261" s="234" t="s">
        <v>4535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4536</v>
      </c>
      <c r="B262" s="234" t="s">
        <v>4537</v>
      </c>
      <c r="C262" s="234" t="s">
        <v>4538</v>
      </c>
      <c r="D262" s="234" t="s">
        <v>4539</v>
      </c>
      <c r="E262" s="234" t="s">
        <v>19</v>
      </c>
      <c r="F262" s="234" t="s">
        <v>19</v>
      </c>
      <c r="G262" s="234" t="s">
        <v>19</v>
      </c>
      <c r="H262" s="234" t="s">
        <v>4540</v>
      </c>
      <c r="I262" s="234" t="s">
        <v>4541</v>
      </c>
      <c r="J262" s="234" t="s">
        <v>4542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4543</v>
      </c>
      <c r="B263" s="234" t="s">
        <v>4544</v>
      </c>
      <c r="C263" s="234" t="s">
        <v>4545</v>
      </c>
      <c r="D263" s="234" t="s">
        <v>4546</v>
      </c>
      <c r="E263" s="234" t="s">
        <v>19</v>
      </c>
      <c r="F263" s="234" t="s">
        <v>19</v>
      </c>
      <c r="G263" s="234" t="s">
        <v>4547</v>
      </c>
      <c r="H263" s="234" t="s">
        <v>3450</v>
      </c>
      <c r="I263" s="234" t="s">
        <v>4548</v>
      </c>
      <c r="J263" s="234" t="s">
        <v>4549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4550</v>
      </c>
      <c r="B264" s="234" t="s">
        <v>4551</v>
      </c>
      <c r="C264" s="234" t="s">
        <v>4538</v>
      </c>
      <c r="D264" s="234" t="s">
        <v>4552</v>
      </c>
      <c r="E264" s="234" t="s">
        <v>19</v>
      </c>
      <c r="F264" s="234" t="s">
        <v>19</v>
      </c>
      <c r="G264" s="234" t="s">
        <v>19</v>
      </c>
      <c r="H264" s="234" t="s">
        <v>4553</v>
      </c>
      <c r="I264" s="234" t="s">
        <v>19</v>
      </c>
      <c r="J264" s="234" t="s">
        <v>4554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820</v>
      </c>
      <c r="B265" s="233" t="s">
        <v>4555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4556</v>
      </c>
      <c r="B266" s="234" t="s">
        <v>4557</v>
      </c>
      <c r="C266" s="234" t="s">
        <v>4558</v>
      </c>
      <c r="D266" s="234" t="s">
        <v>4559</v>
      </c>
      <c r="E266" s="234" t="s">
        <v>4560</v>
      </c>
      <c r="F266" s="234" t="s">
        <v>19</v>
      </c>
      <c r="G266" s="234" t="s">
        <v>4561</v>
      </c>
      <c r="H266" s="234" t="s">
        <v>4562</v>
      </c>
      <c r="I266" s="234" t="s">
        <v>4563</v>
      </c>
      <c r="J266" s="234" t="s">
        <v>4564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4565</v>
      </c>
      <c r="B267" s="234" t="s">
        <v>4566</v>
      </c>
      <c r="C267" s="234" t="s">
        <v>4567</v>
      </c>
      <c r="D267" s="234" t="s">
        <v>4568</v>
      </c>
      <c r="E267" s="234" t="s">
        <v>19</v>
      </c>
      <c r="F267" s="234" t="s">
        <v>19</v>
      </c>
      <c r="G267" s="234" t="s">
        <v>19</v>
      </c>
      <c r="H267" s="234" t="s">
        <v>4569</v>
      </c>
      <c r="I267" s="234" t="s">
        <v>19</v>
      </c>
      <c r="J267" s="234" t="s">
        <v>4570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4571</v>
      </c>
      <c r="B268" s="234" t="s">
        <v>4572</v>
      </c>
      <c r="C268" s="234" t="s">
        <v>4573</v>
      </c>
      <c r="D268" s="234" t="s">
        <v>4568</v>
      </c>
      <c r="E268" s="234" t="s">
        <v>19</v>
      </c>
      <c r="F268" s="234" t="s">
        <v>19</v>
      </c>
      <c r="G268" s="234" t="s">
        <v>4574</v>
      </c>
      <c r="H268" s="234" t="s">
        <v>4575</v>
      </c>
      <c r="I268" s="234" t="s">
        <v>19</v>
      </c>
      <c r="J268" s="234" t="s">
        <v>4576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4577</v>
      </c>
      <c r="B269" s="234" t="s">
        <v>4578</v>
      </c>
      <c r="C269" s="234" t="s">
        <v>4573</v>
      </c>
      <c r="D269" s="234" t="s">
        <v>4579</v>
      </c>
      <c r="E269" s="234" t="s">
        <v>19</v>
      </c>
      <c r="F269" s="234" t="s">
        <v>19</v>
      </c>
      <c r="G269" s="234" t="s">
        <v>19</v>
      </c>
      <c r="H269" s="234" t="s">
        <v>4580</v>
      </c>
      <c r="I269" s="234" t="s">
        <v>19</v>
      </c>
      <c r="J269" s="234" t="s">
        <v>4581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4582</v>
      </c>
      <c r="B270" s="234" t="s">
        <v>4583</v>
      </c>
      <c r="C270" s="234" t="s">
        <v>4584</v>
      </c>
      <c r="D270" s="234" t="s">
        <v>4585</v>
      </c>
      <c r="E270" s="234" t="s">
        <v>19</v>
      </c>
      <c r="F270" s="234" t="s">
        <v>19</v>
      </c>
      <c r="G270" s="234" t="s">
        <v>19</v>
      </c>
      <c r="H270" s="234" t="s">
        <v>4586</v>
      </c>
      <c r="I270" s="234" t="s">
        <v>19</v>
      </c>
      <c r="J270" s="234" t="s">
        <v>4587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4588</v>
      </c>
      <c r="B271" s="234" t="s">
        <v>4589</v>
      </c>
      <c r="C271" s="234" t="s">
        <v>4590</v>
      </c>
      <c r="D271" s="234" t="s">
        <v>4591</v>
      </c>
      <c r="E271" s="234" t="s">
        <v>19</v>
      </c>
      <c r="F271" s="234" t="s">
        <v>19</v>
      </c>
      <c r="G271" s="234" t="s">
        <v>19</v>
      </c>
      <c r="H271" s="234" t="s">
        <v>4592</v>
      </c>
      <c r="I271" s="234" t="s">
        <v>4593</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4594</v>
      </c>
      <c r="B272" s="234" t="s">
        <v>4595</v>
      </c>
      <c r="C272" s="234" t="s">
        <v>4596</v>
      </c>
      <c r="D272" s="234" t="s">
        <v>4597</v>
      </c>
      <c r="E272" s="234" t="s">
        <v>19</v>
      </c>
      <c r="F272" s="234" t="s">
        <v>19</v>
      </c>
      <c r="G272" s="234" t="s">
        <v>19</v>
      </c>
      <c r="H272" s="234" t="s">
        <v>4598</v>
      </c>
      <c r="I272" s="234" t="s">
        <v>4599</v>
      </c>
      <c r="J272" s="234" t="s">
        <v>4600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824</v>
      </c>
      <c r="B273" s="233" t="s">
        <v>4601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4602</v>
      </c>
      <c r="B274" s="234" t="s">
        <v>4603</v>
      </c>
      <c r="C274" s="234" t="s">
        <v>4604</v>
      </c>
      <c r="D274" s="234" t="s">
        <v>4597</v>
      </c>
      <c r="E274" s="234" t="s">
        <v>4605</v>
      </c>
      <c r="F274" s="234" t="s">
        <v>19</v>
      </c>
      <c r="G274" s="234" t="s">
        <v>19</v>
      </c>
      <c r="H274" s="234" t="s">
        <v>4606</v>
      </c>
      <c r="I274" s="234" t="s">
        <v>19</v>
      </c>
      <c r="J274" s="234" t="s">
        <v>4607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4608</v>
      </c>
      <c r="B275" s="234" t="s">
        <v>4609</v>
      </c>
      <c r="C275" s="234" t="s">
        <v>4610</v>
      </c>
      <c r="D275" s="234" t="s">
        <v>4611</v>
      </c>
      <c r="E275" s="234" t="s">
        <v>19</v>
      </c>
      <c r="F275" s="234" t="s">
        <v>19</v>
      </c>
      <c r="G275" s="234" t="s">
        <v>19</v>
      </c>
      <c r="H275" s="234" t="s">
        <v>4612</v>
      </c>
      <c r="I275" s="234" t="s">
        <v>19</v>
      </c>
      <c r="J275" s="234" t="s">
        <v>4613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4614</v>
      </c>
      <c r="B276" s="234" t="s">
        <v>4615</v>
      </c>
      <c r="C276" s="234" t="s">
        <v>4616</v>
      </c>
      <c r="D276" s="234" t="s">
        <v>4617</v>
      </c>
      <c r="E276" s="234" t="s">
        <v>19</v>
      </c>
      <c r="F276" s="234" t="s">
        <v>4618</v>
      </c>
      <c r="G276" s="234" t="s">
        <v>19</v>
      </c>
      <c r="H276" s="234" t="s">
        <v>4619</v>
      </c>
      <c r="I276" s="234" t="s">
        <v>4620</v>
      </c>
      <c r="J276" s="234" t="s">
        <v>4621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4622</v>
      </c>
      <c r="B277" s="233" t="s">
        <v>4623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4624</v>
      </c>
      <c r="B278" s="234" t="s">
        <v>4625</v>
      </c>
      <c r="C278" s="234" t="s">
        <v>4626</v>
      </c>
      <c r="D278" s="234" t="s">
        <v>4627</v>
      </c>
      <c r="E278" s="234" t="s">
        <v>19</v>
      </c>
      <c r="F278" s="234" t="s">
        <v>4628</v>
      </c>
      <c r="G278" s="234" t="s">
        <v>19</v>
      </c>
      <c r="H278" s="234" t="s">
        <v>4629</v>
      </c>
      <c r="I278" s="234" t="s">
        <v>19</v>
      </c>
      <c r="J278" s="234" t="s">
        <v>4630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4631</v>
      </c>
      <c r="B279" s="232" t="s">
        <v>4632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830</v>
      </c>
      <c r="B280" s="233" t="s">
        <v>4633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4634</v>
      </c>
      <c r="B281" s="234" t="s">
        <v>4635</v>
      </c>
      <c r="C281" s="234" t="s">
        <v>4636</v>
      </c>
      <c r="D281" s="234" t="s">
        <v>4637</v>
      </c>
      <c r="E281" s="234" t="s">
        <v>4638</v>
      </c>
      <c r="F281" s="234" t="s">
        <v>19</v>
      </c>
      <c r="G281" s="234" t="s">
        <v>19</v>
      </c>
      <c r="H281" s="234" t="s">
        <v>4639</v>
      </c>
      <c r="I281" s="234" t="s">
        <v>19</v>
      </c>
      <c r="J281" s="234" t="s">
        <v>4640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4641</v>
      </c>
      <c r="B282" s="234" t="s">
        <v>4642</v>
      </c>
      <c r="C282" s="234" t="s">
        <v>4643</v>
      </c>
      <c r="D282" s="234" t="s">
        <v>19</v>
      </c>
      <c r="E282" s="234" t="s">
        <v>19</v>
      </c>
      <c r="F282" s="234" t="s">
        <v>19</v>
      </c>
      <c r="G282" s="234" t="s">
        <v>19</v>
      </c>
      <c r="H282" s="234" t="s">
        <v>4644</v>
      </c>
      <c r="I282" s="234" t="s">
        <v>19</v>
      </c>
      <c r="J282" s="234" t="s">
        <v>4645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4646</v>
      </c>
      <c r="B283" s="234" t="s">
        <v>4647</v>
      </c>
      <c r="C283" s="234" t="s">
        <v>4648</v>
      </c>
      <c r="D283" s="234" t="s">
        <v>19</v>
      </c>
      <c r="E283" s="234" t="s">
        <v>19</v>
      </c>
      <c r="F283" s="234" t="s">
        <v>19</v>
      </c>
      <c r="G283" s="234" t="s">
        <v>19</v>
      </c>
      <c r="H283" s="234" t="s">
        <v>4649</v>
      </c>
      <c r="I283" s="234" t="s">
        <v>19</v>
      </c>
      <c r="J283" s="234" t="s">
        <v>4650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4651</v>
      </c>
      <c r="B284" s="234" t="s">
        <v>4652</v>
      </c>
      <c r="C284" s="234" t="s">
        <v>4653</v>
      </c>
      <c r="D284" s="234" t="s">
        <v>4654</v>
      </c>
      <c r="E284" s="234" t="s">
        <v>19</v>
      </c>
      <c r="F284" s="234" t="s">
        <v>19</v>
      </c>
      <c r="G284" s="234" t="s">
        <v>19</v>
      </c>
      <c r="H284" s="234" t="s">
        <v>4655</v>
      </c>
      <c r="I284" s="234" t="s">
        <v>19</v>
      </c>
      <c r="J284" s="234" t="s">
        <v>4656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834</v>
      </c>
      <c r="B285" s="233" t="s">
        <v>4657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4658</v>
      </c>
      <c r="B286" s="234" t="s">
        <v>4659</v>
      </c>
      <c r="C286" s="234" t="s">
        <v>4660</v>
      </c>
      <c r="D286" s="234" t="s">
        <v>4661</v>
      </c>
      <c r="E286" s="234" t="s">
        <v>19</v>
      </c>
      <c r="F286" s="234" t="s">
        <v>19</v>
      </c>
      <c r="G286" s="234" t="s">
        <v>19</v>
      </c>
      <c r="H286" s="234" t="s">
        <v>4662</v>
      </c>
      <c r="I286" s="234" t="s">
        <v>4663</v>
      </c>
      <c r="J286" s="234" t="s">
        <v>4664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838</v>
      </c>
      <c r="B287" s="233" t="s">
        <v>4665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4666</v>
      </c>
      <c r="B288" s="234" t="s">
        <v>4667</v>
      </c>
      <c r="C288" s="234" t="s">
        <v>4668</v>
      </c>
      <c r="D288" s="234" t="s">
        <v>4669</v>
      </c>
      <c r="E288" s="234" t="s">
        <v>4670</v>
      </c>
      <c r="F288" s="234" t="s">
        <v>4671</v>
      </c>
      <c r="G288" s="234" t="s">
        <v>4672</v>
      </c>
      <c r="H288" s="234" t="s">
        <v>4673</v>
      </c>
      <c r="I288" s="234" t="s">
        <v>3654</v>
      </c>
      <c r="J288" s="234" t="s">
        <v>4674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4675</v>
      </c>
      <c r="B289" s="234" t="s">
        <v>4676</v>
      </c>
      <c r="C289" s="234" t="s">
        <v>4677</v>
      </c>
      <c r="D289" s="234" t="s">
        <v>19</v>
      </c>
      <c r="E289" s="234" t="s">
        <v>4670</v>
      </c>
      <c r="F289" s="234" t="s">
        <v>19</v>
      </c>
      <c r="G289" s="234" t="s">
        <v>4678</v>
      </c>
      <c r="H289" s="234" t="s">
        <v>4679</v>
      </c>
      <c r="I289" s="234" t="s">
        <v>4680</v>
      </c>
      <c r="J289" s="234" t="s">
        <v>4681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4682</v>
      </c>
      <c r="B290" s="234" t="s">
        <v>4683</v>
      </c>
      <c r="C290" s="234" t="s">
        <v>4684</v>
      </c>
      <c r="D290" s="234" t="s">
        <v>19</v>
      </c>
      <c r="E290" s="234" t="s">
        <v>4685</v>
      </c>
      <c r="F290" s="234" t="s">
        <v>19</v>
      </c>
      <c r="G290" s="234" t="s">
        <v>4686</v>
      </c>
      <c r="H290" s="234" t="s">
        <v>4687</v>
      </c>
      <c r="I290" s="234" t="s">
        <v>4688</v>
      </c>
      <c r="J290" s="234" t="s">
        <v>4689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4690</v>
      </c>
      <c r="B291" s="234" t="s">
        <v>4691</v>
      </c>
      <c r="C291" s="234" t="s">
        <v>4692</v>
      </c>
      <c r="D291" s="234" t="s">
        <v>19</v>
      </c>
      <c r="E291" s="234" t="s">
        <v>19</v>
      </c>
      <c r="F291" s="234" t="s">
        <v>19</v>
      </c>
      <c r="G291" s="234" t="s">
        <v>19</v>
      </c>
      <c r="H291" s="234" t="s">
        <v>4693</v>
      </c>
      <c r="I291" s="234" t="s">
        <v>3654</v>
      </c>
      <c r="J291" s="234" t="s">
        <v>4694</v>
      </c>
      <c r="K291" s="237">
        <f>IF(COUNTIF(L291:AY291,"&lt;&gt;")=0,"",SUMPRODUCT(((Recommendations[ImplStatus]="Implemented")+(Recommendations[ImplStatus]="Compensated"))*ISNUMBER(MATCH(Recommendations[Id],L291:AY291,0)))/COUNTIF(L291:AY291,"&lt;&gt;"))</f>
        <v>0</v>
      </c>
      <c r="L291" s="240" t="s">
        <v>43</v>
      </c>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842</v>
      </c>
      <c r="B292" s="233" t="s">
        <v>4695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4696</v>
      </c>
      <c r="B293" s="234" t="s">
        <v>4697</v>
      </c>
      <c r="C293" s="234" t="s">
        <v>4698</v>
      </c>
      <c r="D293" s="234" t="s">
        <v>4699</v>
      </c>
      <c r="E293" s="234" t="s">
        <v>19</v>
      </c>
      <c r="F293" s="234" t="s">
        <v>19</v>
      </c>
      <c r="G293" s="234" t="s">
        <v>19</v>
      </c>
      <c r="H293" s="234" t="s">
        <v>4700</v>
      </c>
      <c r="I293" s="234" t="s">
        <v>4701</v>
      </c>
      <c r="J293" s="234" t="s">
        <v>4702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4703</v>
      </c>
      <c r="B294" s="234" t="s">
        <v>4704</v>
      </c>
      <c r="C294" s="234" t="s">
        <v>4705</v>
      </c>
      <c r="D294" s="234" t="s">
        <v>4699</v>
      </c>
      <c r="E294" s="234" t="s">
        <v>19</v>
      </c>
      <c r="F294" s="234" t="s">
        <v>4706</v>
      </c>
      <c r="G294" s="234" t="s">
        <v>19</v>
      </c>
      <c r="H294" s="234" t="s">
        <v>4707</v>
      </c>
      <c r="I294" s="234" t="s">
        <v>3624</v>
      </c>
      <c r="J294" s="234" t="s">
        <v>4708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4709</v>
      </c>
      <c r="B295" s="234" t="s">
        <v>4710</v>
      </c>
      <c r="C295" s="234" t="s">
        <v>4711</v>
      </c>
      <c r="D295" s="234" t="s">
        <v>4712</v>
      </c>
      <c r="E295" s="234" t="s">
        <v>19</v>
      </c>
      <c r="F295" s="234" t="s">
        <v>19</v>
      </c>
      <c r="G295" s="234" t="s">
        <v>19</v>
      </c>
      <c r="H295" s="234" t="s">
        <v>4713</v>
      </c>
      <c r="I295" s="234" t="s">
        <v>3624</v>
      </c>
      <c r="J295" s="234" t="s">
        <v>4714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846</v>
      </c>
      <c r="B296" s="233" t="s">
        <v>4715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4716</v>
      </c>
      <c r="B297" s="234" t="s">
        <v>4717</v>
      </c>
      <c r="C297" s="234" t="s">
        <v>4718</v>
      </c>
      <c r="D297" s="234" t="s">
        <v>4712</v>
      </c>
      <c r="E297" s="234" t="s">
        <v>19</v>
      </c>
      <c r="F297" s="234" t="s">
        <v>4719</v>
      </c>
      <c r="G297" s="234" t="s">
        <v>19</v>
      </c>
      <c r="H297" s="234" t="s">
        <v>4720</v>
      </c>
      <c r="I297" s="234" t="s">
        <v>19</v>
      </c>
      <c r="J297" s="234" t="s">
        <v>4721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4722</v>
      </c>
      <c r="B298" s="234" t="s">
        <v>4723</v>
      </c>
      <c r="C298" s="234" t="s">
        <v>4724</v>
      </c>
      <c r="D298" s="234" t="s">
        <v>4725</v>
      </c>
      <c r="E298" s="234" t="s">
        <v>19</v>
      </c>
      <c r="F298" s="234" t="s">
        <v>19</v>
      </c>
      <c r="G298" s="234" t="s">
        <v>4726</v>
      </c>
      <c r="H298" s="234" t="s">
        <v>4727</v>
      </c>
      <c r="I298" s="234" t="s">
        <v>4727</v>
      </c>
      <c r="J298" s="234" t="s">
        <v>4728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4729</v>
      </c>
      <c r="B299" s="234" t="s">
        <v>4730</v>
      </c>
      <c r="C299" s="234" t="s">
        <v>4731</v>
      </c>
      <c r="D299" s="234" t="s">
        <v>19</v>
      </c>
      <c r="E299" s="234" t="s">
        <v>19</v>
      </c>
      <c r="F299" s="234" t="s">
        <v>19</v>
      </c>
      <c r="G299" s="234" t="s">
        <v>19</v>
      </c>
      <c r="H299" s="234" t="s">
        <v>4732</v>
      </c>
      <c r="I299" s="234" t="s">
        <v>4733</v>
      </c>
      <c r="J299" s="234" t="s">
        <v>4734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4735</v>
      </c>
      <c r="B300" s="234" t="s">
        <v>4736</v>
      </c>
      <c r="C300" s="234" t="s">
        <v>4737</v>
      </c>
      <c r="D300" s="234" t="s">
        <v>19</v>
      </c>
      <c r="E300" s="234" t="s">
        <v>19</v>
      </c>
      <c r="F300" s="234" t="s">
        <v>4738</v>
      </c>
      <c r="G300" s="234" t="s">
        <v>19</v>
      </c>
      <c r="H300" s="234" t="s">
        <v>4739</v>
      </c>
      <c r="I300" s="234" t="s">
        <v>4733</v>
      </c>
      <c r="J300" s="234" t="s">
        <v>4740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850</v>
      </c>
      <c r="B301" s="233" t="s">
        <v>4741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4742</v>
      </c>
      <c r="B302" s="234" t="s">
        <v>4743</v>
      </c>
      <c r="C302" s="234" t="s">
        <v>4744</v>
      </c>
      <c r="D302" s="234" t="s">
        <v>19</v>
      </c>
      <c r="E302" s="234" t="s">
        <v>19</v>
      </c>
      <c r="F302" s="234" t="s">
        <v>19</v>
      </c>
      <c r="G302" s="234" t="s">
        <v>19</v>
      </c>
      <c r="H302" s="234" t="s">
        <v>4745</v>
      </c>
      <c r="I302" s="234" t="s">
        <v>19</v>
      </c>
      <c r="J302" s="234" t="s">
        <v>4746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4747</v>
      </c>
      <c r="B303" s="234" t="s">
        <v>4748</v>
      </c>
      <c r="C303" s="234" t="s">
        <v>4749</v>
      </c>
      <c r="D303" s="234" t="s">
        <v>4750</v>
      </c>
      <c r="E303" s="234" t="s">
        <v>19</v>
      </c>
      <c r="F303" s="234" t="s">
        <v>19</v>
      </c>
      <c r="G303" s="234" t="s">
        <v>19</v>
      </c>
      <c r="H303" s="234" t="s">
        <v>4751</v>
      </c>
      <c r="I303" s="234" t="s">
        <v>3654</v>
      </c>
      <c r="J303" s="234" t="s">
        <v>4752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4753</v>
      </c>
      <c r="B304" s="234" t="s">
        <v>4754</v>
      </c>
      <c r="C304" s="234" t="s">
        <v>4755</v>
      </c>
      <c r="D304" s="234" t="s">
        <v>4750</v>
      </c>
      <c r="E304" s="234" t="s">
        <v>19</v>
      </c>
      <c r="F304" s="234" t="s">
        <v>4756</v>
      </c>
      <c r="G304" s="234" t="s">
        <v>19</v>
      </c>
      <c r="H304" s="234" t="s">
        <v>4757</v>
      </c>
      <c r="I304" s="234" t="s">
        <v>19</v>
      </c>
      <c r="J304" s="234" t="s">
        <v>4758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4759</v>
      </c>
      <c r="B305" s="234" t="s">
        <v>4760</v>
      </c>
      <c r="C305" s="234" t="s">
        <v>4761</v>
      </c>
      <c r="D305" s="234" t="s">
        <v>4762</v>
      </c>
      <c r="E305" s="234" t="s">
        <v>19</v>
      </c>
      <c r="F305" s="234" t="s">
        <v>19</v>
      </c>
      <c r="G305" s="234" t="s">
        <v>19</v>
      </c>
      <c r="H305" s="234" t="s">
        <v>4763</v>
      </c>
      <c r="I305" s="234" t="s">
        <v>4764</v>
      </c>
      <c r="J305" s="234" t="s">
        <v>4765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4766</v>
      </c>
      <c r="B306" s="234" t="s">
        <v>4767</v>
      </c>
      <c r="C306" s="234" t="s">
        <v>4768</v>
      </c>
      <c r="D306" s="234" t="s">
        <v>4769</v>
      </c>
      <c r="E306" s="234" t="s">
        <v>19</v>
      </c>
      <c r="F306" s="234" t="s">
        <v>19</v>
      </c>
      <c r="G306" s="234" t="s">
        <v>19</v>
      </c>
      <c r="H306" s="234" t="s">
        <v>4770</v>
      </c>
      <c r="I306" s="234" t="s">
        <v>3654</v>
      </c>
      <c r="J306" s="234" t="s">
        <v>4771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854</v>
      </c>
      <c r="B307" s="233" t="s">
        <v>4772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4773</v>
      </c>
      <c r="B308" s="234" t="s">
        <v>4774</v>
      </c>
      <c r="C308" s="234" t="s">
        <v>4775</v>
      </c>
      <c r="D308" s="234" t="s">
        <v>4769</v>
      </c>
      <c r="E308" s="234" t="s">
        <v>19</v>
      </c>
      <c r="F308" s="234" t="s">
        <v>4776</v>
      </c>
      <c r="G308" s="234" t="s">
        <v>19</v>
      </c>
      <c r="H308" s="234" t="s">
        <v>4777</v>
      </c>
      <c r="I308" s="234" t="s">
        <v>4778</v>
      </c>
      <c r="J308" s="234" t="s">
        <v>4779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858</v>
      </c>
      <c r="B309" s="233" t="s">
        <v>4780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4781</v>
      </c>
      <c r="B310" s="234" t="s">
        <v>4782</v>
      </c>
      <c r="C310" s="234" t="s">
        <v>4783</v>
      </c>
      <c r="D310" s="234" t="s">
        <v>19</v>
      </c>
      <c r="E310" s="234" t="s">
        <v>19</v>
      </c>
      <c r="F310" s="234" t="s">
        <v>4784</v>
      </c>
      <c r="G310" s="234" t="s">
        <v>19</v>
      </c>
      <c r="H310" s="234" t="s">
        <v>4785</v>
      </c>
      <c r="I310" s="234" t="s">
        <v>4786</v>
      </c>
      <c r="J310" s="234" t="s">
        <v>4787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4788</v>
      </c>
      <c r="B311" s="234" t="s">
        <v>4789</v>
      </c>
      <c r="C311" s="234" t="s">
        <v>4790</v>
      </c>
      <c r="D311" s="234" t="s">
        <v>4791</v>
      </c>
      <c r="E311" s="234" t="s">
        <v>19</v>
      </c>
      <c r="F311" s="234" t="s">
        <v>19</v>
      </c>
      <c r="G311" s="234" t="s">
        <v>4792</v>
      </c>
      <c r="H311" s="234" t="s">
        <v>4793</v>
      </c>
      <c r="I311" s="234" t="s">
        <v>19</v>
      </c>
      <c r="J311" s="234" t="s">
        <v>4794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4795</v>
      </c>
      <c r="B312" s="234" t="s">
        <v>4796</v>
      </c>
      <c r="C312" s="234" t="s">
        <v>4797</v>
      </c>
      <c r="D312" s="234" t="s">
        <v>4798</v>
      </c>
      <c r="E312" s="234" t="s">
        <v>19</v>
      </c>
      <c r="F312" s="234" t="s">
        <v>19</v>
      </c>
      <c r="G312" s="234" t="s">
        <v>19</v>
      </c>
      <c r="H312" s="234" t="s">
        <v>4799</v>
      </c>
      <c r="I312" s="234" t="s">
        <v>19</v>
      </c>
      <c r="J312" s="234" t="s">
        <v>4800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4801</v>
      </c>
      <c r="B313" s="234" t="s">
        <v>4802</v>
      </c>
      <c r="C313" s="234" t="s">
        <v>4803</v>
      </c>
      <c r="D313" s="234" t="s">
        <v>4804</v>
      </c>
      <c r="E313" s="234" t="s">
        <v>19</v>
      </c>
      <c r="F313" s="234" t="s">
        <v>19</v>
      </c>
      <c r="G313" s="234" t="s">
        <v>4805</v>
      </c>
      <c r="H313" s="234" t="s">
        <v>4806</v>
      </c>
      <c r="I313" s="234" t="s">
        <v>4807</v>
      </c>
      <c r="J313" s="234" t="s">
        <v>4808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4809</v>
      </c>
      <c r="B314" s="234" t="s">
        <v>4810</v>
      </c>
      <c r="C314" s="234" t="s">
        <v>4811</v>
      </c>
      <c r="D314" s="234" t="s">
        <v>4812</v>
      </c>
      <c r="E314" s="234" t="s">
        <v>19</v>
      </c>
      <c r="F314" s="234" t="s">
        <v>19</v>
      </c>
      <c r="G314" s="234" t="s">
        <v>4813</v>
      </c>
      <c r="H314" s="234" t="s">
        <v>4814</v>
      </c>
      <c r="I314" s="234" t="s">
        <v>4815</v>
      </c>
      <c r="J314" s="234" t="s">
        <v>4816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4817</v>
      </c>
      <c r="B315" s="233" t="s">
        <v>4818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4819</v>
      </c>
      <c r="B316" s="234" t="s">
        <v>4820</v>
      </c>
      <c r="C316" s="234" t="s">
        <v>4821</v>
      </c>
      <c r="D316" s="234" t="s">
        <v>19</v>
      </c>
      <c r="E316" s="234" t="s">
        <v>19</v>
      </c>
      <c r="F316" s="234" t="s">
        <v>19</v>
      </c>
      <c r="G316" s="234" t="s">
        <v>19</v>
      </c>
      <c r="H316" s="234" t="s">
        <v>4822</v>
      </c>
      <c r="I316" s="234" t="s">
        <v>4823</v>
      </c>
      <c r="J316" s="234" t="s">
        <v>4824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4825</v>
      </c>
      <c r="B317" s="234" t="s">
        <v>4826</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4827</v>
      </c>
      <c r="B318" s="233" t="s">
        <v>4828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4829</v>
      </c>
      <c r="B319" s="234" t="s">
        <v>4830</v>
      </c>
      <c r="C319" s="234" t="s">
        <v>4831</v>
      </c>
      <c r="D319" s="234" t="s">
        <v>4832</v>
      </c>
      <c r="E319" s="234" t="s">
        <v>19</v>
      </c>
      <c r="F319" s="234" t="s">
        <v>4833</v>
      </c>
      <c r="G319" s="234" t="s">
        <v>4834</v>
      </c>
      <c r="H319" s="234" t="s">
        <v>4835</v>
      </c>
      <c r="I319" s="234" t="s">
        <v>19</v>
      </c>
      <c r="J319" s="234" t="s">
        <v>4836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4837</v>
      </c>
      <c r="B320" s="234" t="s">
        <v>4838</v>
      </c>
      <c r="C320" s="234" t="s">
        <v>4839</v>
      </c>
      <c r="D320" s="234" t="s">
        <v>4840</v>
      </c>
      <c r="E320" s="234" t="s">
        <v>19</v>
      </c>
      <c r="F320" s="234" t="s">
        <v>19</v>
      </c>
      <c r="G320" s="234" t="s">
        <v>19</v>
      </c>
      <c r="H320" s="234" t="s">
        <v>4841</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4842</v>
      </c>
      <c r="B321" s="234" t="s">
        <v>4843</v>
      </c>
      <c r="C321" s="234" t="s">
        <v>4844</v>
      </c>
      <c r="D321" s="234" t="s">
        <v>4845</v>
      </c>
      <c r="E321" s="234" t="s">
        <v>19</v>
      </c>
      <c r="F321" s="234" t="s">
        <v>19</v>
      </c>
      <c r="G321" s="234" t="s">
        <v>19</v>
      </c>
      <c r="H321" s="234" t="s">
        <v>4846</v>
      </c>
      <c r="I321" s="234" t="s">
        <v>19</v>
      </c>
      <c r="J321" s="234" t="s">
        <v>4847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4848</v>
      </c>
      <c r="B322" s="234" t="s">
        <v>4849</v>
      </c>
      <c r="C322" s="234" t="s">
        <v>4850</v>
      </c>
      <c r="D322" s="234" t="s">
        <v>4851</v>
      </c>
      <c r="E322" s="234" t="s">
        <v>19</v>
      </c>
      <c r="F322" s="234" t="s">
        <v>19</v>
      </c>
      <c r="G322" s="234" t="s">
        <v>19</v>
      </c>
      <c r="H322" s="234" t="s">
        <v>4852</v>
      </c>
      <c r="I322" s="234" t="s">
        <v>19</v>
      </c>
      <c r="J322" s="234" t="s">
        <v>4853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4854</v>
      </c>
      <c r="B323" s="234" t="s">
        <v>4855</v>
      </c>
      <c r="C323" s="234" t="s">
        <v>4856</v>
      </c>
      <c r="D323" s="234" t="s">
        <v>19</v>
      </c>
      <c r="E323" s="234" t="s">
        <v>19</v>
      </c>
      <c r="F323" s="234" t="s">
        <v>19</v>
      </c>
      <c r="G323" s="234" t="s">
        <v>19</v>
      </c>
      <c r="H323" s="234" t="s">
        <v>4857</v>
      </c>
      <c r="I323" s="234" t="s">
        <v>3654</v>
      </c>
      <c r="J323" s="234" t="s">
        <v>4858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4859</v>
      </c>
      <c r="B324" s="234" t="s">
        <v>4860</v>
      </c>
      <c r="C324" s="234" t="s">
        <v>4861</v>
      </c>
      <c r="D324" s="234" t="s">
        <v>19</v>
      </c>
      <c r="E324" s="234" t="s">
        <v>19</v>
      </c>
      <c r="F324" s="234" t="s">
        <v>19</v>
      </c>
      <c r="G324" s="234" t="s">
        <v>19</v>
      </c>
      <c r="H324" s="234" t="s">
        <v>4862</v>
      </c>
      <c r="I324" s="234" t="s">
        <v>4863</v>
      </c>
      <c r="J324" s="234" t="s">
        <v>4864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4865</v>
      </c>
      <c r="B325" s="234" t="s">
        <v>4866</v>
      </c>
      <c r="C325" s="234" t="s">
        <v>4867</v>
      </c>
      <c r="D325" s="234" t="s">
        <v>4868</v>
      </c>
      <c r="E325" s="234" t="s">
        <v>19</v>
      </c>
      <c r="F325" s="234" t="s">
        <v>19</v>
      </c>
      <c r="G325" s="234" t="s">
        <v>19</v>
      </c>
      <c r="H325" s="234" t="s">
        <v>4869</v>
      </c>
      <c r="I325" s="234" t="s">
        <v>19</v>
      </c>
      <c r="J325" s="234" t="s">
        <v>4870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4871</v>
      </c>
      <c r="B326" s="241" t="s">
        <v>4872</v>
      </c>
      <c r="C326" s="241" t="s">
        <v>4873</v>
      </c>
      <c r="D326" s="241" t="s">
        <v>4874</v>
      </c>
      <c r="E326" s="241" t="s">
        <v>19</v>
      </c>
      <c r="F326" s="241" t="s">
        <v>19</v>
      </c>
      <c r="G326" s="241" t="s">
        <v>19</v>
      </c>
      <c r="H326" s="241" t="s">
        <v>4875</v>
      </c>
      <c r="I326" s="241" t="s">
        <v>3654</v>
      </c>
      <c r="J326" s="241" t="s">
        <v>4876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147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 MATCH(L2,'Recommendations'!$A$2:$A$27,0))="Implemented", FALSE))</xm:f>
            <x14:dxf>
              <font>
                <color rgb="FF000000"/>
              </font>
              <fill>
                <patternFill>
                  <bgColor rgb="FF3C7D22"/>
                </patternFill>
              </fill>
            </x14:dxf>
          </x14:cfRule>
          <x14:cfRule type="expression" priority="2" id="{00000000-000E-0000-0A00-000002000000}">
            <xm:f>AND(L2&lt;&gt;"", IFERROR(INDEX('Recommendations'!$G$2:$G$27, MATCH(L2,'Recommendations'!$A$2:$A$27,0))="Compensated", FALSE))</xm:f>
            <x14:dxf>
              <font>
                <color rgb="FF000000"/>
              </font>
              <fill>
                <patternFill>
                  <bgColor rgb="FFC6E0B4"/>
                </patternFill>
              </fill>
            </x14:dxf>
          </x14:cfRule>
          <x14:cfRule type="expression" priority="3" id="{00000000-000E-0000-0A00-000003000000}">
            <xm:f>AND(L2&lt;&gt;"", IFERROR(INDEX('Recommendations'!$G$2:$G$27, MATCH(L2,'Recommendations'!$A$2:$A$27,0))="Testing", FALSE))</xm:f>
            <x14:dxf>
              <font>
                <color rgb="FF000000"/>
              </font>
              <fill>
                <patternFill>
                  <bgColor rgb="FFFFC000"/>
                </patternFill>
              </fill>
            </x14:dxf>
          </x14:cfRule>
          <x14:cfRule type="expression" priority="4" id="{00000000-000E-0000-0A00-000004000000}">
            <xm:f>AND(L2&lt;&gt;"", IFERROR(INDEX('Recommendations'!$G$2:$G$27, MATCH(L2,'Recommendations'!$A$2:$A$27,0))="Failed", FALSE))</xm:f>
            <x14:dxf>
              <font>
                <color rgb="FF000000"/>
              </font>
              <fill>
                <patternFill>
                  <bgColor rgb="FFD82891"/>
                </patternFill>
              </fill>
            </x14:dxf>
          </x14:cfRule>
          <x14:cfRule type="expression" priority="5" id="{00000000-000E-0000-0A00-000005000000}">
            <xm:f>AND(L2&lt;&gt;"", IFERROR(INDEX('Recommendations'!$G$2:$G$27, MATCH(L2,'Recommendations'!$A$2:$A$27,0))="Risk Accepted", FALSE))</xm:f>
            <x14:dxf>
              <font>
                <color rgb="FF000000"/>
              </font>
              <fill>
                <patternFill>
                  <bgColor rgb="FFD9D9D9"/>
                </patternFill>
              </fill>
            </x14:dxf>
          </x14:cfRule>
          <x14:cfRule type="expression" priority="6" id="{00000000-000E-0000-0A00-000006000000}">
            <xm:f>AND(L2&lt;&gt;"", IFERROR(INDEX('Recommendations'!$G$2:$G$27, MATCH(L2,'Recommendations'!$A$2:$A$27,0))="N/A",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2025</v>
      </c>
      <c r="B1" s="286" t="s">
        <v>2910</v>
      </c>
      <c r="C1" s="286" t="s">
        <v>0</v>
      </c>
      <c r="D1" s="286" t="s">
        <v>388</v>
      </c>
      <c r="E1" s="286" t="s">
        <v>4877</v>
      </c>
      <c r="F1" s="286" t="s">
        <v>4878</v>
      </c>
      <c r="G1" s="286" t="s">
        <v>393</v>
      </c>
      <c r="H1" s="286" t="s">
        <v>394</v>
      </c>
      <c r="I1" s="286" t="s">
        <v>395</v>
      </c>
      <c r="J1" s="286" t="s">
        <v>396</v>
      </c>
      <c r="K1" s="286" t="s">
        <v>397</v>
      </c>
      <c r="L1" s="286" t="s">
        <v>398</v>
      </c>
      <c r="M1" s="286" t="s">
        <v>399</v>
      </c>
      <c r="N1" s="286" t="s">
        <v>400</v>
      </c>
      <c r="O1" s="286" t="s">
        <v>401</v>
      </c>
      <c r="P1" s="286" t="s">
        <v>402</v>
      </c>
      <c r="Q1" s="286" t="s">
        <v>403</v>
      </c>
      <c r="R1" s="286" t="s">
        <v>404</v>
      </c>
      <c r="S1" s="286" t="s">
        <v>405</v>
      </c>
      <c r="T1" s="286" t="s">
        <v>406</v>
      </c>
      <c r="U1" s="286" t="s">
        <v>407</v>
      </c>
      <c r="V1" s="286" t="s">
        <v>408</v>
      </c>
      <c r="W1" s="286" t="s">
        <v>409</v>
      </c>
      <c r="X1" s="286" t="s">
        <v>410</v>
      </c>
      <c r="Y1" s="286" t="s">
        <v>411</v>
      </c>
      <c r="Z1" s="286" t="s">
        <v>412</v>
      </c>
      <c r="AA1" s="286" t="s">
        <v>413</v>
      </c>
      <c r="AB1" s="286" t="s">
        <v>414</v>
      </c>
      <c r="AC1" s="286" t="s">
        <v>415</v>
      </c>
      <c r="AD1" s="286" t="s">
        <v>416</v>
      </c>
      <c r="AE1" s="286" t="s">
        <v>417</v>
      </c>
      <c r="AF1" s="286" t="s">
        <v>418</v>
      </c>
      <c r="AG1" s="286" t="s">
        <v>419</v>
      </c>
      <c r="AH1" s="286" t="s">
        <v>420</v>
      </c>
      <c r="AI1" s="286" t="s">
        <v>421</v>
      </c>
      <c r="AJ1" s="286" t="s">
        <v>422</v>
      </c>
      <c r="AK1" s="286" t="s">
        <v>423</v>
      </c>
      <c r="AL1" s="286" t="s">
        <v>424</v>
      </c>
      <c r="AM1" s="286" t="s">
        <v>425</v>
      </c>
      <c r="AN1" s="286" t="s">
        <v>426</v>
      </c>
      <c r="AO1" s="286" t="s">
        <v>427</v>
      </c>
      <c r="AP1" s="286" t="s">
        <v>428</v>
      </c>
      <c r="AQ1" s="286" t="s">
        <v>429</v>
      </c>
      <c r="AR1" s="286" t="s">
        <v>430</v>
      </c>
      <c r="AS1" s="286" t="s">
        <v>431</v>
      </c>
      <c r="AT1" s="286" t="s">
        <v>432</v>
      </c>
      <c r="AU1" s="287" t="s">
        <v>433</v>
      </c>
    </row>
    <row r="2" spans="1:47" ht="60" customHeight="1" outlineLevel="1" x14ac:dyDescent="0.35">
      <c r="A2" s="277" t="s">
        <v>4879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4879</v>
      </c>
      <c r="B3" s="256" t="s">
        <v>4880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4879</v>
      </c>
      <c r="B4" s="257" t="s">
        <v>4880</v>
      </c>
      <c r="C4" s="258" t="s">
        <v>4881</v>
      </c>
      <c r="D4" s="261" t="s">
        <v>4882</v>
      </c>
      <c r="E4" s="262" t="s">
        <v>4883</v>
      </c>
      <c r="F4" s="265" t="s">
        <v>4884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4879</v>
      </c>
      <c r="B5" s="257" t="s">
        <v>4880</v>
      </c>
      <c r="C5" s="258" t="s">
        <v>4885</v>
      </c>
      <c r="D5" s="261" t="s">
        <v>4886</v>
      </c>
      <c r="E5" s="262" t="s">
        <v>4883</v>
      </c>
      <c r="F5" s="265" t="s">
        <v>4884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4879</v>
      </c>
      <c r="B6" s="257" t="s">
        <v>4880</v>
      </c>
      <c r="C6" s="258" t="s">
        <v>4887</v>
      </c>
      <c r="D6" s="261" t="s">
        <v>4888</v>
      </c>
      <c r="E6" s="262" t="s">
        <v>4883</v>
      </c>
      <c r="F6" s="265" t="s">
        <v>4884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4879</v>
      </c>
      <c r="B7" s="257" t="s">
        <v>4880</v>
      </c>
      <c r="C7" s="258" t="s">
        <v>4889</v>
      </c>
      <c r="D7" s="261" t="s">
        <v>4890</v>
      </c>
      <c r="E7" s="262" t="s">
        <v>4883</v>
      </c>
      <c r="F7" s="265" t="s">
        <v>4884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4879</v>
      </c>
      <c r="B8" s="257" t="s">
        <v>4880</v>
      </c>
      <c r="C8" s="258" t="s">
        <v>4891</v>
      </c>
      <c r="D8" s="261" t="s">
        <v>4892</v>
      </c>
      <c r="E8" s="262" t="s">
        <v>4883</v>
      </c>
      <c r="F8" s="265" t="s">
        <v>4884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4879</v>
      </c>
      <c r="B9" s="257" t="s">
        <v>4880</v>
      </c>
      <c r="C9" s="258" t="s">
        <v>4893</v>
      </c>
      <c r="D9" s="261" t="s">
        <v>4894</v>
      </c>
      <c r="E9" s="262" t="s">
        <v>4883</v>
      </c>
      <c r="F9" s="265" t="s">
        <v>4884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4879</v>
      </c>
      <c r="B10" s="257" t="s">
        <v>4880</v>
      </c>
      <c r="C10" s="258" t="s">
        <v>4895</v>
      </c>
      <c r="D10" s="261" t="s">
        <v>4896</v>
      </c>
      <c r="E10" s="262" t="s">
        <v>4883</v>
      </c>
      <c r="F10" s="265" t="s">
        <v>4884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4879</v>
      </c>
      <c r="B11" s="257" t="s">
        <v>4880</v>
      </c>
      <c r="C11" s="258" t="s">
        <v>4897</v>
      </c>
      <c r="D11" s="261" t="s">
        <v>4898</v>
      </c>
      <c r="E11" s="262" t="s">
        <v>4883</v>
      </c>
      <c r="F11" s="265" t="s">
        <v>4884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4879</v>
      </c>
      <c r="B12" s="257" t="s">
        <v>4880</v>
      </c>
      <c r="C12" s="258" t="s">
        <v>4899</v>
      </c>
      <c r="D12" s="261" t="s">
        <v>4900</v>
      </c>
      <c r="E12" s="262" t="s">
        <v>4883</v>
      </c>
      <c r="F12" s="265" t="s">
        <v>4884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4879</v>
      </c>
      <c r="B13" s="257" t="s">
        <v>4880</v>
      </c>
      <c r="C13" s="258" t="s">
        <v>4901</v>
      </c>
      <c r="D13" s="261" t="s">
        <v>4902</v>
      </c>
      <c r="E13" s="262" t="s">
        <v>4883</v>
      </c>
      <c r="F13" s="265" t="s">
        <v>4884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4879</v>
      </c>
      <c r="B14" s="257" t="s">
        <v>4880</v>
      </c>
      <c r="C14" s="258" t="s">
        <v>4903</v>
      </c>
      <c r="D14" s="261" t="s">
        <v>4904</v>
      </c>
      <c r="E14" s="262" t="s">
        <v>4883</v>
      </c>
      <c r="F14" s="265" t="s">
        <v>4884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4879</v>
      </c>
      <c r="B15" s="257" t="s">
        <v>4880</v>
      </c>
      <c r="C15" s="258" t="s">
        <v>4905</v>
      </c>
      <c r="D15" s="261" t="s">
        <v>4906</v>
      </c>
      <c r="E15" s="262" t="s">
        <v>4883</v>
      </c>
      <c r="F15" s="265" t="s">
        <v>4884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4879</v>
      </c>
      <c r="B16" s="257" t="s">
        <v>4880</v>
      </c>
      <c r="C16" s="258" t="s">
        <v>4907</v>
      </c>
      <c r="D16" s="261" t="s">
        <v>4908</v>
      </c>
      <c r="E16" s="262" t="s">
        <v>4883</v>
      </c>
      <c r="F16" s="265" t="s">
        <v>4884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4879</v>
      </c>
      <c r="B17" s="256" t="s">
        <v>4909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4879</v>
      </c>
      <c r="B18" s="257" t="s">
        <v>4909</v>
      </c>
      <c r="C18" s="258" t="s">
        <v>4910</v>
      </c>
      <c r="D18" s="261" t="s">
        <v>4911</v>
      </c>
      <c r="E18" s="262" t="s">
        <v>4912</v>
      </c>
      <c r="F18" s="265" t="s">
        <v>4913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4879</v>
      </c>
      <c r="B19" s="257" t="s">
        <v>4909</v>
      </c>
      <c r="C19" s="258" t="s">
        <v>4914</v>
      </c>
      <c r="D19" s="261" t="s">
        <v>4915</v>
      </c>
      <c r="E19" s="262" t="s">
        <v>4912</v>
      </c>
      <c r="F19" s="265" t="s">
        <v>4913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4879</v>
      </c>
      <c r="B20" s="257" t="s">
        <v>4909</v>
      </c>
      <c r="C20" s="258" t="s">
        <v>4916</v>
      </c>
      <c r="D20" s="261" t="s">
        <v>4917</v>
      </c>
      <c r="E20" s="262" t="s">
        <v>4912</v>
      </c>
      <c r="F20" s="265" t="s">
        <v>4913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4879</v>
      </c>
      <c r="B21" s="257" t="s">
        <v>4909</v>
      </c>
      <c r="C21" s="258" t="s">
        <v>4918</v>
      </c>
      <c r="D21" s="261" t="s">
        <v>4919</v>
      </c>
      <c r="E21" s="262" t="s">
        <v>4912</v>
      </c>
      <c r="F21" s="265" t="s">
        <v>4913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4879</v>
      </c>
      <c r="B22" s="257" t="s">
        <v>4909</v>
      </c>
      <c r="C22" s="258" t="s">
        <v>4920</v>
      </c>
      <c r="D22" s="261" t="s">
        <v>4921</v>
      </c>
      <c r="E22" s="262" t="s">
        <v>4912</v>
      </c>
      <c r="F22" s="265" t="s">
        <v>4913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4879</v>
      </c>
      <c r="B23" s="257" t="s">
        <v>4909</v>
      </c>
      <c r="C23" s="258" t="s">
        <v>4922</v>
      </c>
      <c r="D23" s="261" t="s">
        <v>4923</v>
      </c>
      <c r="E23" s="262" t="s">
        <v>4883</v>
      </c>
      <c r="F23" s="265" t="s">
        <v>4884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4879</v>
      </c>
      <c r="B24" s="257" t="s">
        <v>4909</v>
      </c>
      <c r="C24" s="258" t="s">
        <v>4924</v>
      </c>
      <c r="D24" s="261" t="s">
        <v>4925</v>
      </c>
      <c r="E24" s="262" t="s">
        <v>4883</v>
      </c>
      <c r="F24" s="265" t="s">
        <v>4884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4879</v>
      </c>
      <c r="B25" s="257" t="s">
        <v>4909</v>
      </c>
      <c r="C25" s="258" t="s">
        <v>4926</v>
      </c>
      <c r="D25" s="261" t="s">
        <v>4927</v>
      </c>
      <c r="E25" s="262" t="s">
        <v>4883</v>
      </c>
      <c r="F25" s="265" t="s">
        <v>4928</v>
      </c>
      <c r="G25" s="268">
        <f>IF(COUNTIF(H25:AU25,"&lt;&gt;")=0,"",SUMPRODUCT(((Recommendations[ImplStatus]="Implemented")+(Recommendations[ImplStatus]="Compensated"))*ISNUMBER(MATCH(Recommendations[Id],H25:AU25,0)))/COUNTIF(H25:AU25,"&lt;&gt;"))</f>
        <v>0</v>
      </c>
      <c r="H25" s="269" t="s">
        <v>43</v>
      </c>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4879</v>
      </c>
      <c r="B26" s="257" t="s">
        <v>4909</v>
      </c>
      <c r="C26" s="258" t="s">
        <v>4929</v>
      </c>
      <c r="D26" s="261" t="s">
        <v>4930</v>
      </c>
      <c r="E26" s="262" t="s">
        <v>4883</v>
      </c>
      <c r="F26" s="265" t="s">
        <v>4928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4879</v>
      </c>
      <c r="B27" s="257" t="s">
        <v>4909</v>
      </c>
      <c r="C27" s="258" t="s">
        <v>4931</v>
      </c>
      <c r="D27" s="261" t="s">
        <v>4932</v>
      </c>
      <c r="E27" s="262" t="s">
        <v>4883</v>
      </c>
      <c r="F27" s="265" t="s">
        <v>4928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4879</v>
      </c>
      <c r="B28" s="257" t="s">
        <v>4909</v>
      </c>
      <c r="C28" s="258" t="s">
        <v>4933</v>
      </c>
      <c r="D28" s="261" t="s">
        <v>4934</v>
      </c>
      <c r="E28" s="262" t="s">
        <v>4883</v>
      </c>
      <c r="F28" s="265" t="s">
        <v>4928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4879</v>
      </c>
      <c r="B29" s="257" t="s">
        <v>4909</v>
      </c>
      <c r="C29" s="258" t="s">
        <v>4935</v>
      </c>
      <c r="D29" s="261" t="s">
        <v>4936</v>
      </c>
      <c r="E29" s="262" t="s">
        <v>4883</v>
      </c>
      <c r="F29" s="265" t="s">
        <v>4928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4879</v>
      </c>
      <c r="B30" s="257" t="s">
        <v>4909</v>
      </c>
      <c r="C30" s="258" t="s">
        <v>4937</v>
      </c>
      <c r="D30" s="261" t="s">
        <v>4938</v>
      </c>
      <c r="E30" s="262" t="s">
        <v>4883</v>
      </c>
      <c r="F30" s="265" t="s">
        <v>4928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4879</v>
      </c>
      <c r="B31" s="257" t="s">
        <v>4909</v>
      </c>
      <c r="C31" s="258" t="s">
        <v>4939</v>
      </c>
      <c r="D31" s="261" t="s">
        <v>4940</v>
      </c>
      <c r="E31" s="262" t="s">
        <v>4883</v>
      </c>
      <c r="F31" s="265" t="s">
        <v>4928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4879</v>
      </c>
      <c r="B32" s="257" t="s">
        <v>4909</v>
      </c>
      <c r="C32" s="258" t="s">
        <v>4941</v>
      </c>
      <c r="D32" s="261" t="s">
        <v>4942</v>
      </c>
      <c r="E32" s="262" t="s">
        <v>4883</v>
      </c>
      <c r="F32" s="265" t="s">
        <v>4928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4879</v>
      </c>
      <c r="B33" s="257" t="s">
        <v>4909</v>
      </c>
      <c r="C33" s="258" t="s">
        <v>4943</v>
      </c>
      <c r="D33" s="261" t="s">
        <v>4944</v>
      </c>
      <c r="E33" s="262" t="s">
        <v>4912</v>
      </c>
      <c r="F33" s="265" t="s">
        <v>4913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4879</v>
      </c>
      <c r="B34" s="257" t="s">
        <v>4909</v>
      </c>
      <c r="C34" s="258" t="s">
        <v>4945</v>
      </c>
      <c r="D34" s="261" t="s">
        <v>4946</v>
      </c>
      <c r="E34" s="262" t="s">
        <v>4883</v>
      </c>
      <c r="F34" s="265" t="s">
        <v>4928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4879</v>
      </c>
      <c r="B35" s="256" t="s">
        <v>4947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4879</v>
      </c>
      <c r="B36" s="257" t="s">
        <v>4947</v>
      </c>
      <c r="C36" s="258" t="s">
        <v>4948</v>
      </c>
      <c r="D36" s="261" t="s">
        <v>4949</v>
      </c>
      <c r="E36" s="262" t="s">
        <v>4883</v>
      </c>
      <c r="F36" s="265" t="s">
        <v>4928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4879</v>
      </c>
      <c r="B37" s="257" t="s">
        <v>4947</v>
      </c>
      <c r="C37" s="258" t="s">
        <v>4950</v>
      </c>
      <c r="D37" s="261" t="s">
        <v>4951</v>
      </c>
      <c r="E37" s="262" t="s">
        <v>4883</v>
      </c>
      <c r="F37" s="265" t="s">
        <v>4952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4879</v>
      </c>
      <c r="B38" s="257" t="s">
        <v>4947</v>
      </c>
      <c r="C38" s="258" t="s">
        <v>4953</v>
      </c>
      <c r="D38" s="261" t="s">
        <v>4954</v>
      </c>
      <c r="E38" s="262" t="s">
        <v>4883</v>
      </c>
      <c r="F38" s="265" t="s">
        <v>4952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4879</v>
      </c>
      <c r="B39" s="257" t="s">
        <v>4947</v>
      </c>
      <c r="C39" s="258" t="s">
        <v>4955</v>
      </c>
      <c r="D39" s="261" t="s">
        <v>4956</v>
      </c>
      <c r="E39" s="262" t="s">
        <v>4883</v>
      </c>
      <c r="F39" s="265" t="s">
        <v>4952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4879</v>
      </c>
      <c r="B40" s="257" t="s">
        <v>4947</v>
      </c>
      <c r="C40" s="258" t="s">
        <v>4957</v>
      </c>
      <c r="D40" s="261" t="s">
        <v>4958</v>
      </c>
      <c r="E40" s="262" t="s">
        <v>4883</v>
      </c>
      <c r="F40" s="265" t="s">
        <v>4952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4879</v>
      </c>
      <c r="B41" s="257" t="s">
        <v>4947</v>
      </c>
      <c r="C41" s="258" t="s">
        <v>4959</v>
      </c>
      <c r="D41" s="261" t="s">
        <v>4960</v>
      </c>
      <c r="E41" s="262" t="s">
        <v>4883</v>
      </c>
      <c r="F41" s="265" t="s">
        <v>4952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4879</v>
      </c>
      <c r="B42" s="257" t="s">
        <v>4947</v>
      </c>
      <c r="C42" s="258" t="s">
        <v>4961</v>
      </c>
      <c r="D42" s="261" t="s">
        <v>4962</v>
      </c>
      <c r="E42" s="262" t="s">
        <v>4883</v>
      </c>
      <c r="F42" s="265" t="s">
        <v>4952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4879</v>
      </c>
      <c r="B43" s="257" t="s">
        <v>4947</v>
      </c>
      <c r="C43" s="258" t="s">
        <v>4963</v>
      </c>
      <c r="D43" s="261" t="s">
        <v>4964</v>
      </c>
      <c r="E43" s="262" t="s">
        <v>4883</v>
      </c>
      <c r="F43" s="265" t="s">
        <v>4952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4879</v>
      </c>
      <c r="B44" s="257" t="s">
        <v>4947</v>
      </c>
      <c r="C44" s="258" t="s">
        <v>4965</v>
      </c>
      <c r="D44" s="261" t="s">
        <v>4966</v>
      </c>
      <c r="E44" s="262" t="s">
        <v>4883</v>
      </c>
      <c r="F44" s="265" t="s">
        <v>4952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4879</v>
      </c>
      <c r="B45" s="257" t="s">
        <v>4947</v>
      </c>
      <c r="C45" s="258" t="s">
        <v>4967</v>
      </c>
      <c r="D45" s="261" t="s">
        <v>4968</v>
      </c>
      <c r="E45" s="262" t="s">
        <v>4883</v>
      </c>
      <c r="F45" s="265" t="s">
        <v>4952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4879</v>
      </c>
      <c r="B46" s="257" t="s">
        <v>4947</v>
      </c>
      <c r="C46" s="258" t="s">
        <v>4969</v>
      </c>
      <c r="D46" s="261" t="s">
        <v>4970</v>
      </c>
      <c r="E46" s="262" t="s">
        <v>4883</v>
      </c>
      <c r="F46" s="265" t="s">
        <v>4952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4879</v>
      </c>
      <c r="B47" s="257" t="s">
        <v>4947</v>
      </c>
      <c r="C47" s="258" t="s">
        <v>4971</v>
      </c>
      <c r="D47" s="261" t="s">
        <v>4972</v>
      </c>
      <c r="E47" s="262" t="s">
        <v>4883</v>
      </c>
      <c r="F47" s="265" t="s">
        <v>4952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4879</v>
      </c>
      <c r="B48" s="257" t="s">
        <v>4947</v>
      </c>
      <c r="C48" s="258" t="s">
        <v>4973</v>
      </c>
      <c r="D48" s="261" t="s">
        <v>4974</v>
      </c>
      <c r="E48" s="262" t="s">
        <v>4883</v>
      </c>
      <c r="F48" s="265" t="s">
        <v>4952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4879</v>
      </c>
      <c r="B49" s="257" t="s">
        <v>4947</v>
      </c>
      <c r="C49" s="258" t="s">
        <v>4975</v>
      </c>
      <c r="D49" s="261" t="s">
        <v>4976</v>
      </c>
      <c r="E49" s="262" t="s">
        <v>4883</v>
      </c>
      <c r="F49" s="265" t="s">
        <v>4952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4879</v>
      </c>
      <c r="B50" s="256" t="s">
        <v>2149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4879</v>
      </c>
      <c r="B51" s="257" t="s">
        <v>2149</v>
      </c>
      <c r="C51" s="258" t="s">
        <v>4977</v>
      </c>
      <c r="D51" s="261" t="s">
        <v>4978</v>
      </c>
      <c r="E51" s="262" t="s">
        <v>4979</v>
      </c>
      <c r="F51" s="265" t="s">
        <v>4980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4879</v>
      </c>
      <c r="B52" s="257" t="s">
        <v>2149</v>
      </c>
      <c r="C52" s="258" t="s">
        <v>4981</v>
      </c>
      <c r="D52" s="261" t="s">
        <v>4982</v>
      </c>
      <c r="E52" s="262" t="s">
        <v>4979</v>
      </c>
      <c r="F52" s="265" t="s">
        <v>4980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4879</v>
      </c>
      <c r="B53" s="257" t="s">
        <v>2149</v>
      </c>
      <c r="C53" s="258" t="s">
        <v>4983</v>
      </c>
      <c r="D53" s="261" t="s">
        <v>4984</v>
      </c>
      <c r="E53" s="262" t="s">
        <v>4979</v>
      </c>
      <c r="F53" s="265" t="s">
        <v>4980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4879</v>
      </c>
      <c r="B54" s="257" t="s">
        <v>2149</v>
      </c>
      <c r="C54" s="258" t="s">
        <v>4985</v>
      </c>
      <c r="D54" s="261" t="s">
        <v>4986</v>
      </c>
      <c r="E54" s="262" t="s">
        <v>4979</v>
      </c>
      <c r="F54" s="265" t="s">
        <v>4980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4879</v>
      </c>
      <c r="B55" s="257" t="s">
        <v>2149</v>
      </c>
      <c r="C55" s="258" t="s">
        <v>4987</v>
      </c>
      <c r="D55" s="261" t="s">
        <v>4988</v>
      </c>
      <c r="E55" s="262" t="s">
        <v>4979</v>
      </c>
      <c r="F55" s="265" t="s">
        <v>4980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4879</v>
      </c>
      <c r="B56" s="257" t="s">
        <v>2149</v>
      </c>
      <c r="C56" s="258" t="s">
        <v>4989</v>
      </c>
      <c r="D56" s="261" t="s">
        <v>4990</v>
      </c>
      <c r="E56" s="262" t="s">
        <v>4979</v>
      </c>
      <c r="F56" s="265" t="s">
        <v>4980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4879</v>
      </c>
      <c r="B57" s="257" t="s">
        <v>2149</v>
      </c>
      <c r="C57" s="258" t="s">
        <v>4991</v>
      </c>
      <c r="D57" s="261" t="s">
        <v>4992</v>
      </c>
      <c r="E57" s="262" t="s">
        <v>4979</v>
      </c>
      <c r="F57" s="265" t="s">
        <v>4980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4879</v>
      </c>
      <c r="B58" s="257" t="s">
        <v>2149</v>
      </c>
      <c r="C58" s="258" t="s">
        <v>4993</v>
      </c>
      <c r="D58" s="261" t="s">
        <v>4994</v>
      </c>
      <c r="E58" s="262" t="s">
        <v>4883</v>
      </c>
      <c r="F58" s="265" t="s">
        <v>4980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4879</v>
      </c>
      <c r="B59" s="257" t="s">
        <v>2149</v>
      </c>
      <c r="C59" s="258" t="s">
        <v>4995</v>
      </c>
      <c r="D59" s="261" t="s">
        <v>4996</v>
      </c>
      <c r="E59" s="262" t="s">
        <v>4883</v>
      </c>
      <c r="F59" s="265" t="s">
        <v>4980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4879</v>
      </c>
      <c r="B60" s="256" t="s">
        <v>4997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4879</v>
      </c>
      <c r="B61" s="257" t="s">
        <v>4997</v>
      </c>
      <c r="C61" s="258" t="s">
        <v>4998</v>
      </c>
      <c r="D61" s="261" t="s">
        <v>4999</v>
      </c>
      <c r="E61" s="262" t="s">
        <v>4883</v>
      </c>
      <c r="F61" s="265" t="s">
        <v>5000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4879</v>
      </c>
      <c r="B62" s="257" t="s">
        <v>4997</v>
      </c>
      <c r="C62" s="258" t="s">
        <v>5001</v>
      </c>
      <c r="D62" s="261" t="s">
        <v>5002</v>
      </c>
      <c r="E62" s="262" t="s">
        <v>4883</v>
      </c>
      <c r="F62" s="265" t="s">
        <v>5000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4879</v>
      </c>
      <c r="B63" s="257" t="s">
        <v>4997</v>
      </c>
      <c r="C63" s="258" t="s">
        <v>5003</v>
      </c>
      <c r="D63" s="261" t="s">
        <v>5004</v>
      </c>
      <c r="E63" s="262" t="s">
        <v>4883</v>
      </c>
      <c r="F63" s="265" t="s">
        <v>5000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4879</v>
      </c>
      <c r="B64" s="257" t="s">
        <v>4997</v>
      </c>
      <c r="C64" s="258" t="s">
        <v>5005</v>
      </c>
      <c r="D64" s="261" t="s">
        <v>5006</v>
      </c>
      <c r="E64" s="262" t="s">
        <v>4883</v>
      </c>
      <c r="F64" s="265" t="s">
        <v>5000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4879</v>
      </c>
      <c r="B65" s="257" t="s">
        <v>4997</v>
      </c>
      <c r="C65" s="258" t="s">
        <v>5007</v>
      </c>
      <c r="D65" s="261" t="s">
        <v>5008</v>
      </c>
      <c r="E65" s="262" t="s">
        <v>4883</v>
      </c>
      <c r="F65" s="265" t="s">
        <v>5000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4879</v>
      </c>
      <c r="B66" s="257" t="s">
        <v>4997</v>
      </c>
      <c r="C66" s="258" t="s">
        <v>5009</v>
      </c>
      <c r="D66" s="261" t="s">
        <v>5010</v>
      </c>
      <c r="E66" s="262" t="s">
        <v>4883</v>
      </c>
      <c r="F66" s="265" t="s">
        <v>5000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4879</v>
      </c>
      <c r="B67" s="257" t="s">
        <v>4997</v>
      </c>
      <c r="C67" s="258" t="s">
        <v>5011</v>
      </c>
      <c r="D67" s="261" t="s">
        <v>5012</v>
      </c>
      <c r="E67" s="262" t="s">
        <v>4883</v>
      </c>
      <c r="F67" s="265" t="s">
        <v>5000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4879</v>
      </c>
      <c r="B68" s="257" t="s">
        <v>4997</v>
      </c>
      <c r="C68" s="258" t="s">
        <v>5013</v>
      </c>
      <c r="D68" s="261" t="s">
        <v>5014</v>
      </c>
      <c r="E68" s="262" t="s">
        <v>4883</v>
      </c>
      <c r="F68" s="265" t="s">
        <v>5015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4879</v>
      </c>
      <c r="B69" s="257" t="s">
        <v>4997</v>
      </c>
      <c r="C69" s="258" t="s">
        <v>5016</v>
      </c>
      <c r="D69" s="261" t="s">
        <v>5017</v>
      </c>
      <c r="E69" s="262" t="s">
        <v>4883</v>
      </c>
      <c r="F69" s="265" t="s">
        <v>5015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4879</v>
      </c>
      <c r="B70" s="257" t="s">
        <v>4997</v>
      </c>
      <c r="C70" s="258" t="s">
        <v>5018</v>
      </c>
      <c r="D70" s="261" t="s">
        <v>5019</v>
      </c>
      <c r="E70" s="262" t="s">
        <v>4883</v>
      </c>
      <c r="F70" s="265" t="s">
        <v>5015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4879</v>
      </c>
      <c r="B71" s="257" t="s">
        <v>4997</v>
      </c>
      <c r="C71" s="258" t="s">
        <v>5020</v>
      </c>
      <c r="D71" s="261" t="s">
        <v>5021</v>
      </c>
      <c r="E71" s="262" t="s">
        <v>4883</v>
      </c>
      <c r="F71" s="265" t="s">
        <v>5022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4879</v>
      </c>
      <c r="B72" s="257" t="s">
        <v>4997</v>
      </c>
      <c r="C72" s="258" t="s">
        <v>5023</v>
      </c>
      <c r="D72" s="261" t="s">
        <v>5024</v>
      </c>
      <c r="E72" s="262" t="s">
        <v>4883</v>
      </c>
      <c r="F72" s="265" t="s">
        <v>5000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4879</v>
      </c>
      <c r="B73" s="257" t="s">
        <v>4997</v>
      </c>
      <c r="C73" s="258" t="s">
        <v>5025</v>
      </c>
      <c r="D73" s="261" t="s">
        <v>5026</v>
      </c>
      <c r="E73" s="262" t="s">
        <v>5027</v>
      </c>
      <c r="F73" s="265" t="s">
        <v>5000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4879</v>
      </c>
      <c r="B74" s="256" t="s">
        <v>5028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4879</v>
      </c>
      <c r="B75" s="257" t="s">
        <v>5028</v>
      </c>
      <c r="C75" s="258" t="s">
        <v>5029</v>
      </c>
      <c r="D75" s="261" t="s">
        <v>5030</v>
      </c>
      <c r="E75" s="262" t="s">
        <v>5027</v>
      </c>
      <c r="F75" s="265" t="s">
        <v>5031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4879</v>
      </c>
      <c r="B76" s="257" t="s">
        <v>5028</v>
      </c>
      <c r="C76" s="258" t="s">
        <v>5032</v>
      </c>
      <c r="D76" s="261" t="s">
        <v>5033</v>
      </c>
      <c r="E76" s="262" t="s">
        <v>5027</v>
      </c>
      <c r="F76" s="265" t="s">
        <v>5031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4879</v>
      </c>
      <c r="B77" s="257" t="s">
        <v>5028</v>
      </c>
      <c r="C77" s="258" t="s">
        <v>5034</v>
      </c>
      <c r="D77" s="261" t="s">
        <v>5035</v>
      </c>
      <c r="E77" s="262" t="s">
        <v>5027</v>
      </c>
      <c r="F77" s="265" t="s">
        <v>5031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4879</v>
      </c>
      <c r="B78" s="257" t="s">
        <v>5028</v>
      </c>
      <c r="C78" s="258" t="s">
        <v>5036</v>
      </c>
      <c r="D78" s="261" t="s">
        <v>5037</v>
      </c>
      <c r="E78" s="262" t="s">
        <v>5027</v>
      </c>
      <c r="F78" s="265" t="s">
        <v>5031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4879</v>
      </c>
      <c r="B79" s="257" t="s">
        <v>5028</v>
      </c>
      <c r="C79" s="258" t="s">
        <v>5038</v>
      </c>
      <c r="D79" s="261" t="s">
        <v>5039</v>
      </c>
      <c r="E79" s="262" t="s">
        <v>5027</v>
      </c>
      <c r="F79" s="265" t="s">
        <v>5031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4879</v>
      </c>
      <c r="B80" s="257" t="s">
        <v>5028</v>
      </c>
      <c r="C80" s="258" t="s">
        <v>5040</v>
      </c>
      <c r="D80" s="261" t="s">
        <v>5041</v>
      </c>
      <c r="E80" s="262" t="s">
        <v>5027</v>
      </c>
      <c r="F80" s="265" t="s">
        <v>5031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4879</v>
      </c>
      <c r="B81" s="257" t="s">
        <v>5028</v>
      </c>
      <c r="C81" s="258" t="s">
        <v>5042</v>
      </c>
      <c r="D81" s="261" t="s">
        <v>5043</v>
      </c>
      <c r="E81" s="262" t="s">
        <v>5027</v>
      </c>
      <c r="F81" s="265" t="s">
        <v>5031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4879</v>
      </c>
      <c r="B82" s="257" t="s">
        <v>5028</v>
      </c>
      <c r="C82" s="258" t="s">
        <v>5044</v>
      </c>
      <c r="D82" s="261" t="s">
        <v>5045</v>
      </c>
      <c r="E82" s="262" t="s">
        <v>5027</v>
      </c>
      <c r="F82" s="265" t="s">
        <v>5031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4879</v>
      </c>
      <c r="B83" s="257" t="s">
        <v>5028</v>
      </c>
      <c r="C83" s="258" t="s">
        <v>5046</v>
      </c>
      <c r="D83" s="261" t="s">
        <v>5047</v>
      </c>
      <c r="E83" s="262" t="s">
        <v>5027</v>
      </c>
      <c r="F83" s="265" t="s">
        <v>5031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4879</v>
      </c>
      <c r="B84" s="257" t="s">
        <v>5028</v>
      </c>
      <c r="C84" s="258" t="s">
        <v>5048</v>
      </c>
      <c r="D84" s="261" t="s">
        <v>5049</v>
      </c>
      <c r="E84" s="262" t="s">
        <v>5027</v>
      </c>
      <c r="F84" s="265" t="s">
        <v>5031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4879</v>
      </c>
      <c r="B85" s="257" t="s">
        <v>5028</v>
      </c>
      <c r="C85" s="258" t="s">
        <v>5050</v>
      </c>
      <c r="D85" s="261" t="s">
        <v>5051</v>
      </c>
      <c r="E85" s="262" t="s">
        <v>5027</v>
      </c>
      <c r="F85" s="265" t="s">
        <v>5031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4879</v>
      </c>
      <c r="B86" s="257" t="s">
        <v>5028</v>
      </c>
      <c r="C86" s="258" t="s">
        <v>5052</v>
      </c>
      <c r="D86" s="261" t="s">
        <v>5053</v>
      </c>
      <c r="E86" s="262" t="s">
        <v>5027</v>
      </c>
      <c r="F86" s="265" t="s">
        <v>5031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4879</v>
      </c>
      <c r="B87" s="257" t="s">
        <v>5028</v>
      </c>
      <c r="C87" s="258" t="s">
        <v>5054</v>
      </c>
      <c r="D87" s="261" t="s">
        <v>5055</v>
      </c>
      <c r="E87" s="262" t="s">
        <v>5027</v>
      </c>
      <c r="F87" s="265" t="s">
        <v>5031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4879</v>
      </c>
      <c r="B88" s="257" t="s">
        <v>5028</v>
      </c>
      <c r="C88" s="258" t="s">
        <v>5056</v>
      </c>
      <c r="D88" s="261" t="s">
        <v>5057</v>
      </c>
      <c r="E88" s="262" t="s">
        <v>5027</v>
      </c>
      <c r="F88" s="265" t="s">
        <v>5015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4879</v>
      </c>
      <c r="B89" s="257" t="s">
        <v>5028</v>
      </c>
      <c r="C89" s="258" t="s">
        <v>5058</v>
      </c>
      <c r="D89" s="261" t="s">
        <v>5059</v>
      </c>
      <c r="E89" s="262" t="s">
        <v>5027</v>
      </c>
      <c r="F89" s="265" t="s">
        <v>5015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4879</v>
      </c>
      <c r="B90" s="257" t="s">
        <v>5028</v>
      </c>
      <c r="C90" s="258" t="s">
        <v>5060</v>
      </c>
      <c r="D90" s="261" t="s">
        <v>5061</v>
      </c>
      <c r="E90" s="262" t="s">
        <v>5027</v>
      </c>
      <c r="F90" s="265" t="s">
        <v>5015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4879</v>
      </c>
      <c r="B91" s="256" t="s">
        <v>5062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4879</v>
      </c>
      <c r="B92" s="257" t="s">
        <v>5062</v>
      </c>
      <c r="C92" s="258" t="s">
        <v>5063</v>
      </c>
      <c r="D92" s="261" t="s">
        <v>5064</v>
      </c>
      <c r="E92" s="262" t="s">
        <v>4883</v>
      </c>
      <c r="F92" s="265" t="s">
        <v>5015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4879</v>
      </c>
      <c r="B93" s="257" t="s">
        <v>5062</v>
      </c>
      <c r="C93" s="258" t="s">
        <v>5065</v>
      </c>
      <c r="D93" s="261" t="s">
        <v>5066</v>
      </c>
      <c r="E93" s="262" t="s">
        <v>4883</v>
      </c>
      <c r="F93" s="265" t="s">
        <v>5015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4879</v>
      </c>
      <c r="B94" s="257" t="s">
        <v>5062</v>
      </c>
      <c r="C94" s="258" t="s">
        <v>5067</v>
      </c>
      <c r="D94" s="261" t="s">
        <v>5068</v>
      </c>
      <c r="E94" s="262" t="s">
        <v>4883</v>
      </c>
      <c r="F94" s="265" t="s">
        <v>5015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4879</v>
      </c>
      <c r="B95" s="257" t="s">
        <v>5062</v>
      </c>
      <c r="C95" s="258" t="s">
        <v>5069</v>
      </c>
      <c r="D95" s="261" t="s">
        <v>5070</v>
      </c>
      <c r="E95" s="262" t="s">
        <v>4883</v>
      </c>
      <c r="F95" s="265" t="s">
        <v>5015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4879</v>
      </c>
      <c r="B96" s="257" t="s">
        <v>5062</v>
      </c>
      <c r="C96" s="258" t="s">
        <v>5071</v>
      </c>
      <c r="D96" s="261" t="s">
        <v>5072</v>
      </c>
      <c r="E96" s="262" t="s">
        <v>4883</v>
      </c>
      <c r="F96" s="265" t="s">
        <v>5015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4879</v>
      </c>
      <c r="B97" s="257" t="s">
        <v>5062</v>
      </c>
      <c r="C97" s="258" t="s">
        <v>5073</v>
      </c>
      <c r="D97" s="261" t="s">
        <v>5074</v>
      </c>
      <c r="E97" s="262" t="s">
        <v>4883</v>
      </c>
      <c r="F97" s="265" t="s">
        <v>5075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4879</v>
      </c>
      <c r="B98" s="257" t="s">
        <v>5062</v>
      </c>
      <c r="C98" s="258" t="s">
        <v>5076</v>
      </c>
      <c r="D98" s="261" t="s">
        <v>5077</v>
      </c>
      <c r="E98" s="262" t="s">
        <v>4883</v>
      </c>
      <c r="F98" s="265" t="s">
        <v>5075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4879</v>
      </c>
      <c r="B99" s="257" t="s">
        <v>5062</v>
      </c>
      <c r="C99" s="258" t="s">
        <v>5078</v>
      </c>
      <c r="D99" s="261" t="s">
        <v>5079</v>
      </c>
      <c r="E99" s="262" t="s">
        <v>4883</v>
      </c>
      <c r="F99" s="265" t="s">
        <v>5075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4879</v>
      </c>
      <c r="B100" s="257" t="s">
        <v>5062</v>
      </c>
      <c r="C100" s="258" t="s">
        <v>5080</v>
      </c>
      <c r="D100" s="261" t="s">
        <v>5081</v>
      </c>
      <c r="E100" s="262" t="s">
        <v>4883</v>
      </c>
      <c r="F100" s="265" t="s">
        <v>5075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4879</v>
      </c>
      <c r="B101" s="257" t="s">
        <v>5062</v>
      </c>
      <c r="C101" s="258" t="s">
        <v>5082</v>
      </c>
      <c r="D101" s="261" t="s">
        <v>5083</v>
      </c>
      <c r="E101" s="262" t="s">
        <v>4883</v>
      </c>
      <c r="F101" s="265" t="s">
        <v>5015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4879</v>
      </c>
      <c r="B102" s="257" t="s">
        <v>5062</v>
      </c>
      <c r="C102" s="258" t="s">
        <v>5084</v>
      </c>
      <c r="D102" s="261" t="s">
        <v>5085</v>
      </c>
      <c r="E102" s="262" t="s">
        <v>5027</v>
      </c>
      <c r="F102" s="265" t="s">
        <v>5015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4879</v>
      </c>
      <c r="B103" s="257" t="s">
        <v>5062</v>
      </c>
      <c r="C103" s="258" t="s">
        <v>5086</v>
      </c>
      <c r="D103" s="261" t="s">
        <v>5087</v>
      </c>
      <c r="E103" s="262" t="s">
        <v>5027</v>
      </c>
      <c r="F103" s="265" t="s">
        <v>5015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4879</v>
      </c>
      <c r="B104" s="257" t="s">
        <v>5062</v>
      </c>
      <c r="C104" s="258" t="s">
        <v>5088</v>
      </c>
      <c r="D104" s="261" t="s">
        <v>5089</v>
      </c>
      <c r="E104" s="262" t="s">
        <v>5027</v>
      </c>
      <c r="F104" s="265" t="s">
        <v>5015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4879</v>
      </c>
      <c r="B105" s="257" t="s">
        <v>5062</v>
      </c>
      <c r="C105" s="258" t="s">
        <v>5090</v>
      </c>
      <c r="D105" s="261" t="s">
        <v>5091</v>
      </c>
      <c r="E105" s="262" t="s">
        <v>4912</v>
      </c>
      <c r="F105" s="265" t="s">
        <v>5015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4879</v>
      </c>
      <c r="B106" s="256" t="s">
        <v>5092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4879</v>
      </c>
      <c r="B107" s="257" t="s">
        <v>5092</v>
      </c>
      <c r="C107" s="258" t="s">
        <v>5093</v>
      </c>
      <c r="D107" s="261" t="s">
        <v>5094</v>
      </c>
      <c r="E107" s="262" t="s">
        <v>5027</v>
      </c>
      <c r="F107" s="265" t="s">
        <v>5015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4879</v>
      </c>
      <c r="B108" s="257" t="s">
        <v>5092</v>
      </c>
      <c r="C108" s="258" t="s">
        <v>5095</v>
      </c>
      <c r="D108" s="261" t="s">
        <v>5096</v>
      </c>
      <c r="E108" s="262" t="s">
        <v>5027</v>
      </c>
      <c r="F108" s="265" t="s">
        <v>5015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4879</v>
      </c>
      <c r="B109" s="257" t="s">
        <v>5092</v>
      </c>
      <c r="C109" s="258" t="s">
        <v>5097</v>
      </c>
      <c r="D109" s="261" t="s">
        <v>5098</v>
      </c>
      <c r="E109" s="262" t="s">
        <v>5027</v>
      </c>
      <c r="F109" s="265" t="s">
        <v>5015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4879</v>
      </c>
      <c r="B110" s="257" t="s">
        <v>5092</v>
      </c>
      <c r="C110" s="258" t="s">
        <v>5099</v>
      </c>
      <c r="D110" s="261" t="s">
        <v>5100</v>
      </c>
      <c r="E110" s="262" t="s">
        <v>5027</v>
      </c>
      <c r="F110" s="265" t="s">
        <v>5015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4879</v>
      </c>
      <c r="B111" s="257" t="s">
        <v>5092</v>
      </c>
      <c r="C111" s="258" t="s">
        <v>5101</v>
      </c>
      <c r="D111" s="261" t="s">
        <v>5102</v>
      </c>
      <c r="E111" s="262" t="s">
        <v>5027</v>
      </c>
      <c r="F111" s="265" t="s">
        <v>5015</v>
      </c>
      <c r="G111" s="268">
        <f>IF(COUNTIF(H111:AU111,"&lt;&gt;")=0,"",SUMPRODUCT(((Recommendations[ImplStatus]="Implemented")+(Recommendations[ImplStatus]="Compensated"))*ISNUMBER(MATCH(Recommendations[Id],H111:AU111,0)))/COUNTIF(H111:AU111,"&lt;&gt;"))</f>
        <v>0</v>
      </c>
      <c r="H111" s="269" t="s">
        <v>118</v>
      </c>
      <c r="I111" s="269" t="s">
        <v>133</v>
      </c>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4879</v>
      </c>
      <c r="B112" s="257" t="s">
        <v>5092</v>
      </c>
      <c r="C112" s="258" t="s">
        <v>5103</v>
      </c>
      <c r="D112" s="261" t="s">
        <v>5104</v>
      </c>
      <c r="E112" s="262" t="s">
        <v>5027</v>
      </c>
      <c r="F112" s="265" t="s">
        <v>5015</v>
      </c>
      <c r="G112" s="268">
        <f>IF(COUNTIF(H112:AU112,"&lt;&gt;")=0,"",SUMPRODUCT(((Recommendations[ImplStatus]="Implemented")+(Recommendations[ImplStatus]="Compensated"))*ISNUMBER(MATCH(Recommendations[Id],H112:AU112,0)))/COUNTIF(H112:AU112,"&lt;&gt;"))</f>
        <v>0</v>
      </c>
      <c r="H112" s="269" t="s">
        <v>83</v>
      </c>
      <c r="I112" s="269" t="s">
        <v>118</v>
      </c>
      <c r="J112" s="269" t="s">
        <v>133</v>
      </c>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4879</v>
      </c>
      <c r="B113" s="257" t="s">
        <v>5092</v>
      </c>
      <c r="C113" s="258" t="s">
        <v>5105</v>
      </c>
      <c r="D113" s="261" t="s">
        <v>5106</v>
      </c>
      <c r="E113" s="262" t="s">
        <v>5027</v>
      </c>
      <c r="F113" s="265" t="s">
        <v>5015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4879</v>
      </c>
      <c r="B114" s="257" t="s">
        <v>5092</v>
      </c>
      <c r="C114" s="258" t="s">
        <v>5107</v>
      </c>
      <c r="D114" s="261" t="s">
        <v>5108</v>
      </c>
      <c r="E114" s="262" t="s">
        <v>5027</v>
      </c>
      <c r="F114" s="265" t="s">
        <v>5015</v>
      </c>
      <c r="G114" s="268">
        <f>IF(COUNTIF(H114:AU114,"&lt;&gt;")=0,"",SUMPRODUCT(((Recommendations[ImplStatus]="Implemented")+(Recommendations[ImplStatus]="Compensated"))*ISNUMBER(MATCH(Recommendations[Id],H114:AU114,0)))/COUNTIF(H114:AU114,"&lt;&gt;"))</f>
        <v>0</v>
      </c>
      <c r="H114" s="269" t="s">
        <v>83</v>
      </c>
      <c r="I114" s="269" t="s">
        <v>103</v>
      </c>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4879</v>
      </c>
      <c r="B115" s="257" t="s">
        <v>5092</v>
      </c>
      <c r="C115" s="258" t="s">
        <v>5109</v>
      </c>
      <c r="D115" s="261" t="s">
        <v>5110</v>
      </c>
      <c r="E115" s="262" t="s">
        <v>5027</v>
      </c>
      <c r="F115" s="265" t="s">
        <v>5015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4879</v>
      </c>
      <c r="B116" s="257" t="s">
        <v>5092</v>
      </c>
      <c r="C116" s="258" t="s">
        <v>5111</v>
      </c>
      <c r="D116" s="261" t="s">
        <v>5112</v>
      </c>
      <c r="E116" s="262" t="s">
        <v>5027</v>
      </c>
      <c r="F116" s="265" t="s">
        <v>5015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4879</v>
      </c>
      <c r="B117" s="257" t="s">
        <v>5092</v>
      </c>
      <c r="C117" s="258" t="s">
        <v>5113</v>
      </c>
      <c r="D117" s="261" t="s">
        <v>5114</v>
      </c>
      <c r="E117" s="262" t="s">
        <v>5027</v>
      </c>
      <c r="F117" s="265" t="s">
        <v>5015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5115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5115</v>
      </c>
      <c r="B119" s="256" t="s">
        <v>5116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5115</v>
      </c>
      <c r="B120" s="257" t="s">
        <v>5116</v>
      </c>
      <c r="C120" s="258" t="s">
        <v>5117</v>
      </c>
      <c r="D120" s="261" t="s">
        <v>5118</v>
      </c>
      <c r="E120" s="262" t="s">
        <v>4883</v>
      </c>
      <c r="F120" s="265" t="s">
        <v>5119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5115</v>
      </c>
      <c r="B121" s="257" t="s">
        <v>5116</v>
      </c>
      <c r="C121" s="258" t="s">
        <v>5120</v>
      </c>
      <c r="D121" s="261" t="s">
        <v>5121</v>
      </c>
      <c r="E121" s="262" t="s">
        <v>4883</v>
      </c>
      <c r="F121" s="265" t="s">
        <v>5119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5115</v>
      </c>
      <c r="B122" s="257" t="s">
        <v>5116</v>
      </c>
      <c r="C122" s="258" t="s">
        <v>5122</v>
      </c>
      <c r="D122" s="261" t="s">
        <v>5123</v>
      </c>
      <c r="E122" s="262" t="s">
        <v>4883</v>
      </c>
      <c r="F122" s="265" t="s">
        <v>5119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5115</v>
      </c>
      <c r="B123" s="257" t="s">
        <v>5116</v>
      </c>
      <c r="C123" s="258" t="s">
        <v>5124</v>
      </c>
      <c r="D123" s="261" t="s">
        <v>5125</v>
      </c>
      <c r="E123" s="262" t="s">
        <v>4883</v>
      </c>
      <c r="F123" s="265" t="s">
        <v>5119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5115</v>
      </c>
      <c r="B124" s="257" t="s">
        <v>5116</v>
      </c>
      <c r="C124" s="258" t="s">
        <v>5126</v>
      </c>
      <c r="D124" s="261" t="s">
        <v>5127</v>
      </c>
      <c r="E124" s="262" t="s">
        <v>4883</v>
      </c>
      <c r="F124" s="265" t="s">
        <v>5119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5115</v>
      </c>
      <c r="B125" s="257" t="s">
        <v>5116</v>
      </c>
      <c r="C125" s="258" t="s">
        <v>5128</v>
      </c>
      <c r="D125" s="261" t="s">
        <v>5129</v>
      </c>
      <c r="E125" s="262" t="s">
        <v>4883</v>
      </c>
      <c r="F125" s="265" t="s">
        <v>5119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5115</v>
      </c>
      <c r="B126" s="257" t="s">
        <v>5116</v>
      </c>
      <c r="C126" s="258" t="s">
        <v>5130</v>
      </c>
      <c r="D126" s="261" t="s">
        <v>5131</v>
      </c>
      <c r="E126" s="262" t="s">
        <v>4883</v>
      </c>
      <c r="F126" s="265" t="s">
        <v>5119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5115</v>
      </c>
      <c r="B127" s="257" t="s">
        <v>5116</v>
      </c>
      <c r="C127" s="258" t="s">
        <v>5132</v>
      </c>
      <c r="D127" s="261" t="s">
        <v>5133</v>
      </c>
      <c r="E127" s="262" t="s">
        <v>4883</v>
      </c>
      <c r="F127" s="265" t="s">
        <v>5119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5115</v>
      </c>
      <c r="B128" s="257" t="s">
        <v>5116</v>
      </c>
      <c r="C128" s="258" t="s">
        <v>5134</v>
      </c>
      <c r="D128" s="261" t="s">
        <v>5135</v>
      </c>
      <c r="E128" s="262" t="s">
        <v>4883</v>
      </c>
      <c r="F128" s="265" t="s">
        <v>5119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5115</v>
      </c>
      <c r="B129" s="257" t="s">
        <v>5116</v>
      </c>
      <c r="C129" s="258" t="s">
        <v>5136</v>
      </c>
      <c r="D129" s="261" t="s">
        <v>5137</v>
      </c>
      <c r="E129" s="262" t="s">
        <v>4883</v>
      </c>
      <c r="F129" s="265" t="s">
        <v>5119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5115</v>
      </c>
      <c r="B130" s="257" t="s">
        <v>5116</v>
      </c>
      <c r="C130" s="258" t="s">
        <v>5138</v>
      </c>
      <c r="D130" s="261" t="s">
        <v>5139</v>
      </c>
      <c r="E130" s="262" t="s">
        <v>4883</v>
      </c>
      <c r="F130" s="265" t="s">
        <v>5119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5115</v>
      </c>
      <c r="B131" s="257" t="s">
        <v>5116</v>
      </c>
      <c r="C131" s="258" t="s">
        <v>5140</v>
      </c>
      <c r="D131" s="261" t="s">
        <v>5141</v>
      </c>
      <c r="E131" s="262" t="s">
        <v>4883</v>
      </c>
      <c r="F131" s="265" t="s">
        <v>5119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5115</v>
      </c>
      <c r="B132" s="257" t="s">
        <v>5116</v>
      </c>
      <c r="C132" s="258" t="s">
        <v>5142</v>
      </c>
      <c r="D132" s="261" t="s">
        <v>5143</v>
      </c>
      <c r="E132" s="262" t="s">
        <v>4883</v>
      </c>
      <c r="F132" s="265" t="s">
        <v>5119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5115</v>
      </c>
      <c r="B133" s="257" t="s">
        <v>5116</v>
      </c>
      <c r="C133" s="258" t="s">
        <v>5144</v>
      </c>
      <c r="D133" s="261" t="s">
        <v>5145</v>
      </c>
      <c r="E133" s="262" t="s">
        <v>4912</v>
      </c>
      <c r="F133" s="265" t="s">
        <v>5119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5115</v>
      </c>
      <c r="B134" s="257" t="s">
        <v>5116</v>
      </c>
      <c r="C134" s="258" t="s">
        <v>5146</v>
      </c>
      <c r="D134" s="261" t="s">
        <v>5147</v>
      </c>
      <c r="E134" s="262" t="s">
        <v>4912</v>
      </c>
      <c r="F134" s="265" t="s">
        <v>5119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5115</v>
      </c>
      <c r="B135" s="257" t="s">
        <v>5116</v>
      </c>
      <c r="C135" s="258" t="s">
        <v>5148</v>
      </c>
      <c r="D135" s="261" t="s">
        <v>5149</v>
      </c>
      <c r="E135" s="262" t="s">
        <v>5027</v>
      </c>
      <c r="F135" s="265" t="s">
        <v>5119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5115</v>
      </c>
      <c r="B136" s="257" t="s">
        <v>5116</v>
      </c>
      <c r="C136" s="258" t="s">
        <v>5150</v>
      </c>
      <c r="D136" s="261" t="s">
        <v>5151</v>
      </c>
      <c r="E136" s="262" t="s">
        <v>4912</v>
      </c>
      <c r="F136" s="265" t="s">
        <v>5119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5115</v>
      </c>
      <c r="B137" s="257" t="s">
        <v>5116</v>
      </c>
      <c r="C137" s="258" t="s">
        <v>5152</v>
      </c>
      <c r="D137" s="261" t="s">
        <v>5153</v>
      </c>
      <c r="E137" s="262" t="s">
        <v>4912</v>
      </c>
      <c r="F137" s="265" t="s">
        <v>5119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5115</v>
      </c>
      <c r="B138" s="257" t="s">
        <v>5116</v>
      </c>
      <c r="C138" s="258" t="s">
        <v>5154</v>
      </c>
      <c r="D138" s="261" t="s">
        <v>5155</v>
      </c>
      <c r="E138" s="262" t="s">
        <v>5027</v>
      </c>
      <c r="F138" s="265" t="s">
        <v>5119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5115</v>
      </c>
      <c r="B139" s="257" t="s">
        <v>5116</v>
      </c>
      <c r="C139" s="258" t="s">
        <v>5156</v>
      </c>
      <c r="D139" s="261" t="s">
        <v>5157</v>
      </c>
      <c r="E139" s="262" t="s">
        <v>5027</v>
      </c>
      <c r="F139" s="265" t="s">
        <v>5119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5115</v>
      </c>
      <c r="B140" s="257" t="s">
        <v>5116</v>
      </c>
      <c r="C140" s="258" t="s">
        <v>5158</v>
      </c>
      <c r="D140" s="261" t="s">
        <v>5159</v>
      </c>
      <c r="E140" s="262" t="s">
        <v>4883</v>
      </c>
      <c r="F140" s="265" t="s">
        <v>5119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5115</v>
      </c>
      <c r="B141" s="257" t="s">
        <v>5116</v>
      </c>
      <c r="C141" s="258" t="s">
        <v>5160</v>
      </c>
      <c r="D141" s="261" t="s">
        <v>5161</v>
      </c>
      <c r="E141" s="262" t="s">
        <v>5162</v>
      </c>
      <c r="F141" s="265" t="s">
        <v>5163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5115</v>
      </c>
      <c r="B142" s="257" t="s">
        <v>5116</v>
      </c>
      <c r="C142" s="258" t="s">
        <v>5164</v>
      </c>
      <c r="D142" s="261" t="s">
        <v>5165</v>
      </c>
      <c r="E142" s="262" t="s">
        <v>5162</v>
      </c>
      <c r="F142" s="265" t="s">
        <v>5163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5115</v>
      </c>
      <c r="B143" s="257" t="s">
        <v>5116</v>
      </c>
      <c r="C143" s="258" t="s">
        <v>5166</v>
      </c>
      <c r="D143" s="261" t="s">
        <v>5167</v>
      </c>
      <c r="E143" s="262" t="s">
        <v>5162</v>
      </c>
      <c r="F143" s="265" t="s">
        <v>5163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5115</v>
      </c>
      <c r="B144" s="257" t="s">
        <v>5116</v>
      </c>
      <c r="C144" s="258" t="s">
        <v>5168</v>
      </c>
      <c r="D144" s="261" t="s">
        <v>5169</v>
      </c>
      <c r="E144" s="262" t="s">
        <v>4979</v>
      </c>
      <c r="F144" s="265" t="s">
        <v>5163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5115</v>
      </c>
      <c r="B145" s="257" t="s">
        <v>5116</v>
      </c>
      <c r="C145" s="258" t="s">
        <v>5170</v>
      </c>
      <c r="D145" s="261" t="s">
        <v>5171</v>
      </c>
      <c r="E145" s="262" t="s">
        <v>4979</v>
      </c>
      <c r="F145" s="265" t="s">
        <v>5163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5115</v>
      </c>
      <c r="B146" s="257" t="s">
        <v>5116</v>
      </c>
      <c r="C146" s="258" t="s">
        <v>5172</v>
      </c>
      <c r="D146" s="261" t="s">
        <v>5173</v>
      </c>
      <c r="E146" s="262" t="s">
        <v>4979</v>
      </c>
      <c r="F146" s="265" t="s">
        <v>5163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5115</v>
      </c>
      <c r="B147" s="256" t="s">
        <v>5174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5115</v>
      </c>
      <c r="B148" s="257" t="s">
        <v>5174</v>
      </c>
      <c r="C148" s="258" t="s">
        <v>5175</v>
      </c>
      <c r="D148" s="261" t="s">
        <v>5176</v>
      </c>
      <c r="E148" s="262" t="s">
        <v>4912</v>
      </c>
      <c r="F148" s="265" t="s">
        <v>5177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5115</v>
      </c>
      <c r="B149" s="257" t="s">
        <v>5174</v>
      </c>
      <c r="C149" s="258" t="s">
        <v>5178</v>
      </c>
      <c r="D149" s="261" t="s">
        <v>5179</v>
      </c>
      <c r="E149" s="262" t="s">
        <v>4912</v>
      </c>
      <c r="F149" s="265" t="s">
        <v>5177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5115</v>
      </c>
      <c r="B150" s="257" t="s">
        <v>5174</v>
      </c>
      <c r="C150" s="258" t="s">
        <v>5180</v>
      </c>
      <c r="D150" s="261" t="s">
        <v>5181</v>
      </c>
      <c r="E150" s="262" t="s">
        <v>4912</v>
      </c>
      <c r="F150" s="265" t="s">
        <v>5177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5115</v>
      </c>
      <c r="B151" s="257" t="s">
        <v>5174</v>
      </c>
      <c r="C151" s="258" t="s">
        <v>5182</v>
      </c>
      <c r="D151" s="261" t="s">
        <v>5183</v>
      </c>
      <c r="E151" s="262" t="s">
        <v>4912</v>
      </c>
      <c r="F151" s="265" t="s">
        <v>5177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5115</v>
      </c>
      <c r="B152" s="257" t="s">
        <v>5174</v>
      </c>
      <c r="C152" s="258" t="s">
        <v>5184</v>
      </c>
      <c r="D152" s="261" t="s">
        <v>5185</v>
      </c>
      <c r="E152" s="262" t="s">
        <v>4912</v>
      </c>
      <c r="F152" s="265" t="s">
        <v>5177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5115</v>
      </c>
      <c r="B153" s="257" t="s">
        <v>5174</v>
      </c>
      <c r="C153" s="258" t="s">
        <v>5186</v>
      </c>
      <c r="D153" s="261" t="s">
        <v>5187</v>
      </c>
      <c r="E153" s="262" t="s">
        <v>4912</v>
      </c>
      <c r="F153" s="265" t="s">
        <v>5177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5115</v>
      </c>
      <c r="B154" s="257" t="s">
        <v>5174</v>
      </c>
      <c r="C154" s="258" t="s">
        <v>5188</v>
      </c>
      <c r="D154" s="261" t="s">
        <v>5189</v>
      </c>
      <c r="E154" s="262" t="s">
        <v>4912</v>
      </c>
      <c r="F154" s="265" t="s">
        <v>5177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5115</v>
      </c>
      <c r="B155" s="257" t="s">
        <v>5174</v>
      </c>
      <c r="C155" s="258" t="s">
        <v>5190</v>
      </c>
      <c r="D155" s="261" t="s">
        <v>5191</v>
      </c>
      <c r="E155" s="262" t="s">
        <v>4912</v>
      </c>
      <c r="F155" s="265" t="s">
        <v>5177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5115</v>
      </c>
      <c r="B156" s="257" t="s">
        <v>5174</v>
      </c>
      <c r="C156" s="258" t="s">
        <v>5192</v>
      </c>
      <c r="D156" s="261" t="s">
        <v>5193</v>
      </c>
      <c r="E156" s="262" t="s">
        <v>4912</v>
      </c>
      <c r="F156" s="265" t="s">
        <v>5177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5115</v>
      </c>
      <c r="B157" s="257" t="s">
        <v>5174</v>
      </c>
      <c r="C157" s="258" t="s">
        <v>5194</v>
      </c>
      <c r="D157" s="261" t="s">
        <v>5195</v>
      </c>
      <c r="E157" s="262" t="s">
        <v>4912</v>
      </c>
      <c r="F157" s="265" t="s">
        <v>5177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5115</v>
      </c>
      <c r="B158" s="257" t="s">
        <v>5174</v>
      </c>
      <c r="C158" s="258" t="s">
        <v>5196</v>
      </c>
      <c r="D158" s="261" t="s">
        <v>5197</v>
      </c>
      <c r="E158" s="262" t="s">
        <v>4912</v>
      </c>
      <c r="F158" s="265" t="s">
        <v>5177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5115</v>
      </c>
      <c r="B159" s="257" t="s">
        <v>5174</v>
      </c>
      <c r="C159" s="258" t="s">
        <v>5198</v>
      </c>
      <c r="D159" s="261" t="s">
        <v>5199</v>
      </c>
      <c r="E159" s="262" t="s">
        <v>4912</v>
      </c>
      <c r="F159" s="265" t="s">
        <v>5177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5115</v>
      </c>
      <c r="B160" s="257" t="s">
        <v>5174</v>
      </c>
      <c r="C160" s="258" t="s">
        <v>5200</v>
      </c>
      <c r="D160" s="261" t="s">
        <v>5201</v>
      </c>
      <c r="E160" s="262" t="s">
        <v>4912</v>
      </c>
      <c r="F160" s="265" t="s">
        <v>5202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5115</v>
      </c>
      <c r="B161" s="257" t="s">
        <v>5174</v>
      </c>
      <c r="C161" s="258" t="s">
        <v>5203</v>
      </c>
      <c r="D161" s="261" t="s">
        <v>5204</v>
      </c>
      <c r="E161" s="262" t="s">
        <v>4912</v>
      </c>
      <c r="F161" s="265" t="s">
        <v>5202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5115</v>
      </c>
      <c r="B162" s="257" t="s">
        <v>5174</v>
      </c>
      <c r="C162" s="258" t="s">
        <v>5205</v>
      </c>
      <c r="D162" s="261" t="s">
        <v>5206</v>
      </c>
      <c r="E162" s="262" t="s">
        <v>4912</v>
      </c>
      <c r="F162" s="265" t="s">
        <v>5202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5115</v>
      </c>
      <c r="B163" s="257" t="s">
        <v>5174</v>
      </c>
      <c r="C163" s="258" t="s">
        <v>5207</v>
      </c>
      <c r="D163" s="261" t="s">
        <v>5208</v>
      </c>
      <c r="E163" s="262" t="s">
        <v>4912</v>
      </c>
      <c r="F163" s="265" t="s">
        <v>5202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5115</v>
      </c>
      <c r="B164" s="257" t="s">
        <v>5174</v>
      </c>
      <c r="C164" s="258" t="s">
        <v>5209</v>
      </c>
      <c r="D164" s="261" t="s">
        <v>5210</v>
      </c>
      <c r="E164" s="262" t="s">
        <v>4912</v>
      </c>
      <c r="F164" s="265" t="s">
        <v>5202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5115</v>
      </c>
      <c r="B165" s="256" t="s">
        <v>5211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5115</v>
      </c>
      <c r="B166" s="257" t="s">
        <v>5211</v>
      </c>
      <c r="C166" s="258" t="s">
        <v>5212</v>
      </c>
      <c r="D166" s="261" t="s">
        <v>5213</v>
      </c>
      <c r="E166" s="262" t="s">
        <v>4883</v>
      </c>
      <c r="F166" s="265" t="s">
        <v>5214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5115</v>
      </c>
      <c r="B167" s="257" t="s">
        <v>5211</v>
      </c>
      <c r="C167" s="258" t="s">
        <v>5215</v>
      </c>
      <c r="D167" s="261" t="s">
        <v>5216</v>
      </c>
      <c r="E167" s="262" t="s">
        <v>5027</v>
      </c>
      <c r="F167" s="265" t="s">
        <v>5214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5115</v>
      </c>
      <c r="B168" s="257" t="s">
        <v>5211</v>
      </c>
      <c r="C168" s="258" t="s">
        <v>5217</v>
      </c>
      <c r="D168" s="261" t="s">
        <v>5218</v>
      </c>
      <c r="E168" s="262" t="s">
        <v>4979</v>
      </c>
      <c r="F168" s="265" t="s">
        <v>5214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5115</v>
      </c>
      <c r="B169" s="257" t="s">
        <v>5211</v>
      </c>
      <c r="C169" s="258" t="s">
        <v>5219</v>
      </c>
      <c r="D169" s="261" t="s">
        <v>5220</v>
      </c>
      <c r="E169" s="262" t="s">
        <v>4979</v>
      </c>
      <c r="F169" s="265" t="s">
        <v>5214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5115</v>
      </c>
      <c r="B170" s="257" t="s">
        <v>5211</v>
      </c>
      <c r="C170" s="258" t="s">
        <v>5221</v>
      </c>
      <c r="D170" s="261" t="s">
        <v>5222</v>
      </c>
      <c r="E170" s="262" t="s">
        <v>5027</v>
      </c>
      <c r="F170" s="265" t="s">
        <v>5214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5115</v>
      </c>
      <c r="B171" s="257" t="s">
        <v>5211</v>
      </c>
      <c r="C171" s="258" t="s">
        <v>5223</v>
      </c>
      <c r="D171" s="261" t="s">
        <v>5224</v>
      </c>
      <c r="E171" s="262" t="s">
        <v>4912</v>
      </c>
      <c r="F171" s="265" t="s">
        <v>5214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5115</v>
      </c>
      <c r="B172" s="257" t="s">
        <v>5211</v>
      </c>
      <c r="C172" s="258" t="s">
        <v>5225</v>
      </c>
      <c r="D172" s="261" t="s">
        <v>5226</v>
      </c>
      <c r="E172" s="262" t="s">
        <v>4979</v>
      </c>
      <c r="F172" s="265" t="s">
        <v>5214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5115</v>
      </c>
      <c r="B173" s="257" t="s">
        <v>5211</v>
      </c>
      <c r="C173" s="258" t="s">
        <v>5227</v>
      </c>
      <c r="D173" s="261" t="s">
        <v>5228</v>
      </c>
      <c r="E173" s="262" t="s">
        <v>4912</v>
      </c>
      <c r="F173" s="265" t="s">
        <v>5214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5115</v>
      </c>
      <c r="B174" s="257" t="s">
        <v>5211</v>
      </c>
      <c r="C174" s="258" t="s">
        <v>5229</v>
      </c>
      <c r="D174" s="261" t="s">
        <v>5230</v>
      </c>
      <c r="E174" s="262" t="s">
        <v>4979</v>
      </c>
      <c r="F174" s="265" t="s">
        <v>5214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5115</v>
      </c>
      <c r="B175" s="257" t="s">
        <v>5211</v>
      </c>
      <c r="C175" s="258" t="s">
        <v>5231</v>
      </c>
      <c r="D175" s="261" t="s">
        <v>5232</v>
      </c>
      <c r="E175" s="262" t="s">
        <v>4912</v>
      </c>
      <c r="F175" s="265" t="s">
        <v>5214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5115</v>
      </c>
      <c r="B176" s="257" t="s">
        <v>5211</v>
      </c>
      <c r="C176" s="258" t="s">
        <v>5233</v>
      </c>
      <c r="D176" s="261" t="s">
        <v>5234</v>
      </c>
      <c r="E176" s="262" t="s">
        <v>4883</v>
      </c>
      <c r="F176" s="265" t="s">
        <v>5214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5115</v>
      </c>
      <c r="B177" s="257" t="s">
        <v>5211</v>
      </c>
      <c r="C177" s="258" t="s">
        <v>5235</v>
      </c>
      <c r="D177" s="261" t="s">
        <v>5236</v>
      </c>
      <c r="E177" s="262" t="s">
        <v>4883</v>
      </c>
      <c r="F177" s="265" t="s">
        <v>5214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5115</v>
      </c>
      <c r="B178" s="257" t="s">
        <v>5211</v>
      </c>
      <c r="C178" s="258" t="s">
        <v>5237</v>
      </c>
      <c r="D178" s="261" t="s">
        <v>5238</v>
      </c>
      <c r="E178" s="262" t="s">
        <v>4912</v>
      </c>
      <c r="F178" s="265" t="s">
        <v>5214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5115</v>
      </c>
      <c r="B179" s="257" t="s">
        <v>5211</v>
      </c>
      <c r="C179" s="258" t="s">
        <v>5239</v>
      </c>
      <c r="D179" s="261" t="s">
        <v>5240</v>
      </c>
      <c r="E179" s="262" t="s">
        <v>5027</v>
      </c>
      <c r="F179" s="265" t="s">
        <v>5214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5115</v>
      </c>
      <c r="B180" s="257" t="s">
        <v>5211</v>
      </c>
      <c r="C180" s="258" t="s">
        <v>5241</v>
      </c>
      <c r="D180" s="261" t="s">
        <v>5242</v>
      </c>
      <c r="E180" s="262" t="s">
        <v>5027</v>
      </c>
      <c r="F180" s="265" t="s">
        <v>5214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5115</v>
      </c>
      <c r="B181" s="256" t="s">
        <v>5243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5115</v>
      </c>
      <c r="B182" s="257" t="s">
        <v>5243</v>
      </c>
      <c r="C182" s="258" t="s">
        <v>5244</v>
      </c>
      <c r="D182" s="261" t="s">
        <v>5245</v>
      </c>
      <c r="E182" s="262" t="s">
        <v>4883</v>
      </c>
      <c r="F182" s="265" t="s">
        <v>5246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5115</v>
      </c>
      <c r="B183" s="257" t="s">
        <v>5243</v>
      </c>
      <c r="C183" s="258" t="s">
        <v>5247</v>
      </c>
      <c r="D183" s="261" t="s">
        <v>5248</v>
      </c>
      <c r="E183" s="262" t="s">
        <v>4883</v>
      </c>
      <c r="F183" s="265" t="s">
        <v>5246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5115</v>
      </c>
      <c r="B184" s="257" t="s">
        <v>5243</v>
      </c>
      <c r="C184" s="258" t="s">
        <v>5249</v>
      </c>
      <c r="D184" s="261" t="s">
        <v>5250</v>
      </c>
      <c r="E184" s="262" t="s">
        <v>4883</v>
      </c>
      <c r="F184" s="265" t="s">
        <v>5246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5115</v>
      </c>
      <c r="B185" s="257" t="s">
        <v>5243</v>
      </c>
      <c r="C185" s="258" t="s">
        <v>5251</v>
      </c>
      <c r="D185" s="261" t="s">
        <v>5252</v>
      </c>
      <c r="E185" s="262" t="s">
        <v>4883</v>
      </c>
      <c r="F185" s="265" t="s">
        <v>5246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5115</v>
      </c>
      <c r="B186" s="257" t="s">
        <v>5243</v>
      </c>
      <c r="C186" s="258" t="s">
        <v>5253</v>
      </c>
      <c r="D186" s="261" t="s">
        <v>5254</v>
      </c>
      <c r="E186" s="262" t="s">
        <v>4883</v>
      </c>
      <c r="F186" s="265" t="s">
        <v>5246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5115</v>
      </c>
      <c r="B187" s="257" t="s">
        <v>5243</v>
      </c>
      <c r="C187" s="258" t="s">
        <v>5255</v>
      </c>
      <c r="D187" s="261" t="s">
        <v>5256</v>
      </c>
      <c r="E187" s="262" t="s">
        <v>4912</v>
      </c>
      <c r="F187" s="265" t="s">
        <v>5246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5115</v>
      </c>
      <c r="B188" s="257" t="s">
        <v>5243</v>
      </c>
      <c r="C188" s="258" t="s">
        <v>5257</v>
      </c>
      <c r="D188" s="261" t="s">
        <v>5258</v>
      </c>
      <c r="E188" s="262" t="s">
        <v>4912</v>
      </c>
      <c r="F188" s="265" t="s">
        <v>5246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5115</v>
      </c>
      <c r="B189" s="257" t="s">
        <v>5243</v>
      </c>
      <c r="C189" s="258" t="s">
        <v>5259</v>
      </c>
      <c r="D189" s="261" t="s">
        <v>5260</v>
      </c>
      <c r="E189" s="262" t="s">
        <v>4912</v>
      </c>
      <c r="F189" s="265" t="s">
        <v>5246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5115</v>
      </c>
      <c r="B190" s="257" t="s">
        <v>5243</v>
      </c>
      <c r="C190" s="258" t="s">
        <v>5261</v>
      </c>
      <c r="D190" s="261" t="s">
        <v>5262</v>
      </c>
      <c r="E190" s="262" t="s">
        <v>4912</v>
      </c>
      <c r="F190" s="265" t="s">
        <v>5246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5115</v>
      </c>
      <c r="B191" s="257" t="s">
        <v>5243</v>
      </c>
      <c r="C191" s="258" t="s">
        <v>5263</v>
      </c>
      <c r="D191" s="261" t="s">
        <v>5264</v>
      </c>
      <c r="E191" s="262" t="s">
        <v>4883</v>
      </c>
      <c r="F191" s="265" t="s">
        <v>5246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5115</v>
      </c>
      <c r="B192" s="257" t="s">
        <v>5243</v>
      </c>
      <c r="C192" s="258" t="s">
        <v>5265</v>
      </c>
      <c r="D192" s="261" t="s">
        <v>5266</v>
      </c>
      <c r="E192" s="262" t="s">
        <v>4883</v>
      </c>
      <c r="F192" s="265" t="s">
        <v>5246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5115</v>
      </c>
      <c r="B193" s="257" t="s">
        <v>5243</v>
      </c>
      <c r="C193" s="258" t="s">
        <v>5267</v>
      </c>
      <c r="D193" s="261" t="s">
        <v>5268</v>
      </c>
      <c r="E193" s="262" t="s">
        <v>4883</v>
      </c>
      <c r="F193" s="265" t="s">
        <v>5246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5115</v>
      </c>
      <c r="B194" s="257" t="s">
        <v>5243</v>
      </c>
      <c r="C194" s="258" t="s">
        <v>5269</v>
      </c>
      <c r="D194" s="261" t="s">
        <v>5270</v>
      </c>
      <c r="E194" s="262" t="s">
        <v>4883</v>
      </c>
      <c r="F194" s="265" t="s">
        <v>5246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5115</v>
      </c>
      <c r="B195" s="257" t="s">
        <v>5243</v>
      </c>
      <c r="C195" s="258" t="s">
        <v>5271</v>
      </c>
      <c r="D195" s="261" t="s">
        <v>5272</v>
      </c>
      <c r="E195" s="262" t="s">
        <v>4883</v>
      </c>
      <c r="F195" s="265" t="s">
        <v>5246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5115</v>
      </c>
      <c r="B196" s="257" t="s">
        <v>5243</v>
      </c>
      <c r="C196" s="258" t="s">
        <v>5273</v>
      </c>
      <c r="D196" s="261" t="s">
        <v>5274</v>
      </c>
      <c r="E196" s="262" t="s">
        <v>4883</v>
      </c>
      <c r="F196" s="265" t="s">
        <v>5275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5115</v>
      </c>
      <c r="B197" s="257" t="s">
        <v>5243</v>
      </c>
      <c r="C197" s="258" t="s">
        <v>5276</v>
      </c>
      <c r="D197" s="261" t="s">
        <v>5277</v>
      </c>
      <c r="E197" s="262" t="s">
        <v>4883</v>
      </c>
      <c r="F197" s="265" t="s">
        <v>5275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5115</v>
      </c>
      <c r="B198" s="257" t="s">
        <v>5243</v>
      </c>
      <c r="C198" s="258" t="s">
        <v>5278</v>
      </c>
      <c r="D198" s="261" t="s">
        <v>5279</v>
      </c>
      <c r="E198" s="262" t="s">
        <v>4883</v>
      </c>
      <c r="F198" s="265" t="s">
        <v>5275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5115</v>
      </c>
      <c r="B199" s="257" t="s">
        <v>5243</v>
      </c>
      <c r="C199" s="258" t="s">
        <v>5280</v>
      </c>
      <c r="D199" s="261" t="s">
        <v>5281</v>
      </c>
      <c r="E199" s="262" t="s">
        <v>4883</v>
      </c>
      <c r="F199" s="265" t="s">
        <v>5275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5282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5282</v>
      </c>
      <c r="B201" s="256" t="s">
        <v>5283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5282</v>
      </c>
      <c r="B202" s="257" t="s">
        <v>5283</v>
      </c>
      <c r="C202" s="258" t="s">
        <v>5284</v>
      </c>
      <c r="D202" s="261" t="s">
        <v>5285</v>
      </c>
      <c r="E202" s="262" t="s">
        <v>5162</v>
      </c>
      <c r="F202" s="265" t="s">
        <v>5286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5282</v>
      </c>
      <c r="B203" s="257" t="s">
        <v>5283</v>
      </c>
      <c r="C203" s="258" t="s">
        <v>5287</v>
      </c>
      <c r="D203" s="261" t="s">
        <v>5288</v>
      </c>
      <c r="E203" s="262" t="s">
        <v>5162</v>
      </c>
      <c r="F203" s="265" t="s">
        <v>5286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5282</v>
      </c>
      <c r="B204" s="257" t="s">
        <v>5283</v>
      </c>
      <c r="C204" s="258" t="s">
        <v>5289</v>
      </c>
      <c r="D204" s="261" t="s">
        <v>5290</v>
      </c>
      <c r="E204" s="262" t="s">
        <v>5162</v>
      </c>
      <c r="F204" s="265" t="s">
        <v>5286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5282</v>
      </c>
      <c r="B205" s="257" t="s">
        <v>5283</v>
      </c>
      <c r="C205" s="258" t="s">
        <v>5291</v>
      </c>
      <c r="D205" s="261" t="s">
        <v>5292</v>
      </c>
      <c r="E205" s="262" t="s">
        <v>5162</v>
      </c>
      <c r="F205" s="265" t="s">
        <v>5286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5282</v>
      </c>
      <c r="B206" s="257" t="s">
        <v>5283</v>
      </c>
      <c r="C206" s="258" t="s">
        <v>5293</v>
      </c>
      <c r="D206" s="261" t="s">
        <v>5294</v>
      </c>
      <c r="E206" s="262" t="s">
        <v>5162</v>
      </c>
      <c r="F206" s="265" t="s">
        <v>5286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5282</v>
      </c>
      <c r="B207" s="257" t="s">
        <v>5283</v>
      </c>
      <c r="C207" s="258" t="s">
        <v>5295</v>
      </c>
      <c r="D207" s="261" t="s">
        <v>5296</v>
      </c>
      <c r="E207" s="262" t="s">
        <v>5027</v>
      </c>
      <c r="F207" s="265" t="s">
        <v>5286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5282</v>
      </c>
      <c r="B208" s="257" t="s">
        <v>5283</v>
      </c>
      <c r="C208" s="258" t="s">
        <v>5297</v>
      </c>
      <c r="D208" s="261" t="s">
        <v>5298</v>
      </c>
      <c r="E208" s="262" t="s">
        <v>5027</v>
      </c>
      <c r="F208" s="265" t="s">
        <v>5286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5282</v>
      </c>
      <c r="B209" s="257" t="s">
        <v>5283</v>
      </c>
      <c r="C209" s="258" t="s">
        <v>5299</v>
      </c>
      <c r="D209" s="261" t="s">
        <v>5300</v>
      </c>
      <c r="E209" s="262" t="s">
        <v>5162</v>
      </c>
      <c r="F209" s="265" t="s">
        <v>5286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5282</v>
      </c>
      <c r="B210" s="257" t="s">
        <v>5283</v>
      </c>
      <c r="C210" s="258" t="s">
        <v>5301</v>
      </c>
      <c r="D210" s="261" t="s">
        <v>5302</v>
      </c>
      <c r="E210" s="262" t="s">
        <v>4912</v>
      </c>
      <c r="F210" s="265" t="s">
        <v>5303</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5282</v>
      </c>
      <c r="B211" s="257" t="s">
        <v>5283</v>
      </c>
      <c r="C211" s="258" t="s">
        <v>5304</v>
      </c>
      <c r="D211" s="261" t="s">
        <v>5305</v>
      </c>
      <c r="E211" s="262" t="s">
        <v>4912</v>
      </c>
      <c r="F211" s="265" t="s">
        <v>5303</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5282</v>
      </c>
      <c r="B212" s="257" t="s">
        <v>5283</v>
      </c>
      <c r="C212" s="258" t="s">
        <v>5306</v>
      </c>
      <c r="D212" s="261" t="s">
        <v>5307</v>
      </c>
      <c r="E212" s="262" t="s">
        <v>4979</v>
      </c>
      <c r="F212" s="265" t="s">
        <v>5308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5282</v>
      </c>
      <c r="B213" s="257" t="s">
        <v>5283</v>
      </c>
      <c r="C213" s="258" t="s">
        <v>5309</v>
      </c>
      <c r="D213" s="261" t="s">
        <v>5310</v>
      </c>
      <c r="E213" s="262" t="s">
        <v>4912</v>
      </c>
      <c r="F213" s="265" t="s">
        <v>5311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5282</v>
      </c>
      <c r="B214" s="257" t="s">
        <v>5283</v>
      </c>
      <c r="C214" s="258" t="s">
        <v>5312</v>
      </c>
      <c r="D214" s="261" t="s">
        <v>5313</v>
      </c>
      <c r="E214" s="262" t="s">
        <v>4979</v>
      </c>
      <c r="F214" s="265" t="s">
        <v>5314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5282</v>
      </c>
      <c r="B215" s="257" t="s">
        <v>5283</v>
      </c>
      <c r="C215" s="258" t="s">
        <v>5315</v>
      </c>
      <c r="D215" s="261" t="s">
        <v>5316</v>
      </c>
      <c r="E215" s="262" t="s">
        <v>4883</v>
      </c>
      <c r="F215" s="265" t="s">
        <v>5314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5282</v>
      </c>
      <c r="B216" s="257" t="s">
        <v>5283</v>
      </c>
      <c r="C216" s="258" t="s">
        <v>5317</v>
      </c>
      <c r="D216" s="261" t="s">
        <v>5318</v>
      </c>
      <c r="E216" s="262" t="s">
        <v>4883</v>
      </c>
      <c r="F216" s="265" t="s">
        <v>5314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5282</v>
      </c>
      <c r="B217" s="257" t="s">
        <v>5283</v>
      </c>
      <c r="C217" s="258" t="s">
        <v>5319</v>
      </c>
      <c r="D217" s="261" t="s">
        <v>5320</v>
      </c>
      <c r="E217" s="262" t="s">
        <v>4912</v>
      </c>
      <c r="F217" s="265" t="s">
        <v>5314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5282</v>
      </c>
      <c r="B218" s="257" t="s">
        <v>5283</v>
      </c>
      <c r="C218" s="258" t="s">
        <v>5321</v>
      </c>
      <c r="D218" s="261" t="s">
        <v>5322</v>
      </c>
      <c r="E218" s="262" t="s">
        <v>4912</v>
      </c>
      <c r="F218" s="265" t="s">
        <v>5314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5282</v>
      </c>
      <c r="B219" s="257" t="s">
        <v>5283</v>
      </c>
      <c r="C219" s="258" t="s">
        <v>5323</v>
      </c>
      <c r="D219" s="261" t="s">
        <v>5324</v>
      </c>
      <c r="E219" s="262" t="s">
        <v>4912</v>
      </c>
      <c r="F219" s="265" t="s">
        <v>5314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5282</v>
      </c>
      <c r="B220" s="257" t="s">
        <v>5283</v>
      </c>
      <c r="C220" s="258" t="s">
        <v>5325</v>
      </c>
      <c r="D220" s="261" t="s">
        <v>5326</v>
      </c>
      <c r="E220" s="262" t="s">
        <v>4912</v>
      </c>
      <c r="F220" s="265" t="s">
        <v>5314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5282</v>
      </c>
      <c r="B221" s="256" t="s">
        <v>5327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5282</v>
      </c>
      <c r="B222" s="257" t="s">
        <v>5327</v>
      </c>
      <c r="C222" s="258" t="s">
        <v>5328</v>
      </c>
      <c r="D222" s="261" t="s">
        <v>5329</v>
      </c>
      <c r="E222" s="262" t="s">
        <v>4979</v>
      </c>
      <c r="F222" s="265" t="s">
        <v>5330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5282</v>
      </c>
      <c r="B223" s="257" t="s">
        <v>5327</v>
      </c>
      <c r="C223" s="258" t="s">
        <v>5331</v>
      </c>
      <c r="D223" s="261" t="s">
        <v>5332</v>
      </c>
      <c r="E223" s="262" t="s">
        <v>4979</v>
      </c>
      <c r="F223" s="265" t="s">
        <v>5330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5282</v>
      </c>
      <c r="B224" s="257" t="s">
        <v>5327</v>
      </c>
      <c r="C224" s="258" t="s">
        <v>5333</v>
      </c>
      <c r="D224" s="261" t="s">
        <v>5334</v>
      </c>
      <c r="E224" s="262" t="s">
        <v>4979</v>
      </c>
      <c r="F224" s="265" t="s">
        <v>5330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5282</v>
      </c>
      <c r="B225" s="257" t="s">
        <v>5327</v>
      </c>
      <c r="C225" s="258" t="s">
        <v>5335</v>
      </c>
      <c r="D225" s="261" t="s">
        <v>5336</v>
      </c>
      <c r="E225" s="262" t="s">
        <v>4979</v>
      </c>
      <c r="F225" s="265" t="s">
        <v>5330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5282</v>
      </c>
      <c r="B226" s="257" t="s">
        <v>5327</v>
      </c>
      <c r="C226" s="258" t="s">
        <v>5337</v>
      </c>
      <c r="D226" s="261" t="s">
        <v>5338</v>
      </c>
      <c r="E226" s="262" t="s">
        <v>4979</v>
      </c>
      <c r="F226" s="265" t="s">
        <v>5330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5282</v>
      </c>
      <c r="B227" s="257" t="s">
        <v>5327</v>
      </c>
      <c r="C227" s="258" t="s">
        <v>5339</v>
      </c>
      <c r="D227" s="261" t="s">
        <v>5340</v>
      </c>
      <c r="E227" s="262" t="s">
        <v>4979</v>
      </c>
      <c r="F227" s="265" t="s">
        <v>5330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5282</v>
      </c>
      <c r="B228" s="257" t="s">
        <v>5327</v>
      </c>
      <c r="C228" s="258" t="s">
        <v>5341</v>
      </c>
      <c r="D228" s="261" t="s">
        <v>5342</v>
      </c>
      <c r="E228" s="262" t="s">
        <v>4979</v>
      </c>
      <c r="F228" s="265" t="s">
        <v>5330</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5282</v>
      </c>
      <c r="B229" s="257" t="s">
        <v>5327</v>
      </c>
      <c r="C229" s="258" t="s">
        <v>5343</v>
      </c>
      <c r="D229" s="261" t="s">
        <v>5344</v>
      </c>
      <c r="E229" s="262" t="s">
        <v>4883</v>
      </c>
      <c r="F229" s="265" t="s">
        <v>5330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5282</v>
      </c>
      <c r="B230" s="257" t="s">
        <v>5327</v>
      </c>
      <c r="C230" s="258" t="s">
        <v>5345</v>
      </c>
      <c r="D230" s="261" t="s">
        <v>5346</v>
      </c>
      <c r="E230" s="262" t="s">
        <v>4883</v>
      </c>
      <c r="F230" s="265" t="s">
        <v>5330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5282</v>
      </c>
      <c r="B231" s="257" t="s">
        <v>5327</v>
      </c>
      <c r="C231" s="258" t="s">
        <v>5347</v>
      </c>
      <c r="D231" s="261" t="s">
        <v>5348</v>
      </c>
      <c r="E231" s="262" t="s">
        <v>4979</v>
      </c>
      <c r="F231" s="265" t="s">
        <v>5349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5282</v>
      </c>
      <c r="B232" s="257" t="s">
        <v>5327</v>
      </c>
      <c r="C232" s="258" t="s">
        <v>5350</v>
      </c>
      <c r="D232" s="261" t="s">
        <v>5351</v>
      </c>
      <c r="E232" s="262" t="s">
        <v>4979</v>
      </c>
      <c r="F232" s="265" t="s">
        <v>5349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5282</v>
      </c>
      <c r="B233" s="257" t="s">
        <v>5327</v>
      </c>
      <c r="C233" s="258" t="s">
        <v>5352</v>
      </c>
      <c r="D233" s="261" t="s">
        <v>5353</v>
      </c>
      <c r="E233" s="262" t="s">
        <v>4912</v>
      </c>
      <c r="F233" s="265" t="s">
        <v>5349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5282</v>
      </c>
      <c r="B234" s="257" t="s">
        <v>5327</v>
      </c>
      <c r="C234" s="258" t="s">
        <v>5354</v>
      </c>
      <c r="D234" s="261" t="s">
        <v>5355</v>
      </c>
      <c r="E234" s="262" t="s">
        <v>4912</v>
      </c>
      <c r="F234" s="265" t="s">
        <v>5349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5282</v>
      </c>
      <c r="B235" s="257" t="s">
        <v>5327</v>
      </c>
      <c r="C235" s="258" t="s">
        <v>5356</v>
      </c>
      <c r="D235" s="261" t="s">
        <v>5357</v>
      </c>
      <c r="E235" s="262" t="s">
        <v>4979</v>
      </c>
      <c r="F235" s="265" t="s">
        <v>5349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5282</v>
      </c>
      <c r="B236" s="257" t="s">
        <v>5327</v>
      </c>
      <c r="C236" s="258" t="s">
        <v>5358</v>
      </c>
      <c r="D236" s="261" t="s">
        <v>5359</v>
      </c>
      <c r="E236" s="262" t="s">
        <v>4912</v>
      </c>
      <c r="F236" s="265" t="s">
        <v>5349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5282</v>
      </c>
      <c r="B237" s="256" t="s">
        <v>1516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5282</v>
      </c>
      <c r="B238" s="257" t="s">
        <v>1516</v>
      </c>
      <c r="C238" s="258" t="s">
        <v>5360</v>
      </c>
      <c r="D238" s="261" t="s">
        <v>5361</v>
      </c>
      <c r="E238" s="262" t="s">
        <v>4883</v>
      </c>
      <c r="F238" s="265" t="s">
        <v>5362</v>
      </c>
      <c r="G238" s="268">
        <f>IF(COUNTIF(H238:AU238,"&lt;&gt;")=0,"",SUMPRODUCT(((Recommendations[ImplStatus]="Implemented")+(Recommendations[ImplStatus]="Compensated"))*ISNUMBER(MATCH(Recommendations[Id],H238:AU238,0)))/COUNTIF(H238:AU238,"&lt;&gt;"))</f>
        <v>0</v>
      </c>
      <c r="H238" s="269" t="s">
        <v>108</v>
      </c>
      <c r="I238" s="269" t="s">
        <v>128</v>
      </c>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5282</v>
      </c>
      <c r="B239" s="257" t="s">
        <v>1516</v>
      </c>
      <c r="C239" s="258" t="s">
        <v>5363</v>
      </c>
      <c r="D239" s="261" t="s">
        <v>5364</v>
      </c>
      <c r="E239" s="262" t="s">
        <v>4883</v>
      </c>
      <c r="F239" s="265" t="s">
        <v>5362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5282</v>
      </c>
      <c r="B240" s="257" t="s">
        <v>1516</v>
      </c>
      <c r="C240" s="258" t="s">
        <v>5365</v>
      </c>
      <c r="D240" s="261" t="s">
        <v>5366</v>
      </c>
      <c r="E240" s="262" t="s">
        <v>4883</v>
      </c>
      <c r="F240" s="265" t="s">
        <v>5362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5282</v>
      </c>
      <c r="B241" s="257" t="s">
        <v>1516</v>
      </c>
      <c r="C241" s="258" t="s">
        <v>5367</v>
      </c>
      <c r="D241" s="261" t="s">
        <v>5368</v>
      </c>
      <c r="E241" s="262" t="s">
        <v>4883</v>
      </c>
      <c r="F241" s="265" t="s">
        <v>5362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5282</v>
      </c>
      <c r="B242" s="257" t="s">
        <v>1516</v>
      </c>
      <c r="C242" s="258" t="s">
        <v>5369</v>
      </c>
      <c r="D242" s="261" t="s">
        <v>5370</v>
      </c>
      <c r="E242" s="262" t="s">
        <v>4883</v>
      </c>
      <c r="F242" s="265" t="s">
        <v>5362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5282</v>
      </c>
      <c r="B243" s="257" t="s">
        <v>1516</v>
      </c>
      <c r="C243" s="258" t="s">
        <v>5371</v>
      </c>
      <c r="D243" s="261" t="s">
        <v>5372</v>
      </c>
      <c r="E243" s="262" t="s">
        <v>4883</v>
      </c>
      <c r="F243" s="265" t="s">
        <v>5362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5282</v>
      </c>
      <c r="B244" s="257" t="s">
        <v>1516</v>
      </c>
      <c r="C244" s="258" t="s">
        <v>5373</v>
      </c>
      <c r="D244" s="261" t="s">
        <v>5374</v>
      </c>
      <c r="E244" s="262" t="s">
        <v>4883</v>
      </c>
      <c r="F244" s="265" t="s">
        <v>5362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5282</v>
      </c>
      <c r="B245" s="257" t="s">
        <v>1516</v>
      </c>
      <c r="C245" s="258" t="s">
        <v>5375</v>
      </c>
      <c r="D245" s="261" t="s">
        <v>5376</v>
      </c>
      <c r="E245" s="262" t="s">
        <v>4883</v>
      </c>
      <c r="F245" s="265" t="s">
        <v>5362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5282</v>
      </c>
      <c r="B246" s="257" t="s">
        <v>1516</v>
      </c>
      <c r="C246" s="258" t="s">
        <v>5377</v>
      </c>
      <c r="D246" s="261" t="s">
        <v>5378</v>
      </c>
      <c r="E246" s="262" t="s">
        <v>4883</v>
      </c>
      <c r="F246" s="265" t="s">
        <v>5362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5282</v>
      </c>
      <c r="B247" s="257" t="s">
        <v>1516</v>
      </c>
      <c r="C247" s="258" t="s">
        <v>5379</v>
      </c>
      <c r="D247" s="261" t="s">
        <v>5380</v>
      </c>
      <c r="E247" s="262" t="s">
        <v>4883</v>
      </c>
      <c r="F247" s="265" t="s">
        <v>5362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5282</v>
      </c>
      <c r="B248" s="257" t="s">
        <v>1516</v>
      </c>
      <c r="C248" s="258" t="s">
        <v>5381</v>
      </c>
      <c r="D248" s="261" t="s">
        <v>5382</v>
      </c>
      <c r="E248" s="262" t="s">
        <v>4912</v>
      </c>
      <c r="F248" s="265" t="s">
        <v>5362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5282</v>
      </c>
      <c r="B249" s="257" t="s">
        <v>1516</v>
      </c>
      <c r="C249" s="258" t="s">
        <v>5383</v>
      </c>
      <c r="D249" s="261" t="s">
        <v>5384</v>
      </c>
      <c r="E249" s="262" t="s">
        <v>4912</v>
      </c>
      <c r="F249" s="265" t="s">
        <v>5385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5282</v>
      </c>
      <c r="B250" s="257" t="s">
        <v>1516</v>
      </c>
      <c r="C250" s="258" t="s">
        <v>5386</v>
      </c>
      <c r="D250" s="261" t="s">
        <v>5387</v>
      </c>
      <c r="E250" s="262" t="s">
        <v>4912</v>
      </c>
      <c r="F250" s="265" t="s">
        <v>5385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5282</v>
      </c>
      <c r="B251" s="256" t="s">
        <v>5388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5282</v>
      </c>
      <c r="B252" s="257" t="s">
        <v>5388</v>
      </c>
      <c r="C252" s="258" t="s">
        <v>5389</v>
      </c>
      <c r="D252" s="261" t="s">
        <v>5390</v>
      </c>
      <c r="E252" s="262" t="s">
        <v>4979</v>
      </c>
      <c r="F252" s="265" t="s">
        <v>5391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5282</v>
      </c>
      <c r="B253" s="257" t="s">
        <v>5388</v>
      </c>
      <c r="C253" s="258" t="s">
        <v>5392</v>
      </c>
      <c r="D253" s="261" t="s">
        <v>5393</v>
      </c>
      <c r="E253" s="262" t="s">
        <v>4979</v>
      </c>
      <c r="F253" s="265" t="s">
        <v>5391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5282</v>
      </c>
      <c r="B254" s="257" t="s">
        <v>5388</v>
      </c>
      <c r="C254" s="258" t="s">
        <v>5394</v>
      </c>
      <c r="D254" s="261" t="s">
        <v>5395</v>
      </c>
      <c r="E254" s="262" t="s">
        <v>4979</v>
      </c>
      <c r="F254" s="265" t="s">
        <v>5391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5282</v>
      </c>
      <c r="B255" s="257" t="s">
        <v>5388</v>
      </c>
      <c r="C255" s="258" t="s">
        <v>5396</v>
      </c>
      <c r="D255" s="261" t="s">
        <v>5397</v>
      </c>
      <c r="E255" s="262" t="s">
        <v>4979</v>
      </c>
      <c r="F255" s="265" t="s">
        <v>5391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5282</v>
      </c>
      <c r="B256" s="257" t="s">
        <v>5388</v>
      </c>
      <c r="C256" s="258" t="s">
        <v>5398</v>
      </c>
      <c r="D256" s="261" t="s">
        <v>5399</v>
      </c>
      <c r="E256" s="262" t="s">
        <v>4979</v>
      </c>
      <c r="F256" s="265" t="s">
        <v>5391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5282</v>
      </c>
      <c r="B257" s="257" t="s">
        <v>5388</v>
      </c>
      <c r="C257" s="258" t="s">
        <v>5400</v>
      </c>
      <c r="D257" s="261" t="s">
        <v>5401</v>
      </c>
      <c r="E257" s="262" t="s">
        <v>4883</v>
      </c>
      <c r="F257" s="265" t="s">
        <v>5391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5282</v>
      </c>
      <c r="B258" s="257" t="s">
        <v>5388</v>
      </c>
      <c r="C258" s="258" t="s">
        <v>5402</v>
      </c>
      <c r="D258" s="261" t="s">
        <v>5403</v>
      </c>
      <c r="E258" s="262" t="s">
        <v>4883</v>
      </c>
      <c r="F258" s="265" t="s">
        <v>5391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5282</v>
      </c>
      <c r="B259" s="257" t="s">
        <v>5388</v>
      </c>
      <c r="C259" s="258" t="s">
        <v>5404</v>
      </c>
      <c r="D259" s="261" t="s">
        <v>5405</v>
      </c>
      <c r="E259" s="262" t="s">
        <v>4883</v>
      </c>
      <c r="F259" s="265" t="s">
        <v>5391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5282</v>
      </c>
      <c r="B260" s="257" t="s">
        <v>5388</v>
      </c>
      <c r="C260" s="258" t="s">
        <v>5406</v>
      </c>
      <c r="D260" s="261" t="s">
        <v>5407</v>
      </c>
      <c r="E260" s="262" t="s">
        <v>4883</v>
      </c>
      <c r="F260" s="265" t="s">
        <v>5391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5282</v>
      </c>
      <c r="B261" s="257" t="s">
        <v>5388</v>
      </c>
      <c r="C261" s="258" t="s">
        <v>5408</v>
      </c>
      <c r="D261" s="261" t="s">
        <v>5409</v>
      </c>
      <c r="E261" s="262" t="s">
        <v>5027</v>
      </c>
      <c r="F261" s="265" t="s">
        <v>5391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5282</v>
      </c>
      <c r="B262" s="257" t="s">
        <v>5388</v>
      </c>
      <c r="C262" s="258" t="s">
        <v>5410</v>
      </c>
      <c r="D262" s="261" t="s">
        <v>5411</v>
      </c>
      <c r="E262" s="262" t="s">
        <v>5027</v>
      </c>
      <c r="F262" s="265" t="s">
        <v>5391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5282</v>
      </c>
      <c r="B263" s="257" t="s">
        <v>5388</v>
      </c>
      <c r="C263" s="258" t="s">
        <v>5412</v>
      </c>
      <c r="D263" s="261" t="s">
        <v>5413</v>
      </c>
      <c r="E263" s="262" t="s">
        <v>5027</v>
      </c>
      <c r="F263" s="265" t="s">
        <v>5391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5282</v>
      </c>
      <c r="B264" s="256" t="s">
        <v>5414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5282</v>
      </c>
      <c r="B265" s="257" t="s">
        <v>5414</v>
      </c>
      <c r="C265" s="258" t="s">
        <v>5415</v>
      </c>
      <c r="D265" s="261" t="s">
        <v>5416</v>
      </c>
      <c r="E265" s="262" t="s">
        <v>4912</v>
      </c>
      <c r="F265" s="265" t="s">
        <v>5417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5282</v>
      </c>
      <c r="B266" s="257" t="s">
        <v>5414</v>
      </c>
      <c r="C266" s="258" t="s">
        <v>5418</v>
      </c>
      <c r="D266" s="261" t="s">
        <v>5419</v>
      </c>
      <c r="E266" s="262" t="s">
        <v>4912</v>
      </c>
      <c r="F266" s="265" t="s">
        <v>5417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5282</v>
      </c>
      <c r="B267" s="257" t="s">
        <v>5414</v>
      </c>
      <c r="C267" s="258" t="s">
        <v>5420</v>
      </c>
      <c r="D267" s="261" t="s">
        <v>5421</v>
      </c>
      <c r="E267" s="262" t="s">
        <v>4912</v>
      </c>
      <c r="F267" s="265" t="s">
        <v>5417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5282</v>
      </c>
      <c r="B268" s="257" t="s">
        <v>5414</v>
      </c>
      <c r="C268" s="258" t="s">
        <v>5422</v>
      </c>
      <c r="D268" s="261" t="s">
        <v>5423</v>
      </c>
      <c r="E268" s="262" t="s">
        <v>4912</v>
      </c>
      <c r="F268" s="265" t="s">
        <v>5417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5282</v>
      </c>
      <c r="B269" s="257" t="s">
        <v>5414</v>
      </c>
      <c r="C269" s="258" t="s">
        <v>5424</v>
      </c>
      <c r="D269" s="261" t="s">
        <v>5425</v>
      </c>
      <c r="E269" s="262" t="s">
        <v>4912</v>
      </c>
      <c r="F269" s="265" t="s">
        <v>5417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5282</v>
      </c>
      <c r="B270" s="257" t="s">
        <v>5414</v>
      </c>
      <c r="C270" s="258" t="s">
        <v>5426</v>
      </c>
      <c r="D270" s="261" t="s">
        <v>5427</v>
      </c>
      <c r="E270" s="262" t="s">
        <v>4912</v>
      </c>
      <c r="F270" s="265" t="s">
        <v>5417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5282</v>
      </c>
      <c r="B271" s="257" t="s">
        <v>5414</v>
      </c>
      <c r="C271" s="258" t="s">
        <v>5428</v>
      </c>
      <c r="D271" s="261" t="s">
        <v>5429</v>
      </c>
      <c r="E271" s="262" t="s">
        <v>4912</v>
      </c>
      <c r="F271" s="265" t="s">
        <v>5417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5282</v>
      </c>
      <c r="B272" s="257" t="s">
        <v>5414</v>
      </c>
      <c r="C272" s="258" t="s">
        <v>5430</v>
      </c>
      <c r="D272" s="261" t="s">
        <v>5431</v>
      </c>
      <c r="E272" s="262" t="s">
        <v>4912</v>
      </c>
      <c r="F272" s="265" t="s">
        <v>5417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5282</v>
      </c>
      <c r="B273" s="257" t="s">
        <v>5414</v>
      </c>
      <c r="C273" s="258" t="s">
        <v>5432</v>
      </c>
      <c r="D273" s="261" t="s">
        <v>5433</v>
      </c>
      <c r="E273" s="262" t="s">
        <v>4912</v>
      </c>
      <c r="F273" s="265" t="s">
        <v>5417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5434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5434</v>
      </c>
      <c r="B275" s="256" t="s">
        <v>5435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5434</v>
      </c>
      <c r="B276" s="257" t="s">
        <v>5435</v>
      </c>
      <c r="C276" s="258" t="s">
        <v>5436</v>
      </c>
      <c r="D276" s="261" t="s">
        <v>5437</v>
      </c>
      <c r="E276" s="262" t="s">
        <v>4883</v>
      </c>
      <c r="F276" s="265" t="s">
        <v>5438</v>
      </c>
      <c r="G276" s="268">
        <f>IF(COUNTIF(H276:AU276,"&lt;&gt;")=0,"",SUMPRODUCT(((Recommendations[ImplStatus]="Implemented")+(Recommendations[ImplStatus]="Compensated"))*ISNUMBER(MATCH(Recommendations[Id],H276:AU276,0)))/COUNTIF(H276:AU276,"&lt;&gt;"))</f>
        <v>0</v>
      </c>
      <c r="H276" s="269" t="s">
        <v>113</v>
      </c>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5434</v>
      </c>
      <c r="B277" s="257" t="s">
        <v>5435</v>
      </c>
      <c r="C277" s="258" t="s">
        <v>5439</v>
      </c>
      <c r="D277" s="261" t="s">
        <v>5440</v>
      </c>
      <c r="E277" s="262" t="s">
        <v>4883</v>
      </c>
      <c r="F277" s="265" t="s">
        <v>5438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5434</v>
      </c>
      <c r="B278" s="257" t="s">
        <v>5435</v>
      </c>
      <c r="C278" s="258" t="s">
        <v>5441</v>
      </c>
      <c r="D278" s="261" t="s">
        <v>5442</v>
      </c>
      <c r="E278" s="262" t="s">
        <v>4883</v>
      </c>
      <c r="F278" s="265" t="s">
        <v>5438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5434</v>
      </c>
      <c r="B279" s="257" t="s">
        <v>5435</v>
      </c>
      <c r="C279" s="258" t="s">
        <v>5443</v>
      </c>
      <c r="D279" s="261" t="s">
        <v>5444</v>
      </c>
      <c r="E279" s="262" t="s">
        <v>4883</v>
      </c>
      <c r="F279" s="265" t="s">
        <v>5438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5434</v>
      </c>
      <c r="B280" s="257" t="s">
        <v>5435</v>
      </c>
      <c r="C280" s="258" t="s">
        <v>5445</v>
      </c>
      <c r="D280" s="261" t="s">
        <v>5446</v>
      </c>
      <c r="E280" s="262" t="s">
        <v>4883</v>
      </c>
      <c r="F280" s="265" t="s">
        <v>5438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5434</v>
      </c>
      <c r="B281" s="257" t="s">
        <v>5435</v>
      </c>
      <c r="C281" s="258" t="s">
        <v>5447</v>
      </c>
      <c r="D281" s="261" t="s">
        <v>5448</v>
      </c>
      <c r="E281" s="262" t="s">
        <v>4883</v>
      </c>
      <c r="F281" s="265" t="s">
        <v>5438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5434</v>
      </c>
      <c r="B282" s="257" t="s">
        <v>5435</v>
      </c>
      <c r="C282" s="258" t="s">
        <v>5449</v>
      </c>
      <c r="D282" s="261" t="s">
        <v>5450</v>
      </c>
      <c r="E282" s="262" t="s">
        <v>4883</v>
      </c>
      <c r="F282" s="265" t="s">
        <v>5438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5434</v>
      </c>
      <c r="B283" s="257" t="s">
        <v>5435</v>
      </c>
      <c r="C283" s="258" t="s">
        <v>5451</v>
      </c>
      <c r="D283" s="261" t="s">
        <v>5452</v>
      </c>
      <c r="E283" s="262" t="s">
        <v>4979</v>
      </c>
      <c r="F283" s="265" t="s">
        <v>5453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5434</v>
      </c>
      <c r="B284" s="257" t="s">
        <v>5435</v>
      </c>
      <c r="C284" s="258" t="s">
        <v>5454</v>
      </c>
      <c r="D284" s="261" t="s">
        <v>5455</v>
      </c>
      <c r="E284" s="262" t="s">
        <v>4979</v>
      </c>
      <c r="F284" s="265" t="s">
        <v>5453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5434</v>
      </c>
      <c r="B285" s="257" t="s">
        <v>5435</v>
      </c>
      <c r="C285" s="258" t="s">
        <v>5456</v>
      </c>
      <c r="D285" s="261" t="s">
        <v>5457</v>
      </c>
      <c r="E285" s="262" t="s">
        <v>4883</v>
      </c>
      <c r="F285" s="265" t="s">
        <v>5453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5434</v>
      </c>
      <c r="B286" s="257" t="s">
        <v>5435</v>
      </c>
      <c r="C286" s="258" t="s">
        <v>5458</v>
      </c>
      <c r="D286" s="261" t="s">
        <v>5459</v>
      </c>
      <c r="E286" s="262" t="s">
        <v>4912</v>
      </c>
      <c r="F286" s="265" t="s">
        <v>5453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5434</v>
      </c>
      <c r="B287" s="257" t="s">
        <v>5435</v>
      </c>
      <c r="C287" s="258" t="s">
        <v>5460</v>
      </c>
      <c r="D287" s="261" t="s">
        <v>5461</v>
      </c>
      <c r="E287" s="262" t="s">
        <v>4912</v>
      </c>
      <c r="F287" s="265" t="s">
        <v>5453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5434</v>
      </c>
      <c r="B288" s="257" t="s">
        <v>5435</v>
      </c>
      <c r="C288" s="258" t="s">
        <v>5462</v>
      </c>
      <c r="D288" s="261" t="s">
        <v>5463</v>
      </c>
      <c r="E288" s="262" t="s">
        <v>4912</v>
      </c>
      <c r="F288" s="265" t="s">
        <v>5453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5434</v>
      </c>
      <c r="B289" s="257" t="s">
        <v>5435</v>
      </c>
      <c r="C289" s="258" t="s">
        <v>5464</v>
      </c>
      <c r="D289" s="261" t="s">
        <v>5465</v>
      </c>
      <c r="E289" s="262" t="s">
        <v>4912</v>
      </c>
      <c r="F289" s="265" t="s">
        <v>5453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5434</v>
      </c>
      <c r="B290" s="257" t="s">
        <v>5435</v>
      </c>
      <c r="C290" s="258" t="s">
        <v>5466</v>
      </c>
      <c r="D290" s="261" t="s">
        <v>5467</v>
      </c>
      <c r="E290" s="262" t="s">
        <v>4883</v>
      </c>
      <c r="F290" s="265" t="s">
        <v>5453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5434</v>
      </c>
      <c r="B291" s="257" t="s">
        <v>5435</v>
      </c>
      <c r="C291" s="258" t="s">
        <v>5468</v>
      </c>
      <c r="D291" s="261" t="s">
        <v>5469</v>
      </c>
      <c r="E291" s="262" t="s">
        <v>4912</v>
      </c>
      <c r="F291" s="265" t="s">
        <v>5470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5434</v>
      </c>
      <c r="B292" s="257" t="s">
        <v>5435</v>
      </c>
      <c r="C292" s="258" t="s">
        <v>5471</v>
      </c>
      <c r="D292" s="261" t="s">
        <v>5472</v>
      </c>
      <c r="E292" s="262" t="s">
        <v>4912</v>
      </c>
      <c r="F292" s="265" t="s">
        <v>5470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5434</v>
      </c>
      <c r="B293" s="257" t="s">
        <v>5435</v>
      </c>
      <c r="C293" s="258" t="s">
        <v>5473</v>
      </c>
      <c r="D293" s="261" t="s">
        <v>5474</v>
      </c>
      <c r="E293" s="262" t="s">
        <v>5162</v>
      </c>
      <c r="F293" s="265" t="s">
        <v>5453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5434</v>
      </c>
      <c r="B294" s="257" t="s">
        <v>5435</v>
      </c>
      <c r="C294" s="258" t="s">
        <v>5475</v>
      </c>
      <c r="D294" s="261" t="s">
        <v>5476</v>
      </c>
      <c r="E294" s="262" t="s">
        <v>5162</v>
      </c>
      <c r="F294" s="265" t="s">
        <v>5453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5434</v>
      </c>
      <c r="B295" s="257" t="s">
        <v>5435</v>
      </c>
      <c r="C295" s="258" t="s">
        <v>5477</v>
      </c>
      <c r="D295" s="261" t="s">
        <v>5478</v>
      </c>
      <c r="E295" s="262" t="s">
        <v>4979</v>
      </c>
      <c r="F295" s="265" t="s">
        <v>5453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5434</v>
      </c>
      <c r="B296" s="257" t="s">
        <v>5435</v>
      </c>
      <c r="C296" s="258" t="s">
        <v>5479</v>
      </c>
      <c r="D296" s="261" t="s">
        <v>5480</v>
      </c>
      <c r="E296" s="262" t="s">
        <v>4979</v>
      </c>
      <c r="F296" s="265" t="s">
        <v>5453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5434</v>
      </c>
      <c r="B297" s="257" t="s">
        <v>5435</v>
      </c>
      <c r="C297" s="258" t="s">
        <v>5481</v>
      </c>
      <c r="D297" s="261" t="s">
        <v>5482</v>
      </c>
      <c r="E297" s="262" t="s">
        <v>4883</v>
      </c>
      <c r="F297" s="265" t="s">
        <v>5453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5434</v>
      </c>
      <c r="B298" s="257" t="s">
        <v>5435</v>
      </c>
      <c r="C298" s="258" t="s">
        <v>5483</v>
      </c>
      <c r="D298" s="261" t="s">
        <v>5484</v>
      </c>
      <c r="E298" s="262" t="s">
        <v>4979</v>
      </c>
      <c r="F298" s="265" t="s">
        <v>5453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5434</v>
      </c>
      <c r="B299" s="257" t="s">
        <v>5435</v>
      </c>
      <c r="C299" s="258" t="s">
        <v>5485</v>
      </c>
      <c r="D299" s="261" t="s">
        <v>5486</v>
      </c>
      <c r="E299" s="262" t="s">
        <v>4912</v>
      </c>
      <c r="F299" s="265" t="s">
        <v>5453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5434</v>
      </c>
      <c r="B300" s="257" t="s">
        <v>5435</v>
      </c>
      <c r="C300" s="258" t="s">
        <v>5487</v>
      </c>
      <c r="D300" s="261" t="s">
        <v>5488</v>
      </c>
      <c r="E300" s="262" t="s">
        <v>4979</v>
      </c>
      <c r="F300" s="265" t="s">
        <v>5453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5434</v>
      </c>
      <c r="B301" s="257" t="s">
        <v>5435</v>
      </c>
      <c r="C301" s="258" t="s">
        <v>5489</v>
      </c>
      <c r="D301" s="261" t="s">
        <v>5490</v>
      </c>
      <c r="E301" s="262" t="s">
        <v>5027</v>
      </c>
      <c r="F301" s="265" t="s">
        <v>5453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5434</v>
      </c>
      <c r="B302" s="257" t="s">
        <v>5435</v>
      </c>
      <c r="C302" s="258" t="s">
        <v>5491</v>
      </c>
      <c r="D302" s="261" t="s">
        <v>5492</v>
      </c>
      <c r="E302" s="262" t="s">
        <v>5027</v>
      </c>
      <c r="F302" s="265" t="s">
        <v>5453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5434</v>
      </c>
      <c r="B303" s="256" t="s">
        <v>1249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5434</v>
      </c>
      <c r="B304" s="257" t="s">
        <v>1249</v>
      </c>
      <c r="C304" s="258" t="s">
        <v>5493</v>
      </c>
      <c r="D304" s="261" t="s">
        <v>5494</v>
      </c>
      <c r="E304" s="262" t="s">
        <v>4883</v>
      </c>
      <c r="F304" s="265" t="s">
        <v>5495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5434</v>
      </c>
      <c r="B305" s="257" t="s">
        <v>1249</v>
      </c>
      <c r="C305" s="258" t="s">
        <v>5496</v>
      </c>
      <c r="D305" s="261" t="s">
        <v>5497</v>
      </c>
      <c r="E305" s="262" t="s">
        <v>4883</v>
      </c>
      <c r="F305" s="265" t="s">
        <v>5495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5434</v>
      </c>
      <c r="B306" s="257" t="s">
        <v>1249</v>
      </c>
      <c r="C306" s="258" t="s">
        <v>5498</v>
      </c>
      <c r="D306" s="261" t="s">
        <v>5499</v>
      </c>
      <c r="E306" s="262" t="s">
        <v>4883</v>
      </c>
      <c r="F306" s="265" t="s">
        <v>5495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5434</v>
      </c>
      <c r="B307" s="257" t="s">
        <v>1249</v>
      </c>
      <c r="C307" s="258" t="s">
        <v>5500</v>
      </c>
      <c r="D307" s="261" t="s">
        <v>5501</v>
      </c>
      <c r="E307" s="262" t="s">
        <v>4883</v>
      </c>
      <c r="F307" s="265" t="s">
        <v>5495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5434</v>
      </c>
      <c r="B308" s="257" t="s">
        <v>1249</v>
      </c>
      <c r="C308" s="258" t="s">
        <v>5502</v>
      </c>
      <c r="D308" s="261" t="s">
        <v>5503</v>
      </c>
      <c r="E308" s="262" t="s">
        <v>4979</v>
      </c>
      <c r="F308" s="265" t="s">
        <v>5495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5434</v>
      </c>
      <c r="B309" s="257" t="s">
        <v>1249</v>
      </c>
      <c r="C309" s="258" t="s">
        <v>5504</v>
      </c>
      <c r="D309" s="261" t="s">
        <v>5505</v>
      </c>
      <c r="E309" s="262" t="s">
        <v>4979</v>
      </c>
      <c r="F309" s="265" t="s">
        <v>5495</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5434</v>
      </c>
      <c r="B310" s="257" t="s">
        <v>1249</v>
      </c>
      <c r="C310" s="258" t="s">
        <v>5506</v>
      </c>
      <c r="D310" s="261" t="s">
        <v>5507</v>
      </c>
      <c r="E310" s="262" t="s">
        <v>4979</v>
      </c>
      <c r="F310" s="265" t="s">
        <v>5495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5434</v>
      </c>
      <c r="B311" s="257" t="s">
        <v>1249</v>
      </c>
      <c r="C311" s="258" t="s">
        <v>5508</v>
      </c>
      <c r="D311" s="261" t="s">
        <v>5509</v>
      </c>
      <c r="E311" s="262" t="s">
        <v>4979</v>
      </c>
      <c r="F311" s="265" t="s">
        <v>5495</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5434</v>
      </c>
      <c r="B312" s="257" t="s">
        <v>1249</v>
      </c>
      <c r="C312" s="258" t="s">
        <v>5510</v>
      </c>
      <c r="D312" s="261" t="s">
        <v>5511</v>
      </c>
      <c r="E312" s="262" t="s">
        <v>4979</v>
      </c>
      <c r="F312" s="265" t="s">
        <v>5495</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5434</v>
      </c>
      <c r="B313" s="257" t="s">
        <v>1249</v>
      </c>
      <c r="C313" s="258" t="s">
        <v>5512</v>
      </c>
      <c r="D313" s="261" t="s">
        <v>5513</v>
      </c>
      <c r="E313" s="262" t="s">
        <v>4912</v>
      </c>
      <c r="F313" s="265" t="s">
        <v>5495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5434</v>
      </c>
      <c r="B314" s="257" t="s">
        <v>1249</v>
      </c>
      <c r="C314" s="258" t="s">
        <v>5514</v>
      </c>
      <c r="D314" s="261" t="s">
        <v>5515</v>
      </c>
      <c r="E314" s="262" t="s">
        <v>4912</v>
      </c>
      <c r="F314" s="265" t="s">
        <v>5495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5434</v>
      </c>
      <c r="B315" s="257" t="s">
        <v>1249</v>
      </c>
      <c r="C315" s="258" t="s">
        <v>5516</v>
      </c>
      <c r="D315" s="261" t="s">
        <v>5517</v>
      </c>
      <c r="E315" s="262" t="s">
        <v>4912</v>
      </c>
      <c r="F315" s="265" t="s">
        <v>5495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5434</v>
      </c>
      <c r="B316" s="257" t="s">
        <v>1249</v>
      </c>
      <c r="C316" s="258" t="s">
        <v>5518</v>
      </c>
      <c r="D316" s="261" t="s">
        <v>5519</v>
      </c>
      <c r="E316" s="262" t="s">
        <v>4912</v>
      </c>
      <c r="F316" s="265" t="s">
        <v>5495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5434</v>
      </c>
      <c r="B317" s="257" t="s">
        <v>1249</v>
      </c>
      <c r="C317" s="258" t="s">
        <v>5520</v>
      </c>
      <c r="D317" s="261" t="s">
        <v>5521</v>
      </c>
      <c r="E317" s="262" t="s">
        <v>4979</v>
      </c>
      <c r="F317" s="265" t="s">
        <v>5453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5434</v>
      </c>
      <c r="B318" s="257" t="s">
        <v>1249</v>
      </c>
      <c r="C318" s="258" t="s">
        <v>5522</v>
      </c>
      <c r="D318" s="261" t="s">
        <v>5523</v>
      </c>
      <c r="E318" s="262" t="s">
        <v>5027</v>
      </c>
      <c r="F318" s="265" t="s">
        <v>5453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5434</v>
      </c>
      <c r="B319" s="257" t="s">
        <v>1249</v>
      </c>
      <c r="C319" s="258" t="s">
        <v>5524</v>
      </c>
      <c r="D319" s="261" t="s">
        <v>5525</v>
      </c>
      <c r="E319" s="262" t="s">
        <v>5027</v>
      </c>
      <c r="F319" s="265" t="s">
        <v>5453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5434</v>
      </c>
      <c r="B320" s="256" t="s">
        <v>5526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5434</v>
      </c>
      <c r="B321" s="257" t="s">
        <v>5526</v>
      </c>
      <c r="C321" s="258" t="s">
        <v>5527</v>
      </c>
      <c r="D321" s="261" t="s">
        <v>5528</v>
      </c>
      <c r="E321" s="262" t="s">
        <v>4912</v>
      </c>
      <c r="F321" s="265" t="s">
        <v>5529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5434</v>
      </c>
      <c r="B322" s="257" t="s">
        <v>5526</v>
      </c>
      <c r="C322" s="258" t="s">
        <v>5530</v>
      </c>
      <c r="D322" s="261" t="s">
        <v>5531</v>
      </c>
      <c r="E322" s="262" t="s">
        <v>4912</v>
      </c>
      <c r="F322" s="265" t="s">
        <v>5529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5434</v>
      </c>
      <c r="B323" s="257" t="s">
        <v>5526</v>
      </c>
      <c r="C323" s="258" t="s">
        <v>5532</v>
      </c>
      <c r="D323" s="261" t="s">
        <v>5533</v>
      </c>
      <c r="E323" s="262" t="s">
        <v>4912</v>
      </c>
      <c r="F323" s="265" t="s">
        <v>5529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5434</v>
      </c>
      <c r="B324" s="257" t="s">
        <v>5526</v>
      </c>
      <c r="C324" s="258" t="s">
        <v>5534</v>
      </c>
      <c r="D324" s="261" t="s">
        <v>5535</v>
      </c>
      <c r="E324" s="262" t="s">
        <v>4912</v>
      </c>
      <c r="F324" s="265" t="s">
        <v>5529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5434</v>
      </c>
      <c r="B325" s="257" t="s">
        <v>5526</v>
      </c>
      <c r="C325" s="258" t="s">
        <v>5536</v>
      </c>
      <c r="D325" s="261" t="s">
        <v>5537</v>
      </c>
      <c r="E325" s="262" t="s">
        <v>4912</v>
      </c>
      <c r="F325" s="265" t="s">
        <v>5529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5434</v>
      </c>
      <c r="B326" s="257" t="s">
        <v>5526</v>
      </c>
      <c r="C326" s="258" t="s">
        <v>5538</v>
      </c>
      <c r="D326" s="261" t="s">
        <v>5539</v>
      </c>
      <c r="E326" s="262" t="s">
        <v>4912</v>
      </c>
      <c r="F326" s="265" t="s">
        <v>5529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5434</v>
      </c>
      <c r="B327" s="257" t="s">
        <v>5526</v>
      </c>
      <c r="C327" s="258" t="s">
        <v>5540</v>
      </c>
      <c r="D327" s="261" t="s">
        <v>5541</v>
      </c>
      <c r="E327" s="262" t="s">
        <v>4912</v>
      </c>
      <c r="F327" s="265" t="s">
        <v>5529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5434</v>
      </c>
      <c r="B328" s="257" t="s">
        <v>5526</v>
      </c>
      <c r="C328" s="258" t="s">
        <v>5542</v>
      </c>
      <c r="D328" s="261" t="s">
        <v>5543</v>
      </c>
      <c r="E328" s="262" t="s">
        <v>4912</v>
      </c>
      <c r="F328" s="265" t="s">
        <v>5529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5434</v>
      </c>
      <c r="B329" s="257" t="s">
        <v>5526</v>
      </c>
      <c r="C329" s="258" t="s">
        <v>5544</v>
      </c>
      <c r="D329" s="261" t="s">
        <v>5545</v>
      </c>
      <c r="E329" s="262" t="s">
        <v>4912</v>
      </c>
      <c r="F329" s="265" t="s">
        <v>5529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5434</v>
      </c>
      <c r="B330" s="257" t="s">
        <v>5526</v>
      </c>
      <c r="C330" s="258" t="s">
        <v>5546</v>
      </c>
      <c r="D330" s="261" t="s">
        <v>5547</v>
      </c>
      <c r="E330" s="262" t="s">
        <v>4912</v>
      </c>
      <c r="F330" s="265" t="s">
        <v>5529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5434</v>
      </c>
      <c r="B331" s="257" t="s">
        <v>5526</v>
      </c>
      <c r="C331" s="258" t="s">
        <v>5548</v>
      </c>
      <c r="D331" s="261" t="s">
        <v>5549</v>
      </c>
      <c r="E331" s="262" t="s">
        <v>4912</v>
      </c>
      <c r="F331" s="265" t="s">
        <v>5529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5434</v>
      </c>
      <c r="B332" s="257" t="s">
        <v>5526</v>
      </c>
      <c r="C332" s="258" t="s">
        <v>5550</v>
      </c>
      <c r="D332" s="261" t="s">
        <v>5551</v>
      </c>
      <c r="E332" s="262" t="s">
        <v>4912</v>
      </c>
      <c r="F332" s="265" t="s">
        <v>5529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5434</v>
      </c>
      <c r="B333" s="257" t="s">
        <v>5526</v>
      </c>
      <c r="C333" s="258" t="s">
        <v>5552</v>
      </c>
      <c r="D333" s="261" t="s">
        <v>5553</v>
      </c>
      <c r="E333" s="262" t="s">
        <v>4912</v>
      </c>
      <c r="F333" s="265" t="s">
        <v>5529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5434</v>
      </c>
      <c r="B334" s="257" t="s">
        <v>5526</v>
      </c>
      <c r="C334" s="258" t="s">
        <v>5554</v>
      </c>
      <c r="D334" s="261" t="s">
        <v>5555</v>
      </c>
      <c r="E334" s="262" t="s">
        <v>4912</v>
      </c>
      <c r="F334" s="265" t="s">
        <v>5529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5434</v>
      </c>
      <c r="B335" s="257" t="s">
        <v>5526</v>
      </c>
      <c r="C335" s="258" t="s">
        <v>5556</v>
      </c>
      <c r="D335" s="261" t="s">
        <v>5557</v>
      </c>
      <c r="E335" s="262" t="s">
        <v>4912</v>
      </c>
      <c r="F335" s="265" t="s">
        <v>5529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5434</v>
      </c>
      <c r="B336" s="257" t="s">
        <v>5526</v>
      </c>
      <c r="C336" s="258" t="s">
        <v>5558</v>
      </c>
      <c r="D336" s="261" t="s">
        <v>5559</v>
      </c>
      <c r="E336" s="262" t="s">
        <v>5027</v>
      </c>
      <c r="F336" s="265" t="s">
        <v>5529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5434</v>
      </c>
      <c r="B337" s="257" t="s">
        <v>5526</v>
      </c>
      <c r="C337" s="258" t="s">
        <v>5560</v>
      </c>
      <c r="D337" s="261" t="s">
        <v>5561</v>
      </c>
      <c r="E337" s="262" t="s">
        <v>5027</v>
      </c>
      <c r="F337" s="265" t="s">
        <v>5529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5434</v>
      </c>
      <c r="B338" s="257" t="s">
        <v>5526</v>
      </c>
      <c r="C338" s="258" t="s">
        <v>5562</v>
      </c>
      <c r="D338" s="261" t="s">
        <v>5563</v>
      </c>
      <c r="E338" s="262" t="s">
        <v>4912</v>
      </c>
      <c r="F338" s="265" t="s">
        <v>5529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5434</v>
      </c>
      <c r="B339" s="257" t="s">
        <v>5526</v>
      </c>
      <c r="C339" s="258" t="s">
        <v>5564</v>
      </c>
      <c r="D339" s="261" t="s">
        <v>5565</v>
      </c>
      <c r="E339" s="262" t="s">
        <v>4912</v>
      </c>
      <c r="F339" s="265" t="s">
        <v>5529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5434</v>
      </c>
      <c r="B340" s="256" t="s">
        <v>5566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5434</v>
      </c>
      <c r="B341" s="257" t="s">
        <v>5566</v>
      </c>
      <c r="C341" s="258" t="s">
        <v>5567</v>
      </c>
      <c r="D341" s="261" t="s">
        <v>5568</v>
      </c>
      <c r="E341" s="262" t="s">
        <v>4883</v>
      </c>
      <c r="F341" s="265" t="s">
        <v>5453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5434</v>
      </c>
      <c r="B342" s="257" t="s">
        <v>5566</v>
      </c>
      <c r="C342" s="258" t="s">
        <v>5569</v>
      </c>
      <c r="D342" s="261" t="s">
        <v>5570</v>
      </c>
      <c r="E342" s="262" t="s">
        <v>4883</v>
      </c>
      <c r="F342" s="265" t="s">
        <v>5453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5434</v>
      </c>
      <c r="B343" s="257" t="s">
        <v>5566</v>
      </c>
      <c r="C343" s="258" t="s">
        <v>5571</v>
      </c>
      <c r="D343" s="261" t="s">
        <v>5572</v>
      </c>
      <c r="E343" s="262" t="s">
        <v>4979</v>
      </c>
      <c r="F343" s="265" t="s">
        <v>5573</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5434</v>
      </c>
      <c r="B344" s="257" t="s">
        <v>5566</v>
      </c>
      <c r="C344" s="258" t="s">
        <v>5574</v>
      </c>
      <c r="D344" s="261" t="s">
        <v>5575</v>
      </c>
      <c r="E344" s="262" t="s">
        <v>4912</v>
      </c>
      <c r="F344" s="265" t="s">
        <v>5573</v>
      </c>
      <c r="G344" s="268">
        <f>IF(COUNTIF(H344:AU344,"&lt;&gt;")=0,"",SUMPRODUCT(((Recommendations[ImplStatus]="Implemented")+(Recommendations[ImplStatus]="Compensated"))*ISNUMBER(MATCH(Recommendations[Id],H344:AU344,0)))/COUNTIF(H344:AU344,"&lt;&gt;"))</f>
        <v>0</v>
      </c>
      <c r="H344" s="269" t="s">
        <v>113</v>
      </c>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5434</v>
      </c>
      <c r="B345" s="257" t="s">
        <v>5566</v>
      </c>
      <c r="C345" s="258" t="s">
        <v>5576</v>
      </c>
      <c r="D345" s="261" t="s">
        <v>5577</v>
      </c>
      <c r="E345" s="262" t="s">
        <v>4912</v>
      </c>
      <c r="F345" s="265" t="s">
        <v>5573</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5434</v>
      </c>
      <c r="B346" s="257" t="s">
        <v>5566</v>
      </c>
      <c r="C346" s="258" t="s">
        <v>5578</v>
      </c>
      <c r="D346" s="261" t="s">
        <v>5579</v>
      </c>
      <c r="E346" s="262" t="s">
        <v>4912</v>
      </c>
      <c r="F346" s="265" t="s">
        <v>5573</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5434</v>
      </c>
      <c r="B347" s="257" t="s">
        <v>5566</v>
      </c>
      <c r="C347" s="258" t="s">
        <v>5580</v>
      </c>
      <c r="D347" s="261" t="s">
        <v>5581</v>
      </c>
      <c r="E347" s="262" t="s">
        <v>4912</v>
      </c>
      <c r="F347" s="265" t="s">
        <v>5573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5434</v>
      </c>
      <c r="B348" s="257" t="s">
        <v>5566</v>
      </c>
      <c r="C348" s="258" t="s">
        <v>5582</v>
      </c>
      <c r="D348" s="261" t="s">
        <v>5583</v>
      </c>
      <c r="E348" s="262" t="s">
        <v>4912</v>
      </c>
      <c r="F348" s="265" t="s">
        <v>5573</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5434</v>
      </c>
      <c r="B349" s="257" t="s">
        <v>5566</v>
      </c>
      <c r="C349" s="258" t="s">
        <v>5584</v>
      </c>
      <c r="D349" s="261" t="s">
        <v>5585</v>
      </c>
      <c r="E349" s="262" t="s">
        <v>4912</v>
      </c>
      <c r="F349" s="265" t="s">
        <v>5573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5434</v>
      </c>
      <c r="B350" s="257" t="s">
        <v>5566</v>
      </c>
      <c r="C350" s="258" t="s">
        <v>5586</v>
      </c>
      <c r="D350" s="261" t="s">
        <v>5587</v>
      </c>
      <c r="E350" s="262" t="s">
        <v>4883</v>
      </c>
      <c r="F350" s="265" t="s">
        <v>5573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5434</v>
      </c>
      <c r="B351" s="257" t="s">
        <v>5566</v>
      </c>
      <c r="C351" s="258" t="s">
        <v>5588</v>
      </c>
      <c r="D351" s="261" t="s">
        <v>5589</v>
      </c>
      <c r="E351" s="262" t="s">
        <v>4883</v>
      </c>
      <c r="F351" s="265" t="s">
        <v>5573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5434</v>
      </c>
      <c r="B352" s="257" t="s">
        <v>5566</v>
      </c>
      <c r="C352" s="258" t="s">
        <v>5590</v>
      </c>
      <c r="D352" s="261" t="s">
        <v>5591</v>
      </c>
      <c r="E352" s="262" t="s">
        <v>4883</v>
      </c>
      <c r="F352" s="265" t="s">
        <v>5573</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5434</v>
      </c>
      <c r="B353" s="257" t="s">
        <v>5566</v>
      </c>
      <c r="C353" s="258" t="s">
        <v>5592</v>
      </c>
      <c r="D353" s="261" t="s">
        <v>5593</v>
      </c>
      <c r="E353" s="262" t="s">
        <v>4979</v>
      </c>
      <c r="F353" s="265" t="s">
        <v>5453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5434</v>
      </c>
      <c r="B354" s="256" t="s">
        <v>5594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5434</v>
      </c>
      <c r="B355" s="257" t="s">
        <v>5594</v>
      </c>
      <c r="C355" s="258" t="s">
        <v>5595</v>
      </c>
      <c r="D355" s="261" t="s">
        <v>5596</v>
      </c>
      <c r="E355" s="262" t="s">
        <v>4979</v>
      </c>
      <c r="F355" s="265" t="s">
        <v>5597</v>
      </c>
      <c r="G355" s="268">
        <f>IF(COUNTIF(H355:AU355,"&lt;&gt;")=0,"",SUMPRODUCT(((Recommendations[ImplStatus]="Implemented")+(Recommendations[ImplStatus]="Compensated"))*ISNUMBER(MATCH(Recommendations[Id],H355:AU355,0)))/COUNTIF(H355:AU355,"&lt;&gt;"))</f>
        <v>0</v>
      </c>
      <c r="H355" s="269" t="s">
        <v>123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5434</v>
      </c>
      <c r="B356" s="257" t="s">
        <v>5594</v>
      </c>
      <c r="C356" s="258" t="s">
        <v>5598</v>
      </c>
      <c r="D356" s="261" t="s">
        <v>5599</v>
      </c>
      <c r="E356" s="262" t="s">
        <v>4979</v>
      </c>
      <c r="F356" s="265" t="s">
        <v>5597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5434</v>
      </c>
      <c r="B357" s="257" t="s">
        <v>5594</v>
      </c>
      <c r="C357" s="258" t="s">
        <v>5600</v>
      </c>
      <c r="D357" s="261" t="s">
        <v>5601</v>
      </c>
      <c r="E357" s="262" t="s">
        <v>5027</v>
      </c>
      <c r="F357" s="265" t="s">
        <v>5597</v>
      </c>
      <c r="G357" s="268">
        <f>IF(COUNTIF(H357:AU357,"&lt;&gt;")=0,"",SUMPRODUCT(((Recommendations[ImplStatus]="Implemented")+(Recommendations[ImplStatus]="Compensated"))*ISNUMBER(MATCH(Recommendations[Id],H357:AU357,0)))/COUNTIF(H357:AU357,"&lt;&gt;"))</f>
        <v>0</v>
      </c>
      <c r="H357" s="269" t="s">
        <v>123</v>
      </c>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5434</v>
      </c>
      <c r="B358" s="257" t="s">
        <v>5594</v>
      </c>
      <c r="C358" s="258" t="s">
        <v>5602</v>
      </c>
      <c r="D358" s="261" t="s">
        <v>5603</v>
      </c>
      <c r="E358" s="262" t="s">
        <v>5027</v>
      </c>
      <c r="F358" s="265" t="s">
        <v>5597</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5434</v>
      </c>
      <c r="B359" s="257" t="s">
        <v>5594</v>
      </c>
      <c r="C359" s="258" t="s">
        <v>5604</v>
      </c>
      <c r="D359" s="261" t="s">
        <v>5605</v>
      </c>
      <c r="E359" s="262" t="s">
        <v>5027</v>
      </c>
      <c r="F359" s="265" t="s">
        <v>5597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5434</v>
      </c>
      <c r="B360" s="257" t="s">
        <v>5594</v>
      </c>
      <c r="C360" s="258" t="s">
        <v>5606</v>
      </c>
      <c r="D360" s="261" t="s">
        <v>5607</v>
      </c>
      <c r="E360" s="262" t="s">
        <v>4979</v>
      </c>
      <c r="F360" s="265" t="s">
        <v>5597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5434</v>
      </c>
      <c r="B361" s="257" t="s">
        <v>5594</v>
      </c>
      <c r="C361" s="258" t="s">
        <v>5608</v>
      </c>
      <c r="D361" s="261" t="s">
        <v>5609</v>
      </c>
      <c r="E361" s="262" t="s">
        <v>4912</v>
      </c>
      <c r="F361" s="265" t="s">
        <v>5597</v>
      </c>
      <c r="G361" s="268">
        <f>IF(COUNTIF(H361:AU361,"&lt;&gt;")=0,"",SUMPRODUCT(((Recommendations[ImplStatus]="Implemented")+(Recommendations[ImplStatus]="Compensated"))*ISNUMBER(MATCH(Recommendations[Id],H361:AU361,0)))/COUNTIF(H361:AU361,"&lt;&gt;"))</f>
        <v>0</v>
      </c>
      <c r="H361" s="269" t="s">
        <v>38</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5434</v>
      </c>
      <c r="B362" s="257" t="s">
        <v>5594</v>
      </c>
      <c r="C362" s="258" t="s">
        <v>5610</v>
      </c>
      <c r="D362" s="261" t="s">
        <v>5611</v>
      </c>
      <c r="E362" s="262" t="s">
        <v>5027</v>
      </c>
      <c r="F362" s="265" t="s">
        <v>5597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5434</v>
      </c>
      <c r="B363" s="257" t="s">
        <v>5594</v>
      </c>
      <c r="C363" s="258" t="s">
        <v>5612</v>
      </c>
      <c r="D363" s="261" t="s">
        <v>5613</v>
      </c>
      <c r="E363" s="262" t="s">
        <v>5027</v>
      </c>
      <c r="F363" s="265" t="s">
        <v>5597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5434</v>
      </c>
      <c r="B364" s="257" t="s">
        <v>5594</v>
      </c>
      <c r="C364" s="258" t="s">
        <v>5614</v>
      </c>
      <c r="D364" s="261" t="s">
        <v>5615</v>
      </c>
      <c r="E364" s="262" t="s">
        <v>5027</v>
      </c>
      <c r="F364" s="265" t="s">
        <v>5597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5434</v>
      </c>
      <c r="B365" s="257" t="s">
        <v>5594</v>
      </c>
      <c r="C365" s="258" t="s">
        <v>5616</v>
      </c>
      <c r="D365" s="261" t="s">
        <v>5617</v>
      </c>
      <c r="E365" s="262" t="s">
        <v>5027</v>
      </c>
      <c r="F365" s="265" t="s">
        <v>5597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5434</v>
      </c>
      <c r="B366" s="257" t="s">
        <v>5594</v>
      </c>
      <c r="C366" s="258" t="s">
        <v>5618</v>
      </c>
      <c r="D366" s="261" t="s">
        <v>5619</v>
      </c>
      <c r="E366" s="262" t="s">
        <v>5027</v>
      </c>
      <c r="F366" s="265" t="s">
        <v>5597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5434</v>
      </c>
      <c r="B367" s="257" t="s">
        <v>5594</v>
      </c>
      <c r="C367" s="258" t="s">
        <v>5620</v>
      </c>
      <c r="D367" s="261" t="s">
        <v>5621</v>
      </c>
      <c r="E367" s="262" t="s">
        <v>5027</v>
      </c>
      <c r="F367" s="265" t="s">
        <v>5597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5434</v>
      </c>
      <c r="B368" s="257" t="s">
        <v>5594</v>
      </c>
      <c r="C368" s="258" t="s">
        <v>5622</v>
      </c>
      <c r="D368" s="261" t="s">
        <v>5623</v>
      </c>
      <c r="E368" s="262" t="s">
        <v>5027</v>
      </c>
      <c r="F368" s="265" t="s">
        <v>5597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5434</v>
      </c>
      <c r="B369" s="257" t="s">
        <v>5594</v>
      </c>
      <c r="C369" s="258" t="s">
        <v>5624</v>
      </c>
      <c r="D369" s="261" t="s">
        <v>5625</v>
      </c>
      <c r="E369" s="262" t="s">
        <v>5027</v>
      </c>
      <c r="F369" s="265" t="s">
        <v>5597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5626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5626</v>
      </c>
      <c r="B371" s="256" t="s">
        <v>5627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5626</v>
      </c>
      <c r="B372" s="257" t="s">
        <v>5627</v>
      </c>
      <c r="C372" s="258" t="s">
        <v>5628</v>
      </c>
      <c r="D372" s="261" t="s">
        <v>5629</v>
      </c>
      <c r="E372" s="262" t="s">
        <v>4883</v>
      </c>
      <c r="F372" s="265" t="s">
        <v>5630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5626</v>
      </c>
      <c r="B373" s="257" t="s">
        <v>5627</v>
      </c>
      <c r="C373" s="258" t="s">
        <v>5631</v>
      </c>
      <c r="D373" s="261" t="s">
        <v>5632</v>
      </c>
      <c r="E373" s="262" t="s">
        <v>4883</v>
      </c>
      <c r="F373" s="265" t="s">
        <v>5633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5626</v>
      </c>
      <c r="B374" s="257" t="s">
        <v>5627</v>
      </c>
      <c r="C374" s="258" t="s">
        <v>5634</v>
      </c>
      <c r="D374" s="261" t="s">
        <v>5635</v>
      </c>
      <c r="E374" s="262" t="s">
        <v>4912</v>
      </c>
      <c r="F374" s="265" t="s">
        <v>5633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5626</v>
      </c>
      <c r="B375" s="257" t="s">
        <v>5627</v>
      </c>
      <c r="C375" s="258" t="s">
        <v>5636</v>
      </c>
      <c r="D375" s="261" t="s">
        <v>5637</v>
      </c>
      <c r="E375" s="262" t="s">
        <v>4912</v>
      </c>
      <c r="F375" s="265" t="s">
        <v>5633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5626</v>
      </c>
      <c r="B376" s="257" t="s">
        <v>5627</v>
      </c>
      <c r="C376" s="258" t="s">
        <v>5638</v>
      </c>
      <c r="D376" s="261" t="s">
        <v>5639</v>
      </c>
      <c r="E376" s="262" t="s">
        <v>4912</v>
      </c>
      <c r="F376" s="265" t="s">
        <v>5495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5626</v>
      </c>
      <c r="B377" s="257" t="s">
        <v>5627</v>
      </c>
      <c r="C377" s="258" t="s">
        <v>5640</v>
      </c>
      <c r="D377" s="261" t="s">
        <v>5641</v>
      </c>
      <c r="E377" s="262" t="s">
        <v>4979</v>
      </c>
      <c r="F377" s="265" t="s">
        <v>5453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5626</v>
      </c>
      <c r="B378" s="257" t="s">
        <v>5627</v>
      </c>
      <c r="C378" s="258" t="s">
        <v>5642</v>
      </c>
      <c r="D378" s="261" t="s">
        <v>5643</v>
      </c>
      <c r="E378" s="262" t="s">
        <v>4979</v>
      </c>
      <c r="F378" s="265" t="s">
        <v>5633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5626</v>
      </c>
      <c r="B379" s="257" t="s">
        <v>5627</v>
      </c>
      <c r="C379" s="258" t="s">
        <v>5644</v>
      </c>
      <c r="D379" s="261" t="s">
        <v>5645</v>
      </c>
      <c r="E379" s="262" t="s">
        <v>4979</v>
      </c>
      <c r="F379" s="265" t="s">
        <v>5630</v>
      </c>
      <c r="G379" s="268">
        <f>IF(COUNTIF(H379:AU379,"&lt;&gt;")=0,"",SUMPRODUCT(((Recommendations[ImplStatus]="Implemented")+(Recommendations[ImplStatus]="Compensated"))*ISNUMBER(MATCH(Recommendations[Id],H379:AU379,0)))/COUNTIF(H379:AU379,"&lt;&gt;"))</f>
        <v>0</v>
      </c>
      <c r="H379" s="269" t="s">
        <v>23</v>
      </c>
      <c r="I379" s="269" t="s">
        <v>89</v>
      </c>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5626</v>
      </c>
      <c r="B380" s="257" t="s">
        <v>5627</v>
      </c>
      <c r="C380" s="258" t="s">
        <v>5646</v>
      </c>
      <c r="D380" s="261" t="s">
        <v>5647</v>
      </c>
      <c r="E380" s="262" t="s">
        <v>4979</v>
      </c>
      <c r="F380" s="265" t="s">
        <v>5630</v>
      </c>
      <c r="G380" s="268">
        <f>IF(COUNTIF(H380:AU380,"&lt;&gt;")=0,"",SUMPRODUCT(((Recommendations[ImplStatus]="Implemented")+(Recommendations[ImplStatus]="Compensated"))*ISNUMBER(MATCH(Recommendations[Id],H380:AU380,0)))/COUNTIF(H380:AU380,"&lt;&gt;"))</f>
        <v>0</v>
      </c>
      <c r="H380" s="269" t="s">
        <v>33</v>
      </c>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5626</v>
      </c>
      <c r="B381" s="257" t="s">
        <v>5627</v>
      </c>
      <c r="C381" s="258" t="s">
        <v>5648</v>
      </c>
      <c r="D381" s="261" t="s">
        <v>5649</v>
      </c>
      <c r="E381" s="262" t="s">
        <v>4979</v>
      </c>
      <c r="F381" s="265" t="s">
        <v>5630</v>
      </c>
      <c r="G381" s="268">
        <f>IF(COUNTIF(H381:AU381,"&lt;&gt;")=0,"",SUMPRODUCT(((Recommendations[ImplStatus]="Implemented")+(Recommendations[ImplStatus]="Compensated"))*ISNUMBER(MATCH(Recommendations[Id],H381:AU381,0)))/COUNTIF(H381:AU381,"&lt;&gt;"))</f>
        <v>0</v>
      </c>
      <c r="H381" s="269" t="s">
        <v>13</v>
      </c>
      <c r="I381" s="269" t="s">
        <v>23</v>
      </c>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5626</v>
      </c>
      <c r="B382" s="257" t="s">
        <v>5627</v>
      </c>
      <c r="C382" s="258" t="s">
        <v>5650</v>
      </c>
      <c r="D382" s="261" t="s">
        <v>5651</v>
      </c>
      <c r="E382" s="262" t="s">
        <v>5027</v>
      </c>
      <c r="F382" s="265" t="s">
        <v>5630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5626</v>
      </c>
      <c r="B383" s="257" t="s">
        <v>5627</v>
      </c>
      <c r="C383" s="258" t="s">
        <v>5652</v>
      </c>
      <c r="D383" s="261" t="s">
        <v>5653</v>
      </c>
      <c r="E383" s="262" t="s">
        <v>5027</v>
      </c>
      <c r="F383" s="265" t="s">
        <v>5630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5626</v>
      </c>
      <c r="B384" s="257" t="s">
        <v>5627</v>
      </c>
      <c r="C384" s="258" t="s">
        <v>5654</v>
      </c>
      <c r="D384" s="261" t="s">
        <v>5655</v>
      </c>
      <c r="E384" s="262" t="s">
        <v>5027</v>
      </c>
      <c r="F384" s="265" t="s">
        <v>5630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5626</v>
      </c>
      <c r="B385" s="257" t="s">
        <v>5627</v>
      </c>
      <c r="C385" s="258" t="s">
        <v>5656</v>
      </c>
      <c r="D385" s="261" t="s">
        <v>5657</v>
      </c>
      <c r="E385" s="262" t="s">
        <v>4979</v>
      </c>
      <c r="F385" s="265" t="s">
        <v>5630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5626</v>
      </c>
      <c r="B386" s="256" t="s">
        <v>5658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5626</v>
      </c>
      <c r="B387" s="257" t="s">
        <v>5658</v>
      </c>
      <c r="C387" s="258" t="s">
        <v>5659</v>
      </c>
      <c r="D387" s="261" t="s">
        <v>5660</v>
      </c>
      <c r="E387" s="262" t="s">
        <v>4883</v>
      </c>
      <c r="F387" s="265" t="s">
        <v>5661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5626</v>
      </c>
      <c r="B388" s="257" t="s">
        <v>5658</v>
      </c>
      <c r="C388" s="258" t="s">
        <v>5662</v>
      </c>
      <c r="D388" s="261" t="s">
        <v>5663</v>
      </c>
      <c r="E388" s="262" t="s">
        <v>4883</v>
      </c>
      <c r="F388" s="265" t="s">
        <v>5661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5626</v>
      </c>
      <c r="B389" s="257" t="s">
        <v>5658</v>
      </c>
      <c r="C389" s="258" t="s">
        <v>5664</v>
      </c>
      <c r="D389" s="261" t="s">
        <v>5665</v>
      </c>
      <c r="E389" s="262" t="s">
        <v>5162</v>
      </c>
      <c r="F389" s="265" t="s">
        <v>5661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5626</v>
      </c>
      <c r="B390" s="257" t="s">
        <v>5658</v>
      </c>
      <c r="C390" s="258" t="s">
        <v>5666</v>
      </c>
      <c r="D390" s="261" t="s">
        <v>5667</v>
      </c>
      <c r="E390" s="262" t="s">
        <v>4979</v>
      </c>
      <c r="F390" s="265" t="s">
        <v>5661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5626</v>
      </c>
      <c r="B391" s="257" t="s">
        <v>5658</v>
      </c>
      <c r="C391" s="258" t="s">
        <v>5668</v>
      </c>
      <c r="D391" s="261" t="s">
        <v>5669</v>
      </c>
      <c r="E391" s="262" t="s">
        <v>5162</v>
      </c>
      <c r="F391" s="265" t="s">
        <v>5661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5626</v>
      </c>
      <c r="B392" s="257" t="s">
        <v>5658</v>
      </c>
      <c r="C392" s="258" t="s">
        <v>5670</v>
      </c>
      <c r="D392" s="261" t="s">
        <v>5671</v>
      </c>
      <c r="E392" s="262" t="s">
        <v>4912</v>
      </c>
      <c r="F392" s="265" t="s">
        <v>5661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5626</v>
      </c>
      <c r="B393" s="257" t="s">
        <v>5658</v>
      </c>
      <c r="C393" s="258" t="s">
        <v>5672</v>
      </c>
      <c r="D393" s="261" t="s">
        <v>5673</v>
      </c>
      <c r="E393" s="262" t="s">
        <v>4912</v>
      </c>
      <c r="F393" s="265" t="s">
        <v>5661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5626</v>
      </c>
      <c r="B394" s="257" t="s">
        <v>5658</v>
      </c>
      <c r="C394" s="258" t="s">
        <v>5674</v>
      </c>
      <c r="D394" s="261" t="s">
        <v>5675</v>
      </c>
      <c r="E394" s="262" t="s">
        <v>5162</v>
      </c>
      <c r="F394" s="265" t="s">
        <v>5661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5626</v>
      </c>
      <c r="B395" s="257" t="s">
        <v>5658</v>
      </c>
      <c r="C395" s="258" t="s">
        <v>5676</v>
      </c>
      <c r="D395" s="261" t="s">
        <v>5677</v>
      </c>
      <c r="E395" s="262" t="s">
        <v>4979</v>
      </c>
      <c r="F395" s="265" t="s">
        <v>5661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5626</v>
      </c>
      <c r="B396" s="257" t="s">
        <v>5658</v>
      </c>
      <c r="C396" s="258" t="s">
        <v>5678</v>
      </c>
      <c r="D396" s="261" t="s">
        <v>5679</v>
      </c>
      <c r="E396" s="262" t="s">
        <v>5162</v>
      </c>
      <c r="F396" s="265" t="s">
        <v>5661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5626</v>
      </c>
      <c r="B397" s="257" t="s">
        <v>5658</v>
      </c>
      <c r="C397" s="258" t="s">
        <v>5680</v>
      </c>
      <c r="D397" s="261" t="s">
        <v>5681</v>
      </c>
      <c r="E397" s="262" t="s">
        <v>4912</v>
      </c>
      <c r="F397" s="265" t="s">
        <v>5661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5626</v>
      </c>
      <c r="B398" s="257" t="s">
        <v>5658</v>
      </c>
      <c r="C398" s="258" t="s">
        <v>5682</v>
      </c>
      <c r="D398" s="261" t="s">
        <v>5683</v>
      </c>
      <c r="E398" s="262" t="s">
        <v>5027</v>
      </c>
      <c r="F398" s="265" t="s">
        <v>5661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5626</v>
      </c>
      <c r="B399" s="257" t="s">
        <v>5658</v>
      </c>
      <c r="C399" s="258" t="s">
        <v>5684</v>
      </c>
      <c r="D399" s="261" t="s">
        <v>5685</v>
      </c>
      <c r="E399" s="262" t="s">
        <v>5162</v>
      </c>
      <c r="F399" s="265" t="s">
        <v>5661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5626</v>
      </c>
      <c r="B400" s="257" t="s">
        <v>5658</v>
      </c>
      <c r="C400" s="258" t="s">
        <v>5686</v>
      </c>
      <c r="D400" s="261" t="s">
        <v>5687</v>
      </c>
      <c r="E400" s="262" t="s">
        <v>5162</v>
      </c>
      <c r="F400" s="265" t="s">
        <v>5661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5626</v>
      </c>
      <c r="B401" s="257" t="s">
        <v>5658</v>
      </c>
      <c r="C401" s="258" t="s">
        <v>5688</v>
      </c>
      <c r="D401" s="261" t="s">
        <v>5689</v>
      </c>
      <c r="E401" s="262" t="s">
        <v>4912</v>
      </c>
      <c r="F401" s="265" t="s">
        <v>5661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5626</v>
      </c>
      <c r="B402" s="257" t="s">
        <v>5658</v>
      </c>
      <c r="C402" s="258" t="s">
        <v>5690</v>
      </c>
      <c r="D402" s="261" t="s">
        <v>5691</v>
      </c>
      <c r="E402" s="262" t="s">
        <v>4912</v>
      </c>
      <c r="F402" s="265" t="s">
        <v>5661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5626</v>
      </c>
      <c r="B403" s="257" t="s">
        <v>5658</v>
      </c>
      <c r="C403" s="258" t="s">
        <v>5692</v>
      </c>
      <c r="D403" s="261" t="s">
        <v>5693</v>
      </c>
      <c r="E403" s="262" t="s">
        <v>4912</v>
      </c>
      <c r="F403" s="265" t="s">
        <v>5661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5626</v>
      </c>
      <c r="B404" s="257" t="s">
        <v>5658</v>
      </c>
      <c r="C404" s="258" t="s">
        <v>5694</v>
      </c>
      <c r="D404" s="261" t="s">
        <v>5695</v>
      </c>
      <c r="E404" s="262" t="s">
        <v>5027</v>
      </c>
      <c r="F404" s="265" t="s">
        <v>5661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5626</v>
      </c>
      <c r="B405" s="257" t="s">
        <v>5658</v>
      </c>
      <c r="C405" s="258" t="s">
        <v>5696</v>
      </c>
      <c r="D405" s="261" t="s">
        <v>5697</v>
      </c>
      <c r="E405" s="262" t="s">
        <v>5027</v>
      </c>
      <c r="F405" s="265" t="s">
        <v>5661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5626</v>
      </c>
      <c r="B406" s="257" t="s">
        <v>5658</v>
      </c>
      <c r="C406" s="258" t="s">
        <v>5698</v>
      </c>
      <c r="D406" s="261" t="s">
        <v>5699</v>
      </c>
      <c r="E406" s="262" t="s">
        <v>5027</v>
      </c>
      <c r="F406" s="265" t="s">
        <v>5700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5626</v>
      </c>
      <c r="B407" s="257" t="s">
        <v>5658</v>
      </c>
      <c r="C407" s="258" t="s">
        <v>5701</v>
      </c>
      <c r="D407" s="261" t="s">
        <v>5702</v>
      </c>
      <c r="E407" s="262" t="s">
        <v>5027</v>
      </c>
      <c r="F407" s="265" t="s">
        <v>5661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5626</v>
      </c>
      <c r="B408" s="257" t="s">
        <v>5658</v>
      </c>
      <c r="C408" s="258" t="s">
        <v>5703</v>
      </c>
      <c r="D408" s="261" t="s">
        <v>5704</v>
      </c>
      <c r="E408" s="262" t="s">
        <v>5027</v>
      </c>
      <c r="F408" s="265" t="s">
        <v>5661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5626</v>
      </c>
      <c r="B409" s="257" t="s">
        <v>5658</v>
      </c>
      <c r="C409" s="258" t="s">
        <v>5705</v>
      </c>
      <c r="D409" s="261" t="s">
        <v>5706</v>
      </c>
      <c r="E409" s="262" t="s">
        <v>5027</v>
      </c>
      <c r="F409" s="265" t="s">
        <v>5707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5626</v>
      </c>
      <c r="B410" s="256" t="s">
        <v>5708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5626</v>
      </c>
      <c r="B411" s="257" t="s">
        <v>5708</v>
      </c>
      <c r="C411" s="258" t="s">
        <v>5709</v>
      </c>
      <c r="D411" s="261" t="s">
        <v>5710</v>
      </c>
      <c r="E411" s="262" t="s">
        <v>4883</v>
      </c>
      <c r="F411" s="265" t="s">
        <v>5633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5626</v>
      </c>
      <c r="B412" s="257" t="s">
        <v>5708</v>
      </c>
      <c r="C412" s="258" t="s">
        <v>5711</v>
      </c>
      <c r="D412" s="261" t="s">
        <v>5712</v>
      </c>
      <c r="E412" s="262" t="s">
        <v>4883</v>
      </c>
      <c r="F412" s="265" t="s">
        <v>5633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5626</v>
      </c>
      <c r="B413" s="257" t="s">
        <v>5708</v>
      </c>
      <c r="C413" s="258" t="s">
        <v>5713</v>
      </c>
      <c r="D413" s="261" t="s">
        <v>5714</v>
      </c>
      <c r="E413" s="262" t="s">
        <v>4883</v>
      </c>
      <c r="F413" s="265" t="s">
        <v>5633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5626</v>
      </c>
      <c r="B414" s="257" t="s">
        <v>5708</v>
      </c>
      <c r="C414" s="258" t="s">
        <v>5715</v>
      </c>
      <c r="D414" s="261" t="s">
        <v>5716</v>
      </c>
      <c r="E414" s="262" t="s">
        <v>4883</v>
      </c>
      <c r="F414" s="265" t="s">
        <v>5633</v>
      </c>
      <c r="G414" s="268">
        <f>IF(COUNTIF(H414:AU414,"&lt;&gt;")=0,"",SUMPRODUCT(((Recommendations[ImplStatus]="Implemented")+(Recommendations[ImplStatus]="Compensated"))*ISNUMBER(MATCH(Recommendations[Id],H414:AU414,0)))/COUNTIF(H414:AU414,"&lt;&gt;"))</f>
        <v>0</v>
      </c>
      <c r="H414" s="269" t="s">
        <v>48</v>
      </c>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5626</v>
      </c>
      <c r="B415" s="257" t="s">
        <v>5708</v>
      </c>
      <c r="C415" s="258" t="s">
        <v>5717</v>
      </c>
      <c r="D415" s="261" t="s">
        <v>5718</v>
      </c>
      <c r="E415" s="262" t="s">
        <v>4912</v>
      </c>
      <c r="F415" s="265" t="s">
        <v>5633</v>
      </c>
      <c r="G415" s="268">
        <f>IF(COUNTIF(H415:AU415,"&lt;&gt;")=0,"",SUMPRODUCT(((Recommendations[ImplStatus]="Implemented")+(Recommendations[ImplStatus]="Compensated"))*ISNUMBER(MATCH(Recommendations[Id],H415:AU415,0)))/COUNTIF(H415:AU415,"&lt;&gt;"))</f>
        <v>0</v>
      </c>
      <c r="H415" s="269" t="s">
        <v>48</v>
      </c>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5626</v>
      </c>
      <c r="B416" s="257" t="s">
        <v>5708</v>
      </c>
      <c r="C416" s="258" t="s">
        <v>5719</v>
      </c>
      <c r="D416" s="261" t="s">
        <v>5720</v>
      </c>
      <c r="E416" s="262" t="s">
        <v>4912</v>
      </c>
      <c r="F416" s="265" t="s">
        <v>5721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5626</v>
      </c>
      <c r="B417" s="257" t="s">
        <v>5708</v>
      </c>
      <c r="C417" s="258" t="s">
        <v>5722</v>
      </c>
      <c r="D417" s="261" t="s">
        <v>5723</v>
      </c>
      <c r="E417" s="262" t="s">
        <v>4912</v>
      </c>
      <c r="F417" s="265" t="s">
        <v>5721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5626</v>
      </c>
      <c r="B418" s="257" t="s">
        <v>5708</v>
      </c>
      <c r="C418" s="258" t="s">
        <v>5724</v>
      </c>
      <c r="D418" s="261" t="s">
        <v>5725</v>
      </c>
      <c r="E418" s="262" t="s">
        <v>5162</v>
      </c>
      <c r="F418" s="265" t="s">
        <v>5721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5626</v>
      </c>
      <c r="B419" s="257" t="s">
        <v>5708</v>
      </c>
      <c r="C419" s="258" t="s">
        <v>5726</v>
      </c>
      <c r="D419" s="261" t="s">
        <v>5727</v>
      </c>
      <c r="E419" s="262" t="s">
        <v>4912</v>
      </c>
      <c r="F419" s="265" t="s">
        <v>5721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5626</v>
      </c>
      <c r="B420" s="257" t="s">
        <v>5708</v>
      </c>
      <c r="C420" s="258" t="s">
        <v>5728</v>
      </c>
      <c r="D420" s="261" t="s">
        <v>5729</v>
      </c>
      <c r="E420" s="262" t="s">
        <v>5162</v>
      </c>
      <c r="F420" s="265" t="s">
        <v>5721</v>
      </c>
      <c r="G420" s="268">
        <f>IF(COUNTIF(H420:AU420,"&lt;&gt;")=0,"",SUMPRODUCT(((Recommendations[ImplStatus]="Implemented")+(Recommendations[ImplStatus]="Compensated"))*ISNUMBER(MATCH(Recommendations[Id],H420:AU420,0)))/COUNTIF(H420:AU420,"&lt;&gt;"))</f>
        <v>0</v>
      </c>
      <c r="H420" s="269" t="s">
        <v>28</v>
      </c>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5626</v>
      </c>
      <c r="B421" s="257" t="s">
        <v>5708</v>
      </c>
      <c r="C421" s="258" t="s">
        <v>5730</v>
      </c>
      <c r="D421" s="261" t="s">
        <v>5731</v>
      </c>
      <c r="E421" s="262" t="s">
        <v>5162</v>
      </c>
      <c r="F421" s="265" t="s">
        <v>5721</v>
      </c>
      <c r="G421" s="268">
        <f>IF(COUNTIF(H421:AU421,"&lt;&gt;")=0,"",SUMPRODUCT(((Recommendations[ImplStatus]="Implemented")+(Recommendations[ImplStatus]="Compensated"))*ISNUMBER(MATCH(Recommendations[Id],H421:AU421,0)))/COUNTIF(H421:AU421,"&lt;&gt;"))</f>
        <v>0</v>
      </c>
      <c r="H421" s="269" t="s">
        <v>53</v>
      </c>
      <c r="I421" s="269" t="s">
        <v>58</v>
      </c>
      <c r="J421" s="269" t="s">
        <v>63</v>
      </c>
      <c r="K421" s="269" t="s">
        <v>68</v>
      </c>
      <c r="L421" s="269" t="s">
        <v>73</v>
      </c>
      <c r="M421" s="269" t="s">
        <v>78</v>
      </c>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5626</v>
      </c>
      <c r="B422" s="257" t="s">
        <v>5708</v>
      </c>
      <c r="C422" s="258" t="s">
        <v>5732</v>
      </c>
      <c r="D422" s="261" t="s">
        <v>5733</v>
      </c>
      <c r="E422" s="262" t="s">
        <v>4912</v>
      </c>
      <c r="F422" s="265" t="s">
        <v>5721</v>
      </c>
      <c r="G422" s="268">
        <f>IF(COUNTIF(H422:AU422,"&lt;&gt;")=0,"",SUMPRODUCT(((Recommendations[ImplStatus]="Implemented")+(Recommendations[ImplStatus]="Compensated"))*ISNUMBER(MATCH(Recommendations[Id],H422:AU422,0)))/COUNTIF(H422:AU422,"&lt;&gt;"))</f>
        <v>0</v>
      </c>
      <c r="H422" s="269" t="s">
        <v>53</v>
      </c>
      <c r="I422" s="269" t="s">
        <v>58</v>
      </c>
      <c r="J422" s="269" t="s">
        <v>63</v>
      </c>
      <c r="K422" s="269" t="s">
        <v>68</v>
      </c>
      <c r="L422" s="269" t="s">
        <v>73</v>
      </c>
      <c r="M422" s="269" t="s">
        <v>78</v>
      </c>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5626</v>
      </c>
      <c r="B423" s="257" t="s">
        <v>5708</v>
      </c>
      <c r="C423" s="258" t="s">
        <v>5734</v>
      </c>
      <c r="D423" s="261" t="s">
        <v>5735</v>
      </c>
      <c r="E423" s="262" t="s">
        <v>4912</v>
      </c>
      <c r="F423" s="265" t="s">
        <v>5721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5736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5736</v>
      </c>
      <c r="B425" s="256" t="s">
        <v>5737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5736</v>
      </c>
      <c r="B426" s="257" t="s">
        <v>5737</v>
      </c>
      <c r="C426" s="258" t="s">
        <v>5738</v>
      </c>
      <c r="D426" s="261" t="s">
        <v>5739</v>
      </c>
      <c r="E426" s="262" t="s">
        <v>4883</v>
      </c>
      <c r="F426" s="265" t="s">
        <v>5700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5736</v>
      </c>
      <c r="B427" s="257" t="s">
        <v>5737</v>
      </c>
      <c r="C427" s="258" t="s">
        <v>5740</v>
      </c>
      <c r="D427" s="261" t="s">
        <v>5741</v>
      </c>
      <c r="E427" s="262" t="s">
        <v>4883</v>
      </c>
      <c r="F427" s="265" t="s">
        <v>5700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5736</v>
      </c>
      <c r="B428" s="257" t="s">
        <v>5737</v>
      </c>
      <c r="C428" s="258" t="s">
        <v>5742</v>
      </c>
      <c r="D428" s="261" t="s">
        <v>5743</v>
      </c>
      <c r="E428" s="262" t="s">
        <v>5162</v>
      </c>
      <c r="F428" s="265" t="s">
        <v>5700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5736</v>
      </c>
      <c r="B429" s="257" t="s">
        <v>5737</v>
      </c>
      <c r="C429" s="258" t="s">
        <v>5744</v>
      </c>
      <c r="D429" s="261" t="s">
        <v>5745</v>
      </c>
      <c r="E429" s="262" t="s">
        <v>4912</v>
      </c>
      <c r="F429" s="265" t="s">
        <v>5700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5736</v>
      </c>
      <c r="B430" s="257" t="s">
        <v>5737</v>
      </c>
      <c r="C430" s="258" t="s">
        <v>5746</v>
      </c>
      <c r="D430" s="261" t="s">
        <v>5747</v>
      </c>
      <c r="E430" s="262" t="s">
        <v>4912</v>
      </c>
      <c r="F430" s="265" t="s">
        <v>5700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5736</v>
      </c>
      <c r="B431" s="257" t="s">
        <v>5737</v>
      </c>
      <c r="C431" s="258" t="s">
        <v>5748</v>
      </c>
      <c r="D431" s="261" t="s">
        <v>5749</v>
      </c>
      <c r="E431" s="262" t="s">
        <v>5162</v>
      </c>
      <c r="F431" s="265" t="s">
        <v>5700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5736</v>
      </c>
      <c r="B432" s="257" t="s">
        <v>5737</v>
      </c>
      <c r="C432" s="258" t="s">
        <v>5750</v>
      </c>
      <c r="D432" s="261" t="s">
        <v>5751</v>
      </c>
      <c r="E432" s="262" t="s">
        <v>5162</v>
      </c>
      <c r="F432" s="265" t="s">
        <v>5700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5736</v>
      </c>
      <c r="B433" s="257" t="s">
        <v>5737</v>
      </c>
      <c r="C433" s="258" t="s">
        <v>5752</v>
      </c>
      <c r="D433" s="261" t="s">
        <v>5753</v>
      </c>
      <c r="E433" s="262" t="s">
        <v>4979</v>
      </c>
      <c r="F433" s="265" t="s">
        <v>5700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5736</v>
      </c>
      <c r="B434" s="257" t="s">
        <v>5737</v>
      </c>
      <c r="C434" s="258" t="s">
        <v>5754</v>
      </c>
      <c r="D434" s="261" t="s">
        <v>5755</v>
      </c>
      <c r="E434" s="262" t="s">
        <v>4979</v>
      </c>
      <c r="F434" s="265" t="s">
        <v>5700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5736</v>
      </c>
      <c r="B435" s="257" t="s">
        <v>5737</v>
      </c>
      <c r="C435" s="258" t="s">
        <v>5756</v>
      </c>
      <c r="D435" s="261" t="s">
        <v>5757</v>
      </c>
      <c r="E435" s="262" t="s">
        <v>4912</v>
      </c>
      <c r="F435" s="265" t="s">
        <v>5700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5736</v>
      </c>
      <c r="B436" s="257" t="s">
        <v>5737</v>
      </c>
      <c r="C436" s="258" t="s">
        <v>5758</v>
      </c>
      <c r="D436" s="261" t="s">
        <v>5759</v>
      </c>
      <c r="E436" s="262" t="s">
        <v>4979</v>
      </c>
      <c r="F436" s="265" t="s">
        <v>5700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5736</v>
      </c>
      <c r="B437" s="257" t="s">
        <v>5737</v>
      </c>
      <c r="C437" s="258" t="s">
        <v>5760</v>
      </c>
      <c r="D437" s="261" t="s">
        <v>5761</v>
      </c>
      <c r="E437" s="262" t="s">
        <v>4912</v>
      </c>
      <c r="F437" s="265" t="s">
        <v>5700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5736</v>
      </c>
      <c r="B438" s="256" t="s">
        <v>5762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5736</v>
      </c>
      <c r="B439" s="257" t="s">
        <v>5762</v>
      </c>
      <c r="C439" s="258" t="s">
        <v>5763</v>
      </c>
      <c r="D439" s="261" t="s">
        <v>5764</v>
      </c>
      <c r="E439" s="262" t="s">
        <v>4883</v>
      </c>
      <c r="F439" s="265" t="s">
        <v>5765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5736</v>
      </c>
      <c r="B440" s="257" t="s">
        <v>5762</v>
      </c>
      <c r="C440" s="258" t="s">
        <v>5766</v>
      </c>
      <c r="D440" s="261" t="s">
        <v>5767</v>
      </c>
      <c r="E440" s="262" t="s">
        <v>4883</v>
      </c>
      <c r="F440" s="265" t="s">
        <v>5765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5736</v>
      </c>
      <c r="B441" s="257" t="s">
        <v>5762</v>
      </c>
      <c r="C441" s="258" t="s">
        <v>5768</v>
      </c>
      <c r="D441" s="261" t="s">
        <v>5769</v>
      </c>
      <c r="E441" s="262" t="s">
        <v>4883</v>
      </c>
      <c r="F441" s="265" t="s">
        <v>5765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5736</v>
      </c>
      <c r="B442" s="257" t="s">
        <v>5762</v>
      </c>
      <c r="C442" s="258" t="s">
        <v>5770</v>
      </c>
      <c r="D442" s="261" t="s">
        <v>5771</v>
      </c>
      <c r="E442" s="262" t="s">
        <v>4883</v>
      </c>
      <c r="F442" s="265" t="s">
        <v>5765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5736</v>
      </c>
      <c r="B443" s="257" t="s">
        <v>5762</v>
      </c>
      <c r="C443" s="258" t="s">
        <v>5772</v>
      </c>
      <c r="D443" s="261" t="s">
        <v>5773</v>
      </c>
      <c r="E443" s="262" t="s">
        <v>4912</v>
      </c>
      <c r="F443" s="265" t="s">
        <v>5765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5736</v>
      </c>
      <c r="B444" s="257" t="s">
        <v>5762</v>
      </c>
      <c r="C444" s="258" t="s">
        <v>5774</v>
      </c>
      <c r="D444" s="261" t="s">
        <v>5775</v>
      </c>
      <c r="E444" s="262" t="s">
        <v>4912</v>
      </c>
      <c r="F444" s="265" t="s">
        <v>5765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5736</v>
      </c>
      <c r="B445" s="257" t="s">
        <v>5762</v>
      </c>
      <c r="C445" s="258" t="s">
        <v>5776</v>
      </c>
      <c r="D445" s="261" t="s">
        <v>5777</v>
      </c>
      <c r="E445" s="262" t="s">
        <v>4912</v>
      </c>
      <c r="F445" s="265" t="s">
        <v>5765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5736</v>
      </c>
      <c r="B446" s="257" t="s">
        <v>5762</v>
      </c>
      <c r="C446" s="258" t="s">
        <v>5778</v>
      </c>
      <c r="D446" s="261" t="s">
        <v>5779</v>
      </c>
      <c r="E446" s="262" t="s">
        <v>5027</v>
      </c>
      <c r="F446" s="265" t="s">
        <v>5765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5736</v>
      </c>
      <c r="B447" s="257" t="s">
        <v>5762</v>
      </c>
      <c r="C447" s="258" t="s">
        <v>5780</v>
      </c>
      <c r="D447" s="261" t="s">
        <v>5781</v>
      </c>
      <c r="E447" s="262" t="s">
        <v>4912</v>
      </c>
      <c r="F447" s="265" t="s">
        <v>5765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5736</v>
      </c>
      <c r="B448" s="257" t="s">
        <v>5762</v>
      </c>
      <c r="C448" s="258" t="s">
        <v>5782</v>
      </c>
      <c r="D448" s="261" t="s">
        <v>5783</v>
      </c>
      <c r="E448" s="262" t="s">
        <v>5027</v>
      </c>
      <c r="F448" s="265" t="s">
        <v>5765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5736</v>
      </c>
      <c r="B449" s="257" t="s">
        <v>5762</v>
      </c>
      <c r="C449" s="258" t="s">
        <v>5784</v>
      </c>
      <c r="D449" s="261" t="s">
        <v>5785</v>
      </c>
      <c r="E449" s="262" t="s">
        <v>5027</v>
      </c>
      <c r="F449" s="265" t="s">
        <v>5765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5786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5786</v>
      </c>
      <c r="B451" s="256" t="s">
        <v>5787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5786</v>
      </c>
      <c r="B452" s="257" t="s">
        <v>5787</v>
      </c>
      <c r="C452" s="258" t="s">
        <v>5788</v>
      </c>
      <c r="D452" s="261" t="s">
        <v>5789</v>
      </c>
      <c r="E452" s="262" t="s">
        <v>4883</v>
      </c>
      <c r="F452" s="265" t="s">
        <v>5790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5786</v>
      </c>
      <c r="B453" s="257" t="s">
        <v>5787</v>
      </c>
      <c r="C453" s="258" t="s">
        <v>5791</v>
      </c>
      <c r="D453" s="261" t="s">
        <v>5792</v>
      </c>
      <c r="E453" s="262" t="s">
        <v>4883</v>
      </c>
      <c r="F453" s="265" t="s">
        <v>5790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5786</v>
      </c>
      <c r="B454" s="257" t="s">
        <v>5787</v>
      </c>
      <c r="C454" s="258" t="s">
        <v>5793</v>
      </c>
      <c r="D454" s="261" t="s">
        <v>5794</v>
      </c>
      <c r="E454" s="262" t="s">
        <v>4883</v>
      </c>
      <c r="F454" s="265" t="s">
        <v>5790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5786</v>
      </c>
      <c r="B455" s="257" t="s">
        <v>5787</v>
      </c>
      <c r="C455" s="258" t="s">
        <v>5795</v>
      </c>
      <c r="D455" s="261" t="s">
        <v>5796</v>
      </c>
      <c r="E455" s="262" t="s">
        <v>4883</v>
      </c>
      <c r="F455" s="265" t="s">
        <v>5790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5786</v>
      </c>
      <c r="B456" s="257" t="s">
        <v>5787</v>
      </c>
      <c r="C456" s="258" t="s">
        <v>5797</v>
      </c>
      <c r="D456" s="261" t="s">
        <v>5798</v>
      </c>
      <c r="E456" s="262" t="s">
        <v>4883</v>
      </c>
      <c r="F456" s="265" t="s">
        <v>5790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5786</v>
      </c>
      <c r="B457" s="257" t="s">
        <v>5787</v>
      </c>
      <c r="C457" s="258" t="s">
        <v>5799</v>
      </c>
      <c r="D457" s="261" t="s">
        <v>5800</v>
      </c>
      <c r="E457" s="262" t="s">
        <v>4912</v>
      </c>
      <c r="F457" s="265" t="s">
        <v>5790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5786</v>
      </c>
      <c r="B458" s="257" t="s">
        <v>5787</v>
      </c>
      <c r="C458" s="258" t="s">
        <v>5801</v>
      </c>
      <c r="D458" s="261" t="s">
        <v>5802</v>
      </c>
      <c r="E458" s="262" t="s">
        <v>4912</v>
      </c>
      <c r="F458" s="265" t="s">
        <v>5790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5786</v>
      </c>
      <c r="B459" s="257" t="s">
        <v>5787</v>
      </c>
      <c r="C459" s="258" t="s">
        <v>5803</v>
      </c>
      <c r="D459" s="261" t="s">
        <v>5804</v>
      </c>
      <c r="E459" s="262" t="s">
        <v>4912</v>
      </c>
      <c r="F459" s="265" t="s">
        <v>5790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5786</v>
      </c>
      <c r="B460" s="257" t="s">
        <v>5787</v>
      </c>
      <c r="C460" s="258" t="s">
        <v>5805</v>
      </c>
      <c r="D460" s="261" t="s">
        <v>5806</v>
      </c>
      <c r="E460" s="262" t="s">
        <v>4912</v>
      </c>
      <c r="F460" s="265" t="s">
        <v>5790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5786</v>
      </c>
      <c r="B461" s="257" t="s">
        <v>5787</v>
      </c>
      <c r="C461" s="258" t="s">
        <v>5807</v>
      </c>
      <c r="D461" s="261" t="s">
        <v>5808</v>
      </c>
      <c r="E461" s="262" t="s">
        <v>4912</v>
      </c>
      <c r="F461" s="265" t="s">
        <v>5790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5786</v>
      </c>
      <c r="B462" s="257" t="s">
        <v>5787</v>
      </c>
      <c r="C462" s="258" t="s">
        <v>5809</v>
      </c>
      <c r="D462" s="261" t="s">
        <v>5810</v>
      </c>
      <c r="E462" s="262" t="s">
        <v>4912</v>
      </c>
      <c r="F462" s="265" t="s">
        <v>5790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5786</v>
      </c>
      <c r="B463" s="257" t="s">
        <v>5787</v>
      </c>
      <c r="C463" s="258" t="s">
        <v>5811</v>
      </c>
      <c r="D463" s="261" t="s">
        <v>5812</v>
      </c>
      <c r="E463" s="262" t="s">
        <v>4912</v>
      </c>
      <c r="F463" s="265" t="s">
        <v>5790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5786</v>
      </c>
      <c r="B464" s="257" t="s">
        <v>5787</v>
      </c>
      <c r="C464" s="258" t="s">
        <v>5813</v>
      </c>
      <c r="D464" s="261" t="s">
        <v>5814</v>
      </c>
      <c r="E464" s="262" t="s">
        <v>4912</v>
      </c>
      <c r="F464" s="265" t="s">
        <v>5790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5786</v>
      </c>
      <c r="B465" s="257" t="s">
        <v>5787</v>
      </c>
      <c r="C465" s="258" t="s">
        <v>5815</v>
      </c>
      <c r="D465" s="261" t="s">
        <v>5816</v>
      </c>
      <c r="E465" s="262" t="s">
        <v>4912</v>
      </c>
      <c r="F465" s="265" t="s">
        <v>5790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5786</v>
      </c>
      <c r="B466" s="256" t="s">
        <v>5817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5786</v>
      </c>
      <c r="B467" s="257" t="s">
        <v>5817</v>
      </c>
      <c r="C467" s="258" t="s">
        <v>5818</v>
      </c>
      <c r="D467" s="261" t="s">
        <v>5819</v>
      </c>
      <c r="E467" s="262" t="s">
        <v>4883</v>
      </c>
      <c r="F467" s="265" t="s">
        <v>5022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5786</v>
      </c>
      <c r="B468" s="257" t="s">
        <v>5817</v>
      </c>
      <c r="C468" s="258" t="s">
        <v>5820</v>
      </c>
      <c r="D468" s="261" t="s">
        <v>5821</v>
      </c>
      <c r="E468" s="262" t="s">
        <v>4883</v>
      </c>
      <c r="F468" s="265" t="s">
        <v>5022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5786</v>
      </c>
      <c r="B469" s="257" t="s">
        <v>5817</v>
      </c>
      <c r="C469" s="258" t="s">
        <v>5822</v>
      </c>
      <c r="D469" s="261" t="s">
        <v>5823</v>
      </c>
      <c r="E469" s="262" t="s">
        <v>4883</v>
      </c>
      <c r="F469" s="265" t="s">
        <v>5022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5786</v>
      </c>
      <c r="B470" s="257" t="s">
        <v>5817</v>
      </c>
      <c r="C470" s="258" t="s">
        <v>5824</v>
      </c>
      <c r="D470" s="261" t="s">
        <v>5825</v>
      </c>
      <c r="E470" s="262" t="s">
        <v>4979</v>
      </c>
      <c r="F470" s="265" t="s">
        <v>5391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5786</v>
      </c>
      <c r="B471" s="257" t="s">
        <v>5817</v>
      </c>
      <c r="C471" s="258" t="s">
        <v>5826</v>
      </c>
      <c r="D471" s="261" t="s">
        <v>5827</v>
      </c>
      <c r="E471" s="262" t="s">
        <v>4979</v>
      </c>
      <c r="F471" s="265" t="s">
        <v>5391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5786</v>
      </c>
      <c r="B472" s="257" t="s">
        <v>5817</v>
      </c>
      <c r="C472" s="258" t="s">
        <v>5828</v>
      </c>
      <c r="D472" s="261" t="s">
        <v>5829</v>
      </c>
      <c r="E472" s="262" t="s">
        <v>4883</v>
      </c>
      <c r="F472" s="265" t="s">
        <v>5391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5786</v>
      </c>
      <c r="B473" s="257" t="s">
        <v>5817</v>
      </c>
      <c r="C473" s="258" t="s">
        <v>5830</v>
      </c>
      <c r="D473" s="261" t="s">
        <v>5831</v>
      </c>
      <c r="E473" s="262" t="s">
        <v>4883</v>
      </c>
      <c r="F473" s="265" t="s">
        <v>5330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5786</v>
      </c>
      <c r="B474" s="257" t="s">
        <v>5817</v>
      </c>
      <c r="C474" s="258" t="s">
        <v>5832</v>
      </c>
      <c r="D474" s="261" t="s">
        <v>5833</v>
      </c>
      <c r="E474" s="262" t="s">
        <v>4912</v>
      </c>
      <c r="F474" s="265" t="s">
        <v>5330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5786</v>
      </c>
      <c r="B475" s="257" t="s">
        <v>5817</v>
      </c>
      <c r="C475" s="258" t="s">
        <v>5834</v>
      </c>
      <c r="D475" s="261" t="s">
        <v>5835</v>
      </c>
      <c r="E475" s="262" t="s">
        <v>4912</v>
      </c>
      <c r="F475" s="265" t="s">
        <v>5330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5786</v>
      </c>
      <c r="B476" s="257" t="s">
        <v>5817</v>
      </c>
      <c r="C476" s="258" t="s">
        <v>5836</v>
      </c>
      <c r="D476" s="261" t="s">
        <v>5837</v>
      </c>
      <c r="E476" s="262" t="s">
        <v>4912</v>
      </c>
      <c r="F476" s="265" t="s">
        <v>5330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5786</v>
      </c>
      <c r="B477" s="257" t="s">
        <v>5817</v>
      </c>
      <c r="C477" s="258" t="s">
        <v>5838</v>
      </c>
      <c r="D477" s="261" t="s">
        <v>5839</v>
      </c>
      <c r="E477" s="262" t="s">
        <v>4912</v>
      </c>
      <c r="F477" s="265" t="s">
        <v>5330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5786</v>
      </c>
      <c r="B478" s="257" t="s">
        <v>5817</v>
      </c>
      <c r="C478" s="258" t="s">
        <v>5840</v>
      </c>
      <c r="D478" s="261" t="s">
        <v>5841</v>
      </c>
      <c r="E478" s="262" t="s">
        <v>4912</v>
      </c>
      <c r="F478" s="265" t="s">
        <v>5391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5786</v>
      </c>
      <c r="B479" s="257" t="s">
        <v>5817</v>
      </c>
      <c r="C479" s="258" t="s">
        <v>5842</v>
      </c>
      <c r="D479" s="261" t="s">
        <v>5843</v>
      </c>
      <c r="E479" s="262" t="s">
        <v>5027</v>
      </c>
      <c r="F479" s="265" t="s">
        <v>5391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5786</v>
      </c>
      <c r="B480" s="257" t="s">
        <v>5817</v>
      </c>
      <c r="C480" s="258" t="s">
        <v>5844</v>
      </c>
      <c r="D480" s="261" t="s">
        <v>5845</v>
      </c>
      <c r="E480" s="262" t="s">
        <v>5027</v>
      </c>
      <c r="F480" s="265" t="s">
        <v>5391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5786</v>
      </c>
      <c r="B481" s="270" t="s">
        <v>5817</v>
      </c>
      <c r="C481" s="271" t="s">
        <v>5846</v>
      </c>
      <c r="D481" s="272" t="s">
        <v>5847</v>
      </c>
      <c r="E481" s="273" t="s">
        <v>5027</v>
      </c>
      <c r="F481" s="274" t="s">
        <v>5022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147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 MATCH(H2,'Recommendations'!$A$2:$A$27,0))="Implemented", FALSE))</xm:f>
            <x14:dxf>
              <font>
                <color rgb="FF000000"/>
              </font>
              <fill>
                <patternFill>
                  <bgColor rgb="FF3C7D22"/>
                </patternFill>
              </fill>
            </x14:dxf>
          </x14:cfRule>
          <x14:cfRule type="expression" priority="2" id="{00000000-000E-0000-0B00-000002000000}">
            <xm:f>AND(H2&lt;&gt;"", IFERROR(INDEX('Recommendations'!$G$2:$G$27, MATCH(H2,'Recommendations'!$A$2:$A$27,0))="Compensated", FALSE))</xm:f>
            <x14:dxf>
              <font>
                <color rgb="FF000000"/>
              </font>
              <fill>
                <patternFill>
                  <bgColor rgb="FFC6E0B4"/>
                </patternFill>
              </fill>
            </x14:dxf>
          </x14:cfRule>
          <x14:cfRule type="expression" priority="3" id="{00000000-000E-0000-0B00-000003000000}">
            <xm:f>AND(H2&lt;&gt;"", IFERROR(INDEX('Recommendations'!$G$2:$G$27, MATCH(H2,'Recommendations'!$A$2:$A$27,0))="Testing", FALSE))</xm:f>
            <x14:dxf>
              <font>
                <color rgb="FF000000"/>
              </font>
              <fill>
                <patternFill>
                  <bgColor rgb="FFFFC000"/>
                </patternFill>
              </fill>
            </x14:dxf>
          </x14:cfRule>
          <x14:cfRule type="expression" priority="4" id="{00000000-000E-0000-0B00-000004000000}">
            <xm:f>AND(H2&lt;&gt;"", IFERROR(INDEX('Recommendations'!$G$2:$G$27, MATCH(H2,'Recommendations'!$A$2:$A$27,0))="Failed", FALSE))</xm:f>
            <x14:dxf>
              <font>
                <color rgb="FF000000"/>
              </font>
              <fill>
                <patternFill>
                  <bgColor rgb="FFD82891"/>
                </patternFill>
              </fill>
            </x14:dxf>
          </x14:cfRule>
          <x14:cfRule type="expression" priority="5" id="{00000000-000E-0000-0B00-000005000000}">
            <xm:f>AND(H2&lt;&gt;"", IFERROR(INDEX('Recommendations'!$G$2:$G$27, MATCH(H2,'Recommendations'!$A$2:$A$27,0))="Risk Accepted", FALSE))</xm:f>
            <x14:dxf>
              <font>
                <color rgb="FF000000"/>
              </font>
              <fill>
                <patternFill>
                  <bgColor rgb="FFD9D9D9"/>
                </patternFill>
              </fill>
            </x14:dxf>
          </x14:cfRule>
          <x14:cfRule type="expression" priority="6" id="{00000000-000E-0000-0B00-000006000000}">
            <xm:f>AND(H2&lt;&gt;"", IFERROR(INDEX('Recommendations'!$G$2:$G$27, MATCH(H2,'Recommendations'!$A$2:$A$27,0))="N/A",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228</v>
      </c>
      <c r="C2" s="290"/>
      <c r="D2" s="290"/>
      <c r="E2" s="290"/>
      <c r="F2" s="290"/>
      <c r="G2" s="290"/>
      <c r="H2" s="290"/>
      <c r="I2" s="290"/>
    </row>
    <row r="4" spans="2:15" ht="18.5" x14ac:dyDescent="0.45">
      <c r="B4" s="39" t="s">
        <v>229</v>
      </c>
    </row>
    <row r="5" spans="2:15" x14ac:dyDescent="0.35">
      <c r="B5" s="41" t="s">
        <v>19</v>
      </c>
      <c r="C5" s="41" t="s">
        <v>230</v>
      </c>
      <c r="D5" s="41" t="s">
        <v>231</v>
      </c>
      <c r="F5" s="291" t="s">
        <v>232</v>
      </c>
      <c r="G5" s="291"/>
      <c r="H5" s="291"/>
      <c r="I5" s="292" t="s">
        <v>233</v>
      </c>
      <c r="J5" s="292"/>
      <c r="K5" s="292"/>
      <c r="L5" s="292"/>
      <c r="M5" s="292"/>
      <c r="N5" s="292"/>
      <c r="O5" s="292"/>
    </row>
    <row r="6" spans="2:15" x14ac:dyDescent="0.35">
      <c r="B6" s="47" t="s">
        <v>234</v>
      </c>
      <c r="C6" s="48">
        <v>26</v>
      </c>
      <c r="D6" s="49" t="s">
        <v>19</v>
      </c>
      <c r="F6" s="291" t="s">
        <v>235</v>
      </c>
      <c r="G6" s="291"/>
      <c r="H6" s="291"/>
      <c r="I6" s="293" t="s">
        <v>236</v>
      </c>
      <c r="J6" s="293"/>
      <c r="K6" s="293"/>
      <c r="L6" s="293"/>
      <c r="M6" s="293"/>
      <c r="N6" s="293"/>
      <c r="O6" s="293"/>
    </row>
    <row r="7" spans="2:15" x14ac:dyDescent="0.35">
      <c r="B7" s="50" t="s">
        <v>237</v>
      </c>
      <c r="C7" s="51">
        <f>C6-C8-C9</f>
        <v>26</v>
      </c>
      <c r="D7" s="52">
        <f>IF(C6&gt;0,C7/C6,0)</f>
        <v>1</v>
      </c>
      <c r="F7" s="291" t="s">
        <v>238</v>
      </c>
      <c r="G7" s="291"/>
      <c r="H7" s="291"/>
      <c r="I7" s="293" t="s">
        <v>236</v>
      </c>
      <c r="J7" s="293"/>
      <c r="K7" s="293"/>
      <c r="L7" s="293"/>
      <c r="M7" s="293"/>
      <c r="N7" s="293"/>
      <c r="O7" s="293"/>
    </row>
    <row r="8" spans="2:15" x14ac:dyDescent="0.35">
      <c r="B8" s="43" t="s">
        <v>239</v>
      </c>
      <c r="C8" s="44">
        <f>COUNTIF('Recommendations'!G:G,"Risk Accepted")</f>
        <v>0</v>
      </c>
      <c r="D8" s="45">
        <f>IF(C6&gt;0,C8/C6,0)</f>
        <v>0</v>
      </c>
      <c r="F8" s="291" t="s">
        <v>240</v>
      </c>
      <c r="G8" s="291"/>
      <c r="H8" s="291"/>
      <c r="I8" s="293" t="s">
        <v>236</v>
      </c>
      <c r="J8" s="293"/>
      <c r="K8" s="293"/>
      <c r="L8" s="293"/>
      <c r="M8" s="293"/>
      <c r="N8" s="293"/>
      <c r="O8" s="293"/>
    </row>
    <row r="9" spans="2:15" x14ac:dyDescent="0.35">
      <c r="B9" s="43" t="s">
        <v>241</v>
      </c>
      <c r="C9" s="44">
        <f>COUNTIF('Recommendations'!G:G,"N/A")</f>
        <v>0</v>
      </c>
      <c r="D9" s="45">
        <f>IF(C6&gt;0,C9/C6,0)</f>
        <v>0</v>
      </c>
      <c r="F9" s="291" t="s">
        <v>242</v>
      </c>
      <c r="G9" s="291"/>
      <c r="H9" s="291"/>
      <c r="I9" s="293" t="s">
        <v>236</v>
      </c>
      <c r="J9" s="293"/>
      <c r="K9" s="293"/>
      <c r="L9" s="293"/>
      <c r="M9" s="293"/>
      <c r="N9" s="293"/>
      <c r="O9" s="293"/>
    </row>
    <row r="12" spans="2:15" ht="18.5" x14ac:dyDescent="0.45">
      <c r="B12" s="39" t="s">
        <v>243</v>
      </c>
    </row>
    <row r="14" spans="2:15" x14ac:dyDescent="0.35">
      <c r="B14" s="53" t="s">
        <v>244</v>
      </c>
    </row>
    <row r="15" spans="2:15" x14ac:dyDescent="0.35">
      <c r="B15" s="41" t="s">
        <v>19</v>
      </c>
      <c r="C15" s="41" t="s">
        <v>245</v>
      </c>
      <c r="D15" s="41" t="s">
        <v>246</v>
      </c>
      <c r="E15" s="41" t="s">
        <v>247</v>
      </c>
      <c r="F15" s="41" t="s">
        <v>248</v>
      </c>
    </row>
    <row r="16" spans="2:15" x14ac:dyDescent="0.35">
      <c r="B16" s="43" t="s">
        <v>249</v>
      </c>
      <c r="C16" s="44">
        <f>COUNTIF('Recommendations'!L:L,"Resolved")</f>
        <v>0</v>
      </c>
      <c r="D16" s="44">
        <f>COUNTIF('Recommendations'!L:L,"Testing")</f>
        <v>0</v>
      </c>
      <c r="E16" s="44">
        <f>COUNTIF('Recommendations'!L:L,"Outstanding")</f>
        <v>26</v>
      </c>
      <c r="F16" s="44">
        <f>SUM(C16:E16)</f>
        <v>26</v>
      </c>
    </row>
    <row r="18" spans="2:6" x14ac:dyDescent="0.35">
      <c r="B18" s="53" t="s">
        <v>250</v>
      </c>
    </row>
    <row r="19" spans="2:6" x14ac:dyDescent="0.35">
      <c r="B19" s="54" t="s">
        <v>19</v>
      </c>
      <c r="C19" s="54" t="s">
        <v>245</v>
      </c>
      <c r="D19" s="54" t="s">
        <v>246</v>
      </c>
      <c r="E19" s="54" t="s">
        <v>247</v>
      </c>
      <c r="F19" s="54" t="s">
        <v>19</v>
      </c>
    </row>
    <row r="20" spans="2:6" x14ac:dyDescent="0.35">
      <c r="B20" s="43" t="s">
        <v>249</v>
      </c>
      <c r="C20" s="45">
        <f>IF(F16&gt;0, C16/F16, 0)</f>
        <v>0</v>
      </c>
      <c r="D20" s="45">
        <f>IF(F16&gt;0, D16/F16, 0)</f>
        <v>0</v>
      </c>
      <c r="E20" s="45">
        <f>IF(F16&gt;0, E16/F16, 0)</f>
        <v>1</v>
      </c>
      <c r="F20" s="46" t="s">
        <v>19</v>
      </c>
    </row>
    <row r="25" spans="2:6" ht="18.5" x14ac:dyDescent="0.45">
      <c r="B25" s="39" t="s">
        <v>251</v>
      </c>
    </row>
    <row r="27" spans="2:6" x14ac:dyDescent="0.35">
      <c r="B27" s="53" t="s">
        <v>244</v>
      </c>
    </row>
    <row r="28" spans="2:6" x14ac:dyDescent="0.35">
      <c r="B28" s="41" t="s">
        <v>5</v>
      </c>
      <c r="C28" s="41" t="s">
        <v>245</v>
      </c>
      <c r="D28" s="41" t="s">
        <v>246</v>
      </c>
      <c r="E28" s="41" t="s">
        <v>247</v>
      </c>
      <c r="F28" s="41" t="s">
        <v>248</v>
      </c>
    </row>
    <row r="29" spans="2:6" x14ac:dyDescent="0.35">
      <c r="B29" s="43" t="s">
        <v>252</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253</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254</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255</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256</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v>
      </c>
      <c r="F34" s="44">
        <f t="shared" si="0"/>
        <v>26</v>
      </c>
    </row>
    <row r="36" spans="2:6" x14ac:dyDescent="0.35">
      <c r="B36" s="53" t="s">
        <v>250</v>
      </c>
    </row>
    <row r="37" spans="2:6" x14ac:dyDescent="0.35">
      <c r="B37" s="54" t="s">
        <v>5</v>
      </c>
      <c r="C37" s="54" t="s">
        <v>245</v>
      </c>
      <c r="D37" s="54" t="s">
        <v>246</v>
      </c>
      <c r="E37" s="54" t="s">
        <v>247</v>
      </c>
      <c r="F37" s="54" t="s">
        <v>19</v>
      </c>
    </row>
    <row r="38" spans="2:6" x14ac:dyDescent="0.35">
      <c r="B38" s="43" t="s">
        <v>252</v>
      </c>
      <c r="C38" s="45">
        <f t="shared" ref="C38:C43" si="1">IF(F29&gt;0, C29/F29, 0)</f>
        <v>0</v>
      </c>
      <c r="D38" s="45">
        <f t="shared" ref="D38:D43" si="2">IF(F29&gt;0, D29/F29, 0)</f>
        <v>0</v>
      </c>
      <c r="E38" s="45">
        <f t="shared" ref="E38:E43" si="3">IF(F29&gt;0, E29/F29, 0)</f>
        <v>0</v>
      </c>
      <c r="F38" s="46" t="s">
        <v>19</v>
      </c>
    </row>
    <row r="39" spans="2:6" x14ac:dyDescent="0.35">
      <c r="B39" s="43" t="s">
        <v>253</v>
      </c>
      <c r="C39" s="45">
        <f t="shared" si="1"/>
        <v>0</v>
      </c>
      <c r="D39" s="45">
        <f t="shared" si="2"/>
        <v>0</v>
      </c>
      <c r="E39" s="45">
        <f t="shared" si="3"/>
        <v>0</v>
      </c>
      <c r="F39" s="46" t="s">
        <v>19</v>
      </c>
    </row>
    <row r="40" spans="2:6" x14ac:dyDescent="0.35">
      <c r="B40" s="43" t="s">
        <v>254</v>
      </c>
      <c r="C40" s="45">
        <f t="shared" si="1"/>
        <v>0</v>
      </c>
      <c r="D40" s="45">
        <f t="shared" si="2"/>
        <v>0</v>
      </c>
      <c r="E40" s="45">
        <f t="shared" si="3"/>
        <v>0</v>
      </c>
      <c r="F40" s="46" t="s">
        <v>19</v>
      </c>
    </row>
    <row r="41" spans="2:6" x14ac:dyDescent="0.35">
      <c r="B41" s="43" t="s">
        <v>255</v>
      </c>
      <c r="C41" s="45">
        <f t="shared" si="1"/>
        <v>0</v>
      </c>
      <c r="D41" s="45">
        <f t="shared" si="2"/>
        <v>0</v>
      </c>
      <c r="E41" s="45">
        <f t="shared" si="3"/>
        <v>0</v>
      </c>
      <c r="F41" s="46" t="s">
        <v>19</v>
      </c>
    </row>
    <row r="42" spans="2:6" x14ac:dyDescent="0.35">
      <c r="B42" s="43" t="s">
        <v>256</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257</v>
      </c>
    </row>
    <row r="50" spans="2:6" x14ac:dyDescent="0.35">
      <c r="B50" s="53" t="s">
        <v>244</v>
      </c>
    </row>
    <row r="51" spans="2:6" x14ac:dyDescent="0.35">
      <c r="B51" s="41" t="s">
        <v>2</v>
      </c>
      <c r="C51" s="41" t="s">
        <v>245</v>
      </c>
      <c r="D51" s="41" t="s">
        <v>246</v>
      </c>
      <c r="E51" s="41" t="s">
        <v>247</v>
      </c>
      <c r="F51" s="41" t="s">
        <v>248</v>
      </c>
    </row>
    <row r="52" spans="2:6" x14ac:dyDescent="0.35">
      <c r="B52" s="43" t="s">
        <v>85</v>
      </c>
      <c r="C52" s="44">
        <f>COUNTIFS('Recommendations'!C:C,"CAT I (High)",'Recommendations'!L:L,"=Resolved")</f>
        <v>0</v>
      </c>
      <c r="D52" s="44">
        <f>COUNTIFS('Recommendations'!C:C,"=CAT I (High)",'Recommendations'!L:L,"=Testing")</f>
        <v>0</v>
      </c>
      <c r="E52" s="44">
        <f>COUNTIFS('Recommendations'!C:C,"=CAT I (High)",'Recommendations'!L:L,"=Outstanding")</f>
        <v>5</v>
      </c>
      <c r="F52" s="44">
        <f>SUM(C52:E52)</f>
        <v>5</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21</v>
      </c>
      <c r="F53" s="44">
        <f>SUM(C53:E53)</f>
        <v>21</v>
      </c>
    </row>
    <row r="55" spans="2:6" x14ac:dyDescent="0.35">
      <c r="B55" s="53" t="s">
        <v>250</v>
      </c>
    </row>
    <row r="56" spans="2:6" x14ac:dyDescent="0.35">
      <c r="B56" s="54" t="s">
        <v>2</v>
      </c>
      <c r="C56" s="54" t="s">
        <v>245</v>
      </c>
      <c r="D56" s="54" t="s">
        <v>246</v>
      </c>
      <c r="E56" s="54" t="s">
        <v>247</v>
      </c>
      <c r="F56" s="54" t="s">
        <v>19</v>
      </c>
    </row>
    <row r="57" spans="2:6" x14ac:dyDescent="0.35">
      <c r="B57" s="43" t="s">
        <v>85</v>
      </c>
      <c r="C57" s="45">
        <f>IF(F52&gt;0, C52/F52, 0)</f>
        <v>0</v>
      </c>
      <c r="D57" s="45">
        <f>IF(F52&gt;0, D52/F52, 0)</f>
        <v>0</v>
      </c>
      <c r="E57" s="45">
        <f>IF(F52&gt;0, E52/F52, 0)</f>
        <v>1</v>
      </c>
      <c r="F57" s="46" t="s">
        <v>19</v>
      </c>
    </row>
    <row r="58" spans="2:6" x14ac:dyDescent="0.35">
      <c r="B58" s="43" t="s">
        <v>15</v>
      </c>
      <c r="C58" s="45">
        <f>IF(F53&gt;0, C53/F53, 0)</f>
        <v>0</v>
      </c>
      <c r="D58" s="45">
        <f>IF(F53&gt;0, D53/F53, 0)</f>
        <v>0</v>
      </c>
      <c r="E58" s="45">
        <f>IF(F53&gt;0, E53/F53, 0)</f>
        <v>1</v>
      </c>
      <c r="F58" s="46" t="s">
        <v>19</v>
      </c>
    </row>
    <row r="63" spans="2:6" ht="18.5" x14ac:dyDescent="0.45">
      <c r="B63" s="39" t="s">
        <v>258</v>
      </c>
    </row>
    <row r="65" spans="2:6" x14ac:dyDescent="0.35">
      <c r="B65" s="53" t="s">
        <v>244</v>
      </c>
    </row>
    <row r="66" spans="2:6" x14ac:dyDescent="0.35">
      <c r="B66" s="41" t="s">
        <v>3</v>
      </c>
      <c r="C66" s="41" t="s">
        <v>245</v>
      </c>
      <c r="D66" s="41" t="s">
        <v>246</v>
      </c>
      <c r="E66" s="41" t="s">
        <v>247</v>
      </c>
      <c r="F66" s="41" t="s">
        <v>248</v>
      </c>
    </row>
    <row r="67" spans="2:6" x14ac:dyDescent="0.35">
      <c r="B67" s="43" t="s">
        <v>259</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260</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261</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262</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26</v>
      </c>
      <c r="F71" s="44">
        <f>SUM(C71:E71)</f>
        <v>26</v>
      </c>
    </row>
    <row r="73" spans="2:6" x14ac:dyDescent="0.35">
      <c r="B73" s="53" t="s">
        <v>250</v>
      </c>
    </row>
    <row r="74" spans="2:6" x14ac:dyDescent="0.35">
      <c r="B74" s="54" t="s">
        <v>3</v>
      </c>
      <c r="C74" s="54" t="s">
        <v>245</v>
      </c>
      <c r="D74" s="54" t="s">
        <v>246</v>
      </c>
      <c r="E74" s="54" t="s">
        <v>247</v>
      </c>
      <c r="F74" s="54" t="s">
        <v>19</v>
      </c>
    </row>
    <row r="75" spans="2:6" x14ac:dyDescent="0.35">
      <c r="B75" s="43" t="s">
        <v>259</v>
      </c>
      <c r="C75" s="45">
        <f>IF(F67&gt;0, C67/F67, 0)</f>
        <v>0</v>
      </c>
      <c r="D75" s="45">
        <f>IF(F67&gt;0, D67/F67, 0)</f>
        <v>0</v>
      </c>
      <c r="E75" s="45">
        <f>IF(F67&gt;0, E67/F67, 0)</f>
        <v>0</v>
      </c>
      <c r="F75" s="46" t="s">
        <v>19</v>
      </c>
    </row>
    <row r="76" spans="2:6" x14ac:dyDescent="0.35">
      <c r="B76" s="43" t="s">
        <v>260</v>
      </c>
      <c r="C76" s="45">
        <f>IF(F68&gt;0, C68/F68, 0)</f>
        <v>0</v>
      </c>
      <c r="D76" s="45">
        <f>IF(F68&gt;0, D68/F68, 0)</f>
        <v>0</v>
      </c>
      <c r="E76" s="45">
        <f>IF(F68&gt;0, E68/F68, 0)</f>
        <v>0</v>
      </c>
      <c r="F76" s="46" t="s">
        <v>19</v>
      </c>
    </row>
    <row r="77" spans="2:6" x14ac:dyDescent="0.35">
      <c r="B77" s="43" t="s">
        <v>261</v>
      </c>
      <c r="C77" s="45">
        <f>IF(F69&gt;0, C69/F69, 0)</f>
        <v>0</v>
      </c>
      <c r="D77" s="45">
        <f>IF(F69&gt;0, D69/F69, 0)</f>
        <v>0</v>
      </c>
      <c r="E77" s="45">
        <f>IF(F69&gt;0, E69/F69, 0)</f>
        <v>0</v>
      </c>
      <c r="F77" s="46" t="s">
        <v>19</v>
      </c>
    </row>
    <row r="78" spans="2:6" x14ac:dyDescent="0.35">
      <c r="B78" s="43" t="s">
        <v>262</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263</v>
      </c>
    </row>
    <row r="86" spans="2:6" x14ac:dyDescent="0.35">
      <c r="B86" s="53" t="s">
        <v>244</v>
      </c>
    </row>
    <row r="87" spans="2:6" x14ac:dyDescent="0.35">
      <c r="B87" s="41" t="s">
        <v>264</v>
      </c>
      <c r="C87" s="41" t="s">
        <v>245</v>
      </c>
      <c r="D87" s="41" t="s">
        <v>246</v>
      </c>
      <c r="E87" s="41" t="s">
        <v>247</v>
      </c>
      <c r="F87" s="41" t="s">
        <v>248</v>
      </c>
    </row>
    <row r="88" spans="2:6" x14ac:dyDescent="0.35">
      <c r="B88" s="43" t="s">
        <v>265</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266</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267</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26</v>
      </c>
      <c r="F91" s="44">
        <f>SUM(C91:E91)</f>
        <v>26</v>
      </c>
    </row>
    <row r="93" spans="2:6" x14ac:dyDescent="0.35">
      <c r="B93" s="53" t="s">
        <v>250</v>
      </c>
    </row>
    <row r="94" spans="2:6" x14ac:dyDescent="0.35">
      <c r="B94" s="54" t="s">
        <v>264</v>
      </c>
      <c r="C94" s="54" t="s">
        <v>245</v>
      </c>
      <c r="D94" s="54" t="s">
        <v>246</v>
      </c>
      <c r="E94" s="54" t="s">
        <v>247</v>
      </c>
      <c r="F94" s="54" t="s">
        <v>19</v>
      </c>
    </row>
    <row r="95" spans="2:6" x14ac:dyDescent="0.35">
      <c r="B95" s="43" t="s">
        <v>265</v>
      </c>
      <c r="C95" s="45">
        <f>IF(F88&gt;0, C88/F88, 0)</f>
        <v>0</v>
      </c>
      <c r="D95" s="45">
        <f>IF(F88&gt;0, D88/F88, 0)</f>
        <v>0</v>
      </c>
      <c r="E95" s="45">
        <f>IF(F88&gt;0, E88/F88, 0)</f>
        <v>0</v>
      </c>
      <c r="F95" s="46" t="s">
        <v>19</v>
      </c>
    </row>
    <row r="96" spans="2:6" x14ac:dyDescent="0.35">
      <c r="B96" s="43" t="s">
        <v>266</v>
      </c>
      <c r="C96" s="45">
        <f>IF(F89&gt;0, C89/F89, 0)</f>
        <v>0</v>
      </c>
      <c r="D96" s="45">
        <f>IF(F89&gt;0, D89/F89, 0)</f>
        <v>0</v>
      </c>
      <c r="E96" s="45">
        <f>IF(F89&gt;0, E89/F89, 0)</f>
        <v>0</v>
      </c>
      <c r="F96" s="46" t="s">
        <v>19</v>
      </c>
    </row>
    <row r="97" spans="2:15" x14ac:dyDescent="0.35">
      <c r="B97" s="43" t="s">
        <v>267</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268</v>
      </c>
      <c r="J103" s="39" t="s">
        <v>269</v>
      </c>
    </row>
    <row r="104" spans="2:15" x14ac:dyDescent="0.35">
      <c r="B104" s="41" t="s">
        <v>5</v>
      </c>
      <c r="C104" s="294" t="s">
        <v>270</v>
      </c>
      <c r="D104" s="294"/>
      <c r="E104" s="41" t="s">
        <v>237</v>
      </c>
      <c r="F104" s="41" t="s">
        <v>245</v>
      </c>
      <c r="G104" s="294" t="s">
        <v>271</v>
      </c>
      <c r="H104" s="294"/>
      <c r="J104" s="41" t="s">
        <v>5</v>
      </c>
      <c r="K104" s="41" t="s">
        <v>259</v>
      </c>
      <c r="L104" s="41" t="s">
        <v>260</v>
      </c>
      <c r="M104" s="41" t="s">
        <v>261</v>
      </c>
      <c r="N104" s="41" t="s">
        <v>262</v>
      </c>
      <c r="O104" s="41" t="s">
        <v>16</v>
      </c>
    </row>
    <row r="105" spans="2:15" x14ac:dyDescent="0.35">
      <c r="B105" s="47" t="s">
        <v>252</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252</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253</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253</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254</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254</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255</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255</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256</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256</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26</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26</v>
      </c>
    </row>
    <row r="117" spans="2:24" ht="21" x14ac:dyDescent="0.5">
      <c r="B117" s="39" t="s">
        <v>272</v>
      </c>
      <c r="P117" s="56" t="s">
        <v>273</v>
      </c>
    </row>
    <row r="119" spans="2:24" ht="60" customHeight="1" x14ac:dyDescent="0.35">
      <c r="B119" s="297" t="s">
        <v>274</v>
      </c>
      <c r="C119" s="290"/>
      <c r="D119" s="290"/>
      <c r="E119" s="290"/>
      <c r="F119" s="290"/>
      <c r="P119" s="297" t="s">
        <v>275</v>
      </c>
      <c r="Q119" s="290"/>
      <c r="R119" s="290"/>
      <c r="S119" s="290"/>
      <c r="T119" s="290"/>
      <c r="U119" s="290"/>
      <c r="V119" s="290"/>
      <c r="W119" s="290"/>
    </row>
    <row r="121" spans="2:24" ht="30" customHeight="1" x14ac:dyDescent="0.35">
      <c r="P121" s="57" t="s">
        <v>276</v>
      </c>
      <c r="Q121" s="58">
        <f>C16</f>
        <v>0</v>
      </c>
      <c r="R121" s="59"/>
      <c r="S121" s="58">
        <f>C67</f>
        <v>0</v>
      </c>
      <c r="T121" s="59"/>
      <c r="U121" s="58">
        <f>C68</f>
        <v>0</v>
      </c>
      <c r="V121" s="59"/>
      <c r="W121" s="58">
        <f>C69</f>
        <v>0</v>
      </c>
      <c r="X121" s="59"/>
    </row>
    <row r="122" spans="2:24" ht="35" customHeight="1" x14ac:dyDescent="0.35">
      <c r="P122" s="60" t="s">
        <v>277</v>
      </c>
      <c r="Q122" s="60" t="s">
        <v>278</v>
      </c>
      <c r="R122" s="60" t="s">
        <v>279</v>
      </c>
      <c r="S122" s="60" t="s">
        <v>280</v>
      </c>
      <c r="T122" s="60" t="s">
        <v>281</v>
      </c>
      <c r="U122" s="60" t="s">
        <v>282</v>
      </c>
      <c r="V122" s="60" t="s">
        <v>283</v>
      </c>
      <c r="W122" s="60" t="s">
        <v>284</v>
      </c>
      <c r="X122" s="60" t="s">
        <v>285</v>
      </c>
    </row>
    <row r="123" spans="2:24" x14ac:dyDescent="0.35">
      <c r="O123" s="61" t="s">
        <v>286</v>
      </c>
      <c r="P123" s="62" t="s">
        <v>287</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288</v>
      </c>
      <c r="P158" s="56" t="s">
        <v>289</v>
      </c>
    </row>
    <row r="160" spans="2:24" ht="45" customHeight="1" x14ac:dyDescent="0.35">
      <c r="B160" s="297" t="s">
        <v>290</v>
      </c>
      <c r="C160" s="290"/>
      <c r="D160" s="290"/>
      <c r="E160" s="290"/>
      <c r="F160" s="290"/>
      <c r="P160" s="297" t="s">
        <v>291</v>
      </c>
      <c r="Q160" s="290"/>
      <c r="R160" s="290"/>
      <c r="S160" s="290"/>
      <c r="T160" s="290"/>
      <c r="U160" s="290"/>
    </row>
    <row r="161" spans="16:22" ht="35" customHeight="1" x14ac:dyDescent="0.35">
      <c r="P161" s="294" t="s">
        <v>292</v>
      </c>
      <c r="Q161" s="294"/>
      <c r="R161" s="294" t="s">
        <v>293</v>
      </c>
      <c r="S161" s="294"/>
      <c r="T161" s="294"/>
    </row>
    <row r="162" spans="16:22" ht="30" customHeight="1" x14ac:dyDescent="0.35">
      <c r="P162" s="298">
        <v>0</v>
      </c>
      <c r="Q162" s="299"/>
      <c r="R162" s="300" t="s">
        <v>294</v>
      </c>
      <c r="S162" s="301"/>
      <c r="T162" s="301"/>
    </row>
    <row r="165" spans="16:22" ht="25" customHeight="1" x14ac:dyDescent="0.35">
      <c r="P165" s="65" t="s">
        <v>277</v>
      </c>
      <c r="Q165" s="65" t="s">
        <v>295</v>
      </c>
      <c r="R165" s="65" t="s">
        <v>296</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147</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7"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85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85</v>
      </c>
      <c r="D18" s="3" t="s">
        <v>16</v>
      </c>
      <c r="E18" s="3" t="s">
        <v>17</v>
      </c>
      <c r="F18" s="3" t="s">
        <v>18</v>
      </c>
      <c r="G18" s="3" t="s">
        <v>19</v>
      </c>
      <c r="H18" s="4" t="s">
        <v>19</v>
      </c>
      <c r="I18" s="1" t="s">
        <v>86</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85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85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85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10" t="s">
        <v>143</v>
      </c>
      <c r="B27" s="5" t="s">
        <v>144</v>
      </c>
      <c r="C27" s="6" t="s">
        <v>15</v>
      </c>
      <c r="D27" s="7" t="s">
        <v>16</v>
      </c>
      <c r="E27" s="7" t="s">
        <v>17</v>
      </c>
      <c r="F27" s="7" t="s">
        <v>18</v>
      </c>
      <c r="G27" s="7" t="s">
        <v>19</v>
      </c>
      <c r="H27" s="8" t="s">
        <v>19</v>
      </c>
      <c r="I27" s="5" t="s">
        <v>145</v>
      </c>
      <c r="J27" s="5" t="s">
        <v>141</v>
      </c>
      <c r="K27" s="5" t="s">
        <v>146</v>
      </c>
      <c r="L27" s="7" t="str">
        <f t="shared" si="0"/>
        <v>Outstanding</v>
      </c>
      <c r="M27" s="12" t="s">
        <v>19</v>
      </c>
    </row>
    <row r="31" spans="1:13" ht="32" customHeight="1" x14ac:dyDescent="0.35">
      <c r="A31" s="288" t="s">
        <v>147</v>
      </c>
      <c r="B31" s="288"/>
      <c r="C31" s="288"/>
      <c r="D31" s="288"/>
    </row>
  </sheetData>
  <mergeCells count="1">
    <mergeCell ref="A31:D31"/>
  </mergeCells>
  <conditionalFormatting sqref="C2:C27">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 xr:uid="{00000000-0002-0000-0200-000000000000}">
      <formula1>"Must,Should,Could,Won't,Unassigned"</formula1>
    </dataValidation>
    <dataValidation type="list" showErrorMessage="1" errorTitle="Invalid Value" error="Please select a value from the list: Low, Medium, High, Unassessed." sqref="E2:E27" xr:uid="{00000000-0002-0000-0200-000001000000}">
      <formula1>"Low,Medium,High,Unassessed"</formula1>
    </dataValidation>
    <dataValidation type="list" showErrorMessage="1" errorTitle="Invalid Value" error="Please select a value from the list: Phase1, Phase2, Phase3, Phase4, Phase5, Pending." sqref="F2:F2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 xr:uid="{00000000-0002-0000-0200-000003000000}">
      <formula1>"Implemented,Testing,Failed,Compensated,Risk Accepted,N/A"</formula1>
    </dataValidation>
  </dataValidations>
  <hyperlinks>
    <hyperlink ref="A3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297</v>
      </c>
      <c r="C2" s="305" t="s">
        <v>297</v>
      </c>
      <c r="D2" s="305" t="s">
        <v>297</v>
      </c>
      <c r="E2" s="305" t="s">
        <v>297</v>
      </c>
      <c r="F2" s="305" t="s">
        <v>297</v>
      </c>
      <c r="G2" s="305" t="s">
        <v>297</v>
      </c>
      <c r="H2" s="309" t="s">
        <v>298</v>
      </c>
      <c r="I2" s="309" t="s">
        <v>298</v>
      </c>
      <c r="J2" s="309" t="s">
        <v>298</v>
      </c>
      <c r="K2" s="309" t="s">
        <v>298</v>
      </c>
      <c r="L2" s="309" t="s">
        <v>298</v>
      </c>
      <c r="M2" s="308" t="s">
        <v>299</v>
      </c>
      <c r="N2" s="308" t="s">
        <v>299</v>
      </c>
      <c r="O2" s="310" t="s">
        <v>300</v>
      </c>
      <c r="P2" s="310" t="s">
        <v>300</v>
      </c>
      <c r="Q2" s="306" t="s">
        <v>11</v>
      </c>
      <c r="R2" s="306" t="s">
        <v>11</v>
      </c>
      <c r="S2" s="306" t="s">
        <v>11</v>
      </c>
      <c r="T2" s="307" t="s">
        <v>301</v>
      </c>
    </row>
    <row r="3" spans="2:20" ht="35" customHeight="1" x14ac:dyDescent="0.35">
      <c r="B3" s="70" t="s">
        <v>302</v>
      </c>
      <c r="C3" s="70" t="s">
        <v>303</v>
      </c>
      <c r="D3" s="70" t="s">
        <v>304</v>
      </c>
      <c r="E3" s="70" t="s">
        <v>305</v>
      </c>
      <c r="F3" s="70" t="s">
        <v>306</v>
      </c>
      <c r="G3" s="70" t="s">
        <v>9</v>
      </c>
      <c r="H3" s="71" t="s">
        <v>307</v>
      </c>
      <c r="I3" s="71" t="s">
        <v>308</v>
      </c>
      <c r="J3" s="71" t="s">
        <v>309</v>
      </c>
      <c r="K3" s="71" t="s">
        <v>310</v>
      </c>
      <c r="L3" s="71" t="s">
        <v>242</v>
      </c>
      <c r="M3" s="72" t="s">
        <v>311</v>
      </c>
      <c r="N3" s="72" t="s">
        <v>312</v>
      </c>
      <c r="O3" s="73" t="s">
        <v>313</v>
      </c>
      <c r="P3" s="73" t="s">
        <v>314</v>
      </c>
      <c r="Q3" s="74" t="s">
        <v>11</v>
      </c>
      <c r="R3" s="74" t="s">
        <v>315</v>
      </c>
      <c r="S3" s="74" t="s">
        <v>316</v>
      </c>
      <c r="T3" s="75" t="s">
        <v>317</v>
      </c>
    </row>
    <row r="4" spans="2:20" ht="60" customHeight="1" x14ac:dyDescent="0.35">
      <c r="B4" s="76" t="s">
        <v>318</v>
      </c>
      <c r="C4" s="76" t="s">
        <v>319</v>
      </c>
      <c r="D4" s="76" t="s">
        <v>320</v>
      </c>
      <c r="E4" s="76" t="s">
        <v>321</v>
      </c>
      <c r="F4" s="76" t="s">
        <v>322</v>
      </c>
      <c r="G4" s="76" t="s">
        <v>323</v>
      </c>
      <c r="H4" s="76" t="s">
        <v>324</v>
      </c>
      <c r="I4" s="76" t="s">
        <v>325</v>
      </c>
      <c r="J4" s="76" t="s">
        <v>326</v>
      </c>
      <c r="K4" s="76" t="s">
        <v>327</v>
      </c>
      <c r="L4" s="76" t="s">
        <v>328</v>
      </c>
      <c r="M4" s="76" t="s">
        <v>329</v>
      </c>
      <c r="N4" s="76" t="s">
        <v>330</v>
      </c>
      <c r="O4" s="76" t="s">
        <v>331</v>
      </c>
      <c r="P4" s="76" t="s">
        <v>332</v>
      </c>
      <c r="Q4" s="76" t="s">
        <v>333</v>
      </c>
      <c r="R4" s="76" t="s">
        <v>334</v>
      </c>
      <c r="S4" s="76" t="s">
        <v>335</v>
      </c>
      <c r="T4" s="76" t="s">
        <v>336</v>
      </c>
    </row>
    <row r="5" spans="2:20" ht="60" customHeight="1" x14ac:dyDescent="0.35">
      <c r="B5" s="38" t="s">
        <v>337</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338</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339</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340</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341</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342</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343</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344</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345</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346</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347</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348</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349</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350</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351</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352</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353</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354</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355</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356</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357</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358</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359</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360</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361</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362</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363</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364</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365</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366</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367</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368</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369</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370</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371</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372</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373</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374</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375</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376</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377</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378</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379</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380</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381</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382</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383</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384</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385</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386</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147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387</v>
      </c>
      <c r="B1" s="104" t="s">
        <v>0</v>
      </c>
      <c r="C1" s="104" t="s">
        <v>388</v>
      </c>
      <c r="D1" s="104" t="s">
        <v>9</v>
      </c>
      <c r="E1" s="104" t="s">
        <v>389</v>
      </c>
      <c r="F1" s="104" t="s">
        <v>390</v>
      </c>
      <c r="G1" s="104" t="s">
        <v>391</v>
      </c>
      <c r="H1" s="104" t="s">
        <v>392</v>
      </c>
      <c r="I1" s="104" t="s">
        <v>393</v>
      </c>
      <c r="J1" s="104" t="s">
        <v>394</v>
      </c>
      <c r="K1" s="104" t="s">
        <v>395</v>
      </c>
      <c r="L1" s="104" t="s">
        <v>396</v>
      </c>
      <c r="M1" s="104" t="s">
        <v>397</v>
      </c>
      <c r="N1" s="104" t="s">
        <v>398</v>
      </c>
      <c r="O1" s="104" t="s">
        <v>399</v>
      </c>
      <c r="P1" s="104" t="s">
        <v>400</v>
      </c>
      <c r="Q1" s="104" t="s">
        <v>401</v>
      </c>
      <c r="R1" s="104" t="s">
        <v>402</v>
      </c>
      <c r="S1" s="104" t="s">
        <v>403</v>
      </c>
      <c r="T1" s="104" t="s">
        <v>404</v>
      </c>
      <c r="U1" s="104" t="s">
        <v>405</v>
      </c>
      <c r="V1" s="104" t="s">
        <v>406</v>
      </c>
      <c r="W1" s="104" t="s">
        <v>407</v>
      </c>
      <c r="X1" s="104" t="s">
        <v>408</v>
      </c>
      <c r="Y1" s="104" t="s">
        <v>409</v>
      </c>
      <c r="Z1" s="104" t="s">
        <v>410</v>
      </c>
      <c r="AA1" s="104" t="s">
        <v>411</v>
      </c>
      <c r="AB1" s="104" t="s">
        <v>412</v>
      </c>
      <c r="AC1" s="104" t="s">
        <v>413</v>
      </c>
      <c r="AD1" s="104" t="s">
        <v>414</v>
      </c>
      <c r="AE1" s="104" t="s">
        <v>415</v>
      </c>
      <c r="AF1" s="104" t="s">
        <v>416</v>
      </c>
      <c r="AG1" s="104" t="s">
        <v>417</v>
      </c>
      <c r="AH1" s="104" t="s">
        <v>418</v>
      </c>
      <c r="AI1" s="104" t="s">
        <v>419</v>
      </c>
      <c r="AJ1" s="104" t="s">
        <v>420</v>
      </c>
      <c r="AK1" s="104" t="s">
        <v>421</v>
      </c>
      <c r="AL1" s="104" t="s">
        <v>422</v>
      </c>
      <c r="AM1" s="104" t="s">
        <v>423</v>
      </c>
      <c r="AN1" s="104" t="s">
        <v>424</v>
      </c>
      <c r="AO1" s="104" t="s">
        <v>425</v>
      </c>
      <c r="AP1" s="104" t="s">
        <v>426</v>
      </c>
      <c r="AQ1" s="104" t="s">
        <v>427</v>
      </c>
      <c r="AR1" s="104" t="s">
        <v>428</v>
      </c>
      <c r="AS1" s="104" t="s">
        <v>429</v>
      </c>
      <c r="AT1" s="104" t="s">
        <v>430</v>
      </c>
      <c r="AU1" s="104" t="s">
        <v>431</v>
      </c>
      <c r="AV1" s="104" t="s">
        <v>432</v>
      </c>
      <c r="AW1" s="105" t="s">
        <v>433</v>
      </c>
    </row>
    <row r="2" spans="1:49" ht="60" customHeight="1" outlineLevel="1" x14ac:dyDescent="0.35">
      <c r="A2" s="97" t="s">
        <v>434</v>
      </c>
      <c r="B2" s="80">
        <v>1</v>
      </c>
      <c r="C2" s="82" t="s">
        <v>19</v>
      </c>
      <c r="D2" s="84" t="s">
        <v>435</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434</v>
      </c>
      <c r="B3" s="81" t="s">
        <v>436</v>
      </c>
      <c r="C3" s="83" t="s">
        <v>437</v>
      </c>
      <c r="D3" s="85" t="s">
        <v>438</v>
      </c>
      <c r="E3" s="85" t="s">
        <v>439</v>
      </c>
      <c r="F3" s="86" t="s">
        <v>440</v>
      </c>
      <c r="G3" s="86" t="s">
        <v>441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434</v>
      </c>
      <c r="B4" s="81" t="s">
        <v>442</v>
      </c>
      <c r="C4" s="83" t="s">
        <v>443</v>
      </c>
      <c r="D4" s="85" t="s">
        <v>444</v>
      </c>
      <c r="E4" s="85" t="s">
        <v>445</v>
      </c>
      <c r="F4" s="86" t="s">
        <v>440</v>
      </c>
      <c r="G4" s="86" t="s">
        <v>446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434</v>
      </c>
      <c r="B5" s="81" t="s">
        <v>447</v>
      </c>
      <c r="C5" s="83" t="s">
        <v>448</v>
      </c>
      <c r="D5" s="85" t="s">
        <v>449</v>
      </c>
      <c r="E5" s="85" t="s">
        <v>450</v>
      </c>
      <c r="F5" s="86" t="s">
        <v>440</v>
      </c>
      <c r="G5" s="86" t="s">
        <v>451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434</v>
      </c>
      <c r="B6" s="81" t="s">
        <v>452</v>
      </c>
      <c r="C6" s="83" t="s">
        <v>453</v>
      </c>
      <c r="D6" s="85" t="s">
        <v>454</v>
      </c>
      <c r="E6" s="85" t="s">
        <v>455</v>
      </c>
      <c r="F6" s="86" t="s">
        <v>440</v>
      </c>
      <c r="G6" s="86" t="s">
        <v>441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434</v>
      </c>
      <c r="B7" s="81" t="s">
        <v>456</v>
      </c>
      <c r="C7" s="83" t="s">
        <v>457</v>
      </c>
      <c r="D7" s="85" t="s">
        <v>458</v>
      </c>
      <c r="E7" s="85" t="s">
        <v>459</v>
      </c>
      <c r="F7" s="86" t="s">
        <v>440</v>
      </c>
      <c r="G7" s="86" t="s">
        <v>451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460</v>
      </c>
      <c r="B8" s="80">
        <v>2</v>
      </c>
      <c r="C8" s="82" t="s">
        <v>19</v>
      </c>
      <c r="D8" s="84" t="s">
        <v>461</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460</v>
      </c>
      <c r="B9" s="81" t="s">
        <v>462</v>
      </c>
      <c r="C9" s="83" t="s">
        <v>463</v>
      </c>
      <c r="D9" s="85" t="s">
        <v>464</v>
      </c>
      <c r="E9" s="85" t="s">
        <v>465</v>
      </c>
      <c r="F9" s="86" t="s">
        <v>466</v>
      </c>
      <c r="G9" s="86" t="s">
        <v>441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460</v>
      </c>
      <c r="B10" s="81" t="s">
        <v>467</v>
      </c>
      <c r="C10" s="83" t="s">
        <v>468</v>
      </c>
      <c r="D10" s="85" t="s">
        <v>469</v>
      </c>
      <c r="E10" s="85" t="s">
        <v>470</v>
      </c>
      <c r="F10" s="86" t="s">
        <v>466</v>
      </c>
      <c r="G10" s="86" t="s">
        <v>441</v>
      </c>
      <c r="H10" s="86">
        <v>1</v>
      </c>
      <c r="I10" s="88">
        <f>IF(COUNTIF(J10:AW10,"&lt;&gt;")=0,"",SUMPRODUCT(((Recommendations[ImplStatus]="Implemented")+(Recommendations[ImplStatus]="Compensated"))*ISNUMBER(MATCH(Recommendations[Id],J10:AW10,0)))/COUNTIF(J10:AW10,"&lt;&gt;"))</f>
        <v>0</v>
      </c>
      <c r="J10" s="90" t="s">
        <v>108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460</v>
      </c>
      <c r="B11" s="81" t="s">
        <v>471</v>
      </c>
      <c r="C11" s="83" t="s">
        <v>472</v>
      </c>
      <c r="D11" s="85" t="s">
        <v>473</v>
      </c>
      <c r="E11" s="85" t="s">
        <v>474</v>
      </c>
      <c r="F11" s="86" t="s">
        <v>466</v>
      </c>
      <c r="G11" s="86" t="s">
        <v>446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460</v>
      </c>
      <c r="B12" s="81" t="s">
        <v>475</v>
      </c>
      <c r="C12" s="83" t="s">
        <v>476</v>
      </c>
      <c r="D12" s="85" t="s">
        <v>477</v>
      </c>
      <c r="E12" s="85" t="s">
        <v>478</v>
      </c>
      <c r="F12" s="86" t="s">
        <v>466</v>
      </c>
      <c r="G12" s="86" t="s">
        <v>451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460</v>
      </c>
      <c r="B13" s="81" t="s">
        <v>479</v>
      </c>
      <c r="C13" s="83" t="s">
        <v>480</v>
      </c>
      <c r="D13" s="85" t="s">
        <v>481</v>
      </c>
      <c r="E13" s="85" t="s">
        <v>482</v>
      </c>
      <c r="F13" s="86" t="s">
        <v>466</v>
      </c>
      <c r="G13" s="86" t="s">
        <v>483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460</v>
      </c>
      <c r="B14" s="81" t="s">
        <v>484</v>
      </c>
      <c r="C14" s="83" t="s">
        <v>485</v>
      </c>
      <c r="D14" s="85" t="s">
        <v>486</v>
      </c>
      <c r="E14" s="85" t="s">
        <v>487</v>
      </c>
      <c r="F14" s="86" t="s">
        <v>466</v>
      </c>
      <c r="G14" s="86" t="s">
        <v>483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460</v>
      </c>
      <c r="B15" s="81" t="s">
        <v>488</v>
      </c>
      <c r="C15" s="83" t="s">
        <v>489</v>
      </c>
      <c r="D15" s="85" t="s">
        <v>490</v>
      </c>
      <c r="E15" s="85" t="s">
        <v>491</v>
      </c>
      <c r="F15" s="86" t="s">
        <v>466</v>
      </c>
      <c r="G15" s="86" t="s">
        <v>483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492</v>
      </c>
      <c r="B16" s="80">
        <v>3</v>
      </c>
      <c r="C16" s="82" t="s">
        <v>19</v>
      </c>
      <c r="D16" s="84" t="s">
        <v>493</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492</v>
      </c>
      <c r="B17" s="81" t="s">
        <v>494</v>
      </c>
      <c r="C17" s="83" t="s">
        <v>495</v>
      </c>
      <c r="D17" s="85" t="s">
        <v>496</v>
      </c>
      <c r="E17" s="85" t="s">
        <v>497</v>
      </c>
      <c r="F17" s="86" t="s">
        <v>498</v>
      </c>
      <c r="G17" s="86" t="s">
        <v>499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492</v>
      </c>
      <c r="B18" s="81" t="s">
        <v>500</v>
      </c>
      <c r="C18" s="83" t="s">
        <v>501</v>
      </c>
      <c r="D18" s="85" t="s">
        <v>502</v>
      </c>
      <c r="E18" s="85" t="s">
        <v>503</v>
      </c>
      <c r="F18" s="86" t="s">
        <v>498</v>
      </c>
      <c r="G18" s="86" t="s">
        <v>441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492</v>
      </c>
      <c r="B19" s="81" t="s">
        <v>504</v>
      </c>
      <c r="C19" s="83" t="s">
        <v>505</v>
      </c>
      <c r="D19" s="85" t="s">
        <v>506</v>
      </c>
      <c r="E19" s="85" t="s">
        <v>507</v>
      </c>
      <c r="F19" s="86" t="s">
        <v>498</v>
      </c>
      <c r="G19" s="86" t="s">
        <v>483</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492</v>
      </c>
      <c r="B20" s="81" t="s">
        <v>508</v>
      </c>
      <c r="C20" s="83" t="s">
        <v>509</v>
      </c>
      <c r="D20" s="85" t="s">
        <v>510</v>
      </c>
      <c r="E20" s="85" t="s">
        <v>511</v>
      </c>
      <c r="F20" s="86" t="s">
        <v>498</v>
      </c>
      <c r="G20" s="86" t="s">
        <v>483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492</v>
      </c>
      <c r="B21" s="81" t="s">
        <v>512</v>
      </c>
      <c r="C21" s="83" t="s">
        <v>513</v>
      </c>
      <c r="D21" s="85" t="s">
        <v>514</v>
      </c>
      <c r="E21" s="85" t="s">
        <v>515</v>
      </c>
      <c r="F21" s="86" t="s">
        <v>498</v>
      </c>
      <c r="G21" s="86" t="s">
        <v>483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492</v>
      </c>
      <c r="B22" s="81" t="s">
        <v>516</v>
      </c>
      <c r="C22" s="83" t="s">
        <v>517</v>
      </c>
      <c r="D22" s="85" t="s">
        <v>518</v>
      </c>
      <c r="E22" s="85" t="s">
        <v>519</v>
      </c>
      <c r="F22" s="86" t="s">
        <v>498</v>
      </c>
      <c r="G22" s="86" t="s">
        <v>483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492</v>
      </c>
      <c r="B23" s="81" t="s">
        <v>520</v>
      </c>
      <c r="C23" s="83" t="s">
        <v>521</v>
      </c>
      <c r="D23" s="85" t="s">
        <v>522</v>
      </c>
      <c r="E23" s="85" t="s">
        <v>523</v>
      </c>
      <c r="F23" s="86" t="s">
        <v>498</v>
      </c>
      <c r="G23" s="86" t="s">
        <v>441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492</v>
      </c>
      <c r="B24" s="81" t="s">
        <v>524</v>
      </c>
      <c r="C24" s="83" t="s">
        <v>525</v>
      </c>
      <c r="D24" s="85" t="s">
        <v>526</v>
      </c>
      <c r="E24" s="85" t="s">
        <v>527</v>
      </c>
      <c r="F24" s="86" t="s">
        <v>498</v>
      </c>
      <c r="G24" s="86" t="s">
        <v>441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492</v>
      </c>
      <c r="B25" s="81" t="s">
        <v>528</v>
      </c>
      <c r="C25" s="83" t="s">
        <v>529</v>
      </c>
      <c r="D25" s="85" t="s">
        <v>530</v>
      </c>
      <c r="E25" s="85" t="s">
        <v>531</v>
      </c>
      <c r="F25" s="86" t="s">
        <v>498</v>
      </c>
      <c r="G25" s="86" t="s">
        <v>483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492</v>
      </c>
      <c r="B26" s="81" t="s">
        <v>532</v>
      </c>
      <c r="C26" s="83" t="s">
        <v>533</v>
      </c>
      <c r="D26" s="85" t="s">
        <v>534</v>
      </c>
      <c r="E26" s="85" t="s">
        <v>535</v>
      </c>
      <c r="F26" s="86" t="s">
        <v>498</v>
      </c>
      <c r="G26" s="86" t="s">
        <v>483</v>
      </c>
      <c r="H26" s="86">
        <v>2</v>
      </c>
      <c r="I26" s="88">
        <f>IF(COUNTIF(J26:AW26,"&lt;&gt;")=0,"",SUMPRODUCT(((Recommendations[ImplStatus]="Implemented")+(Recommendations[ImplStatus]="Compensated"))*ISNUMBER(MATCH(Recommendations[Id],J26:AW26,0)))/COUNTIF(J26:AW26,"&lt;&gt;"))</f>
        <v>0</v>
      </c>
      <c r="J26" s="90" t="s">
        <v>83</v>
      </c>
      <c r="K26" s="90" t="s">
        <v>118</v>
      </c>
      <c r="L26" s="90" t="s">
        <v>133</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492</v>
      </c>
      <c r="B27" s="81" t="s">
        <v>536</v>
      </c>
      <c r="C27" s="83" t="s">
        <v>537</v>
      </c>
      <c r="D27" s="85" t="s">
        <v>538</v>
      </c>
      <c r="E27" s="85" t="s">
        <v>539</v>
      </c>
      <c r="F27" s="86" t="s">
        <v>498</v>
      </c>
      <c r="G27" s="86" t="s">
        <v>483</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492</v>
      </c>
      <c r="B28" s="81" t="s">
        <v>540</v>
      </c>
      <c r="C28" s="83" t="s">
        <v>541</v>
      </c>
      <c r="D28" s="85" t="s">
        <v>542</v>
      </c>
      <c r="E28" s="85" t="s">
        <v>543</v>
      </c>
      <c r="F28" s="86" t="s">
        <v>498</v>
      </c>
      <c r="G28" s="86" t="s">
        <v>483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492</v>
      </c>
      <c r="B29" s="81" t="s">
        <v>544</v>
      </c>
      <c r="C29" s="83" t="s">
        <v>545</v>
      </c>
      <c r="D29" s="85" t="s">
        <v>546</v>
      </c>
      <c r="E29" s="85" t="s">
        <v>547</v>
      </c>
      <c r="F29" s="86" t="s">
        <v>498</v>
      </c>
      <c r="G29" s="86" t="s">
        <v>483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492</v>
      </c>
      <c r="B30" s="81" t="s">
        <v>548</v>
      </c>
      <c r="C30" s="83" t="s">
        <v>549</v>
      </c>
      <c r="D30" s="85" t="s">
        <v>550</v>
      </c>
      <c r="E30" s="85" t="s">
        <v>551</v>
      </c>
      <c r="F30" s="86" t="s">
        <v>498</v>
      </c>
      <c r="G30" s="86" t="s">
        <v>451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552</v>
      </c>
      <c r="B31" s="80">
        <v>4</v>
      </c>
      <c r="C31" s="82" t="s">
        <v>19</v>
      </c>
      <c r="D31" s="84" t="s">
        <v>553</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552</v>
      </c>
      <c r="B32" s="81" t="s">
        <v>554</v>
      </c>
      <c r="C32" s="83" t="s">
        <v>555</v>
      </c>
      <c r="D32" s="85" t="s">
        <v>556</v>
      </c>
      <c r="E32" s="85" t="s">
        <v>557</v>
      </c>
      <c r="F32" s="86" t="s">
        <v>558</v>
      </c>
      <c r="G32" s="86" t="s">
        <v>499</v>
      </c>
      <c r="H32" s="86">
        <v>1</v>
      </c>
      <c r="I32" s="88">
        <f>IF(COUNTIF(J32:AW32,"&lt;&gt;")=0,"",SUMPRODUCT(((Recommendations[ImplStatus]="Implemented")+(Recommendations[ImplStatus]="Compensated"))*ISNUMBER(MATCH(Recommendations[Id],J32:AW32,0)))/COUNTIF(J32:AW32,"&lt;&gt;"))</f>
        <v>0</v>
      </c>
      <c r="J32" s="90" t="s">
        <v>33</v>
      </c>
      <c r="K32" s="90" t="s">
        <v>113</v>
      </c>
      <c r="L32" s="90" t="s">
        <v>128</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552</v>
      </c>
      <c r="B33" s="81" t="s">
        <v>559</v>
      </c>
      <c r="C33" s="83" t="s">
        <v>560</v>
      </c>
      <c r="D33" s="85" t="s">
        <v>561</v>
      </c>
      <c r="E33" s="85" t="s">
        <v>562</v>
      </c>
      <c r="F33" s="86" t="s">
        <v>558</v>
      </c>
      <c r="G33" s="86" t="s">
        <v>499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552</v>
      </c>
      <c r="B34" s="81" t="s">
        <v>563</v>
      </c>
      <c r="C34" s="83" t="s">
        <v>564</v>
      </c>
      <c r="D34" s="85" t="s">
        <v>565</v>
      </c>
      <c r="E34" s="85" t="s">
        <v>566</v>
      </c>
      <c r="F34" s="86" t="s">
        <v>440</v>
      </c>
      <c r="G34" s="86" t="s">
        <v>483</v>
      </c>
      <c r="H34" s="86">
        <v>1</v>
      </c>
      <c r="I34" s="88">
        <f>IF(COUNTIF(J34:AW34,"&lt;&gt;")=0,"",SUMPRODUCT(((Recommendations[ImplStatus]="Implemented")+(Recommendations[ImplStatus]="Compensated"))*ISNUMBER(MATCH(Recommendations[Id],J34:AW34,0)))/COUNTIF(J34:AW34,"&lt;&gt;"))</f>
        <v>0</v>
      </c>
      <c r="J34" s="90" t="s">
        <v>13</v>
      </c>
      <c r="K34" s="90" t="s">
        <v>23</v>
      </c>
      <c r="L34" s="90" t="s">
        <v>89</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552</v>
      </c>
      <c r="B35" s="81" t="s">
        <v>567</v>
      </c>
      <c r="C35" s="83" t="s">
        <v>568</v>
      </c>
      <c r="D35" s="85" t="s">
        <v>569</v>
      </c>
      <c r="E35" s="85" t="s">
        <v>570</v>
      </c>
      <c r="F35" s="86" t="s">
        <v>440</v>
      </c>
      <c r="G35" s="86" t="s">
        <v>483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552</v>
      </c>
      <c r="B36" s="81" t="s">
        <v>571</v>
      </c>
      <c r="C36" s="83" t="s">
        <v>572</v>
      </c>
      <c r="D36" s="85" t="s">
        <v>573</v>
      </c>
      <c r="E36" s="85" t="s">
        <v>574</v>
      </c>
      <c r="F36" s="86" t="s">
        <v>440</v>
      </c>
      <c r="G36" s="86" t="s">
        <v>483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552</v>
      </c>
      <c r="B37" s="81" t="s">
        <v>575</v>
      </c>
      <c r="C37" s="83" t="s">
        <v>576</v>
      </c>
      <c r="D37" s="85" t="s">
        <v>577</v>
      </c>
      <c r="E37" s="85" t="s">
        <v>578</v>
      </c>
      <c r="F37" s="86" t="s">
        <v>440</v>
      </c>
      <c r="G37" s="86" t="s">
        <v>483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552</v>
      </c>
      <c r="B38" s="81" t="s">
        <v>579</v>
      </c>
      <c r="C38" s="83" t="s">
        <v>580</v>
      </c>
      <c r="D38" s="85" t="s">
        <v>581</v>
      </c>
      <c r="E38" s="85" t="s">
        <v>582</v>
      </c>
      <c r="F38" s="86" t="s">
        <v>583</v>
      </c>
      <c r="G38" s="86" t="s">
        <v>483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552</v>
      </c>
      <c r="B39" s="81" t="s">
        <v>584</v>
      </c>
      <c r="C39" s="83" t="s">
        <v>585</v>
      </c>
      <c r="D39" s="85" t="s">
        <v>586</v>
      </c>
      <c r="E39" s="85" t="s">
        <v>587</v>
      </c>
      <c r="F39" s="86" t="s">
        <v>440</v>
      </c>
      <c r="G39" s="86" t="s">
        <v>483</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552</v>
      </c>
      <c r="B40" s="81" t="s">
        <v>588</v>
      </c>
      <c r="C40" s="83" t="s">
        <v>589</v>
      </c>
      <c r="D40" s="85" t="s">
        <v>590</v>
      </c>
      <c r="E40" s="85" t="s">
        <v>591</v>
      </c>
      <c r="F40" s="86" t="s">
        <v>440</v>
      </c>
      <c r="G40" s="86" t="s">
        <v>483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552</v>
      </c>
      <c r="B41" s="81" t="s">
        <v>592</v>
      </c>
      <c r="C41" s="83" t="s">
        <v>593</v>
      </c>
      <c r="D41" s="85" t="s">
        <v>594</v>
      </c>
      <c r="E41" s="85" t="s">
        <v>595</v>
      </c>
      <c r="F41" s="86" t="s">
        <v>440</v>
      </c>
      <c r="G41" s="86" t="s">
        <v>483</v>
      </c>
      <c r="H41" s="86">
        <v>2</v>
      </c>
      <c r="I41" s="88">
        <f>IF(COUNTIF(J41:AW41,"&lt;&gt;")=0,"",SUMPRODUCT(((Recommendations[ImplStatus]="Implemented")+(Recommendations[ImplStatus]="Compensated"))*ISNUMBER(MATCH(Recommendations[Id],J41:AW41,0)))/COUNTIF(J41:AW41,"&lt;&gt;"))</f>
        <v>0</v>
      </c>
      <c r="J41" s="90" t="s">
        <v>28</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552</v>
      </c>
      <c r="B42" s="81" t="s">
        <v>596</v>
      </c>
      <c r="C42" s="83" t="s">
        <v>597</v>
      </c>
      <c r="D42" s="85" t="s">
        <v>598</v>
      </c>
      <c r="E42" s="85" t="s">
        <v>599</v>
      </c>
      <c r="F42" s="86" t="s">
        <v>498</v>
      </c>
      <c r="G42" s="86" t="s">
        <v>483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552</v>
      </c>
      <c r="B43" s="81" t="s">
        <v>600</v>
      </c>
      <c r="C43" s="83" t="s">
        <v>601</v>
      </c>
      <c r="D43" s="85" t="s">
        <v>602</v>
      </c>
      <c r="E43" s="85" t="s">
        <v>603</v>
      </c>
      <c r="F43" s="86" t="s">
        <v>498</v>
      </c>
      <c r="G43" s="86" t="s">
        <v>483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604</v>
      </c>
      <c r="B44" s="80">
        <v>5</v>
      </c>
      <c r="C44" s="82" t="s">
        <v>19</v>
      </c>
      <c r="D44" s="84" t="s">
        <v>605</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604</v>
      </c>
      <c r="B45" s="81" t="s">
        <v>606</v>
      </c>
      <c r="C45" s="83" t="s">
        <v>607</v>
      </c>
      <c r="D45" s="85" t="s">
        <v>608</v>
      </c>
      <c r="E45" s="85" t="s">
        <v>609</v>
      </c>
      <c r="F45" s="86" t="s">
        <v>583</v>
      </c>
      <c r="G45" s="86" t="s">
        <v>441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604</v>
      </c>
      <c r="B46" s="81" t="s">
        <v>610</v>
      </c>
      <c r="C46" s="83" t="s">
        <v>611</v>
      </c>
      <c r="D46" s="85" t="s">
        <v>612</v>
      </c>
      <c r="E46" s="85" t="s">
        <v>613</v>
      </c>
      <c r="F46" s="86" t="s">
        <v>583</v>
      </c>
      <c r="G46" s="86" t="s">
        <v>483</v>
      </c>
      <c r="H46" s="86">
        <v>1</v>
      </c>
      <c r="I46" s="88">
        <f>IF(COUNTIF(J46:AW46,"&lt;&gt;")=0,"",SUMPRODUCT(((Recommendations[ImplStatus]="Implemented")+(Recommendations[ImplStatus]="Compensated"))*ISNUMBER(MATCH(Recommendations[Id],J46:AW46,0)))/COUNTIF(J46:AW46,"&lt;&gt;"))</f>
        <v>0</v>
      </c>
      <c r="J46" s="90" t="s">
        <v>53</v>
      </c>
      <c r="K46" s="90" t="s">
        <v>58</v>
      </c>
      <c r="L46" s="90" t="s">
        <v>63</v>
      </c>
      <c r="M46" s="90" t="s">
        <v>68</v>
      </c>
      <c r="N46" s="90" t="s">
        <v>73</v>
      </c>
      <c r="O46" s="90" t="s">
        <v>78</v>
      </c>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604</v>
      </c>
      <c r="B47" s="81" t="s">
        <v>614</v>
      </c>
      <c r="C47" s="83" t="s">
        <v>615</v>
      </c>
      <c r="D47" s="85" t="s">
        <v>616</v>
      </c>
      <c r="E47" s="85" t="s">
        <v>617</v>
      </c>
      <c r="F47" s="86" t="s">
        <v>583</v>
      </c>
      <c r="G47" s="86" t="s">
        <v>483</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604</v>
      </c>
      <c r="B48" s="81" t="s">
        <v>618</v>
      </c>
      <c r="C48" s="83" t="s">
        <v>619</v>
      </c>
      <c r="D48" s="85" t="s">
        <v>620</v>
      </c>
      <c r="E48" s="85" t="s">
        <v>621</v>
      </c>
      <c r="F48" s="86" t="s">
        <v>583</v>
      </c>
      <c r="G48" s="86" t="s">
        <v>483</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604</v>
      </c>
      <c r="B49" s="81" t="s">
        <v>622</v>
      </c>
      <c r="C49" s="83" t="s">
        <v>623</v>
      </c>
      <c r="D49" s="85" t="s">
        <v>624</v>
      </c>
      <c r="E49" s="85" t="s">
        <v>625</v>
      </c>
      <c r="F49" s="86" t="s">
        <v>583</v>
      </c>
      <c r="G49" s="86" t="s">
        <v>441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604</v>
      </c>
      <c r="B50" s="81" t="s">
        <v>626</v>
      </c>
      <c r="C50" s="83" t="s">
        <v>627</v>
      </c>
      <c r="D50" s="85" t="s">
        <v>628</v>
      </c>
      <c r="E50" s="85" t="s">
        <v>629</v>
      </c>
      <c r="F50" s="86" t="s">
        <v>583</v>
      </c>
      <c r="G50" s="86" t="s">
        <v>499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630</v>
      </c>
      <c r="B51" s="80">
        <v>6</v>
      </c>
      <c r="C51" s="82" t="s">
        <v>19</v>
      </c>
      <c r="D51" s="84" t="s">
        <v>631</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630</v>
      </c>
      <c r="B52" s="81" t="s">
        <v>632</v>
      </c>
      <c r="C52" s="83" t="s">
        <v>633</v>
      </c>
      <c r="D52" s="85" t="s">
        <v>634</v>
      </c>
      <c r="E52" s="85" t="s">
        <v>635</v>
      </c>
      <c r="F52" s="86" t="s">
        <v>558</v>
      </c>
      <c r="G52" s="86" t="s">
        <v>499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630</v>
      </c>
      <c r="B53" s="81" t="s">
        <v>636</v>
      </c>
      <c r="C53" s="83" t="s">
        <v>637</v>
      </c>
      <c r="D53" s="85" t="s">
        <v>638</v>
      </c>
      <c r="E53" s="85" t="s">
        <v>639</v>
      </c>
      <c r="F53" s="86" t="s">
        <v>558</v>
      </c>
      <c r="G53" s="86" t="s">
        <v>499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630</v>
      </c>
      <c r="B54" s="81" t="s">
        <v>640</v>
      </c>
      <c r="C54" s="83" t="s">
        <v>641</v>
      </c>
      <c r="D54" s="85" t="s">
        <v>642</v>
      </c>
      <c r="E54" s="85" t="s">
        <v>643</v>
      </c>
      <c r="F54" s="86" t="s">
        <v>583</v>
      </c>
      <c r="G54" s="86" t="s">
        <v>483</v>
      </c>
      <c r="H54" s="86">
        <v>1</v>
      </c>
      <c r="I54" s="88">
        <f>IF(COUNTIF(J54:AW54,"&lt;&gt;")=0,"",SUMPRODUCT(((Recommendations[ImplStatus]="Implemented")+(Recommendations[ImplStatus]="Compensated"))*ISNUMBER(MATCH(Recommendations[Id],J54:AW54,0)))/COUNTIF(J54:AW54,"&lt;&gt;"))</f>
        <v>0</v>
      </c>
      <c r="J54" s="90" t="s">
        <v>48</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630</v>
      </c>
      <c r="B55" s="81" t="s">
        <v>644</v>
      </c>
      <c r="C55" s="83" t="s">
        <v>645</v>
      </c>
      <c r="D55" s="85" t="s">
        <v>646</v>
      </c>
      <c r="E55" s="85" t="s">
        <v>647</v>
      </c>
      <c r="F55" s="86" t="s">
        <v>583</v>
      </c>
      <c r="G55" s="86" t="s">
        <v>483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630</v>
      </c>
      <c r="B56" s="81" t="s">
        <v>648</v>
      </c>
      <c r="C56" s="83" t="s">
        <v>649</v>
      </c>
      <c r="D56" s="85" t="s">
        <v>650</v>
      </c>
      <c r="E56" s="85" t="s">
        <v>651</v>
      </c>
      <c r="F56" s="86" t="s">
        <v>583</v>
      </c>
      <c r="G56" s="86" t="s">
        <v>483</v>
      </c>
      <c r="H56" s="86">
        <v>1</v>
      </c>
      <c r="I56" s="88">
        <f>IF(COUNTIF(J56:AW56,"&lt;&gt;")=0,"",SUMPRODUCT(((Recommendations[ImplStatus]="Implemented")+(Recommendations[ImplStatus]="Compensated"))*ISNUMBER(MATCH(Recommendations[Id],J56:AW56,0)))/COUNTIF(J56:AW56,"&lt;&gt;"))</f>
        <v>0</v>
      </c>
      <c r="J56" s="90" t="s">
        <v>48</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630</v>
      </c>
      <c r="B57" s="81" t="s">
        <v>652</v>
      </c>
      <c r="C57" s="83" t="s">
        <v>653</v>
      </c>
      <c r="D57" s="85" t="s">
        <v>654</v>
      </c>
      <c r="E57" s="85" t="s">
        <v>655</v>
      </c>
      <c r="F57" s="86" t="s">
        <v>466</v>
      </c>
      <c r="G57" s="86" t="s">
        <v>441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630</v>
      </c>
      <c r="B58" s="81" t="s">
        <v>656</v>
      </c>
      <c r="C58" s="83" t="s">
        <v>657</v>
      </c>
      <c r="D58" s="85" t="s">
        <v>658</v>
      </c>
      <c r="E58" s="85" t="s">
        <v>659</v>
      </c>
      <c r="F58" s="86" t="s">
        <v>583</v>
      </c>
      <c r="G58" s="86" t="s">
        <v>483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630</v>
      </c>
      <c r="B59" s="81" t="s">
        <v>660</v>
      </c>
      <c r="C59" s="83" t="s">
        <v>661</v>
      </c>
      <c r="D59" s="85" t="s">
        <v>662</v>
      </c>
      <c r="E59" s="85" t="s">
        <v>663</v>
      </c>
      <c r="F59" s="86" t="s">
        <v>583</v>
      </c>
      <c r="G59" s="86" t="s">
        <v>499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664</v>
      </c>
      <c r="B60" s="80">
        <v>7</v>
      </c>
      <c r="C60" s="82" t="s">
        <v>19</v>
      </c>
      <c r="D60" s="84" t="s">
        <v>665</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664</v>
      </c>
      <c r="B61" s="81" t="s">
        <v>666</v>
      </c>
      <c r="C61" s="83" t="s">
        <v>667</v>
      </c>
      <c r="D61" s="85" t="s">
        <v>668</v>
      </c>
      <c r="E61" s="85" t="s">
        <v>669</v>
      </c>
      <c r="F61" s="86" t="s">
        <v>558</v>
      </c>
      <c r="G61" s="86" t="s">
        <v>499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664</v>
      </c>
      <c r="B62" s="81" t="s">
        <v>670</v>
      </c>
      <c r="C62" s="83" t="s">
        <v>671</v>
      </c>
      <c r="D62" s="85" t="s">
        <v>672</v>
      </c>
      <c r="E62" s="85" t="s">
        <v>673</v>
      </c>
      <c r="F62" s="86" t="s">
        <v>558</v>
      </c>
      <c r="G62" s="86" t="s">
        <v>499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664</v>
      </c>
      <c r="B63" s="81" t="s">
        <v>674</v>
      </c>
      <c r="C63" s="83" t="s">
        <v>675</v>
      </c>
      <c r="D63" s="85" t="s">
        <v>676</v>
      </c>
      <c r="E63" s="85" t="s">
        <v>677</v>
      </c>
      <c r="F63" s="86" t="s">
        <v>466</v>
      </c>
      <c r="G63" s="86" t="s">
        <v>483</v>
      </c>
      <c r="H63" s="86">
        <v>1</v>
      </c>
      <c r="I63" s="88">
        <f>IF(COUNTIF(J63:AW63,"&lt;&gt;")=0,"",SUMPRODUCT(((Recommendations[ImplStatus]="Implemented")+(Recommendations[ImplStatus]="Compensated"))*ISNUMBER(MATCH(Recommendations[Id],J63:AW63,0)))/COUNTIF(J63:AW63,"&lt;&gt;"))</f>
        <v>0</v>
      </c>
      <c r="J63" s="90" t="s">
        <v>108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664</v>
      </c>
      <c r="B64" s="81" t="s">
        <v>678</v>
      </c>
      <c r="C64" s="83" t="s">
        <v>679</v>
      </c>
      <c r="D64" s="85" t="s">
        <v>680</v>
      </c>
      <c r="E64" s="85" t="s">
        <v>681</v>
      </c>
      <c r="F64" s="86" t="s">
        <v>466</v>
      </c>
      <c r="G64" s="86" t="s">
        <v>483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664</v>
      </c>
      <c r="B65" s="81" t="s">
        <v>682</v>
      </c>
      <c r="C65" s="83" t="s">
        <v>683</v>
      </c>
      <c r="D65" s="85" t="s">
        <v>684</v>
      </c>
      <c r="E65" s="85" t="s">
        <v>685</v>
      </c>
      <c r="F65" s="86" t="s">
        <v>466</v>
      </c>
      <c r="G65" s="86" t="s">
        <v>441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664</v>
      </c>
      <c r="B66" s="81" t="s">
        <v>686</v>
      </c>
      <c r="C66" s="83" t="s">
        <v>687</v>
      </c>
      <c r="D66" s="85" t="s">
        <v>688</v>
      </c>
      <c r="E66" s="85" t="s">
        <v>689</v>
      </c>
      <c r="F66" s="86" t="s">
        <v>466</v>
      </c>
      <c r="G66" s="86" t="s">
        <v>441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664</v>
      </c>
      <c r="B67" s="81" t="s">
        <v>690</v>
      </c>
      <c r="C67" s="83" t="s">
        <v>691</v>
      </c>
      <c r="D67" s="85" t="s">
        <v>692</v>
      </c>
      <c r="E67" s="85" t="s">
        <v>693</v>
      </c>
      <c r="F67" s="86" t="s">
        <v>466</v>
      </c>
      <c r="G67" s="86" t="s">
        <v>446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694</v>
      </c>
      <c r="B68" s="80">
        <v>8</v>
      </c>
      <c r="C68" s="82" t="s">
        <v>19</v>
      </c>
      <c r="D68" s="84" t="s">
        <v>695</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694</v>
      </c>
      <c r="B69" s="81" t="s">
        <v>696</v>
      </c>
      <c r="C69" s="83" t="s">
        <v>697</v>
      </c>
      <c r="D69" s="85" t="s">
        <v>698</v>
      </c>
      <c r="E69" s="85" t="s">
        <v>699</v>
      </c>
      <c r="F69" s="86" t="s">
        <v>558</v>
      </c>
      <c r="G69" s="86" t="s">
        <v>499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694</v>
      </c>
      <c r="B70" s="81" t="s">
        <v>700</v>
      </c>
      <c r="C70" s="83" t="s">
        <v>701</v>
      </c>
      <c r="D70" s="85" t="s">
        <v>702</v>
      </c>
      <c r="E70" s="85" t="s">
        <v>703</v>
      </c>
      <c r="F70" s="86" t="s">
        <v>498</v>
      </c>
      <c r="G70" s="86" t="s">
        <v>451</v>
      </c>
      <c r="H70" s="86">
        <v>1</v>
      </c>
      <c r="I70" s="88">
        <f>IF(COUNTIF(J70:AW70,"&lt;&gt;")=0,"",SUMPRODUCT(((Recommendations[ImplStatus]="Implemented")+(Recommendations[ImplStatus]="Compensated"))*ISNUMBER(MATCH(Recommendations[Id],J70:AW70,0)))/COUNTIF(J70:AW70,"&lt;&gt;"))</f>
        <v>0</v>
      </c>
      <c r="J70" s="90" t="s">
        <v>123</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694</v>
      </c>
      <c r="B71" s="81" t="s">
        <v>704</v>
      </c>
      <c r="C71" s="83" t="s">
        <v>705</v>
      </c>
      <c r="D71" s="85" t="s">
        <v>706</v>
      </c>
      <c r="E71" s="85" t="s">
        <v>707</v>
      </c>
      <c r="F71" s="86" t="s">
        <v>498</v>
      </c>
      <c r="G71" s="86" t="s">
        <v>483</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694</v>
      </c>
      <c r="B72" s="81" t="s">
        <v>708</v>
      </c>
      <c r="C72" s="83" t="s">
        <v>709</v>
      </c>
      <c r="D72" s="85" t="s">
        <v>710</v>
      </c>
      <c r="E72" s="85" t="s">
        <v>711</v>
      </c>
      <c r="F72" s="86" t="s">
        <v>712</v>
      </c>
      <c r="G72" s="86" t="s">
        <v>483</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694</v>
      </c>
      <c r="B73" s="81" t="s">
        <v>713</v>
      </c>
      <c r="C73" s="83" t="s">
        <v>714</v>
      </c>
      <c r="D73" s="85" t="s">
        <v>715</v>
      </c>
      <c r="E73" s="85" t="s">
        <v>716</v>
      </c>
      <c r="F73" s="86" t="s">
        <v>498</v>
      </c>
      <c r="G73" s="86" t="s">
        <v>451</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694</v>
      </c>
      <c r="B74" s="81" t="s">
        <v>717</v>
      </c>
      <c r="C74" s="83" t="s">
        <v>718</v>
      </c>
      <c r="D74" s="85" t="s">
        <v>719</v>
      </c>
      <c r="E74" s="85" t="s">
        <v>720</v>
      </c>
      <c r="F74" s="86" t="s">
        <v>498</v>
      </c>
      <c r="G74" s="86" t="s">
        <v>451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694</v>
      </c>
      <c r="B75" s="81" t="s">
        <v>721</v>
      </c>
      <c r="C75" s="83" t="s">
        <v>722</v>
      </c>
      <c r="D75" s="85" t="s">
        <v>723</v>
      </c>
      <c r="E75" s="85" t="s">
        <v>724</v>
      </c>
      <c r="F75" s="86" t="s">
        <v>498</v>
      </c>
      <c r="G75" s="86" t="s">
        <v>451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694</v>
      </c>
      <c r="B76" s="81" t="s">
        <v>725</v>
      </c>
      <c r="C76" s="83" t="s">
        <v>726</v>
      </c>
      <c r="D76" s="85" t="s">
        <v>727</v>
      </c>
      <c r="E76" s="85" t="s">
        <v>728</v>
      </c>
      <c r="F76" s="86" t="s">
        <v>498</v>
      </c>
      <c r="G76" s="86" t="s">
        <v>451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694</v>
      </c>
      <c r="B77" s="81" t="s">
        <v>729</v>
      </c>
      <c r="C77" s="83" t="s">
        <v>730</v>
      </c>
      <c r="D77" s="85" t="s">
        <v>731</v>
      </c>
      <c r="E77" s="85" t="s">
        <v>732</v>
      </c>
      <c r="F77" s="86" t="s">
        <v>498</v>
      </c>
      <c r="G77" s="86" t="s">
        <v>451</v>
      </c>
      <c r="H77" s="86">
        <v>2</v>
      </c>
      <c r="I77" s="88">
        <f>IF(COUNTIF(J77:AW77,"&lt;&gt;")=0,"",SUMPRODUCT(((Recommendations[ImplStatus]="Implemented")+(Recommendations[ImplStatus]="Compensated"))*ISNUMBER(MATCH(Recommendations[Id],J77:AW77,0)))/COUNTIF(J77:AW77,"&lt;&gt;"))</f>
        <v>0</v>
      </c>
      <c r="J77" s="90" t="s">
        <v>123</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694</v>
      </c>
      <c r="B78" s="81" t="s">
        <v>733</v>
      </c>
      <c r="C78" s="83" t="s">
        <v>734</v>
      </c>
      <c r="D78" s="85" t="s">
        <v>735</v>
      </c>
      <c r="E78" s="85" t="s">
        <v>736</v>
      </c>
      <c r="F78" s="86" t="s">
        <v>498</v>
      </c>
      <c r="G78" s="86" t="s">
        <v>483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694</v>
      </c>
      <c r="B79" s="81" t="s">
        <v>737</v>
      </c>
      <c r="C79" s="83" t="s">
        <v>738</v>
      </c>
      <c r="D79" s="85" t="s">
        <v>739</v>
      </c>
      <c r="E79" s="85" t="s">
        <v>740</v>
      </c>
      <c r="F79" s="86" t="s">
        <v>498</v>
      </c>
      <c r="G79" s="86" t="s">
        <v>451</v>
      </c>
      <c r="H79" s="86">
        <v>2</v>
      </c>
      <c r="I79" s="88">
        <f>IF(COUNTIF(J79:AW79,"&lt;&gt;")=0,"",SUMPRODUCT(((Recommendations[ImplStatus]="Implemented")+(Recommendations[ImplStatus]="Compensated"))*ISNUMBER(MATCH(Recommendations[Id],J79:AW79,0)))/COUNTIF(J79:AW79,"&lt;&gt;"))</f>
        <v>0</v>
      </c>
      <c r="J79" s="90" t="s">
        <v>38</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694</v>
      </c>
      <c r="B80" s="81" t="s">
        <v>741</v>
      </c>
      <c r="C80" s="83" t="s">
        <v>742</v>
      </c>
      <c r="D80" s="85" t="s">
        <v>743</v>
      </c>
      <c r="E80" s="85" t="s">
        <v>744</v>
      </c>
      <c r="F80" s="86" t="s">
        <v>498</v>
      </c>
      <c r="G80" s="86" t="s">
        <v>451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745</v>
      </c>
      <c r="B81" s="80">
        <v>9</v>
      </c>
      <c r="C81" s="82" t="s">
        <v>19</v>
      </c>
      <c r="D81" s="84" t="s">
        <v>746</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745</v>
      </c>
      <c r="B82" s="81" t="s">
        <v>747</v>
      </c>
      <c r="C82" s="83" t="s">
        <v>748</v>
      </c>
      <c r="D82" s="85" t="s">
        <v>749</v>
      </c>
      <c r="E82" s="85" t="s">
        <v>750</v>
      </c>
      <c r="F82" s="86" t="s">
        <v>466</v>
      </c>
      <c r="G82" s="86" t="s">
        <v>483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745</v>
      </c>
      <c r="B83" s="81" t="s">
        <v>751</v>
      </c>
      <c r="C83" s="83" t="s">
        <v>752</v>
      </c>
      <c r="D83" s="85" t="s">
        <v>753</v>
      </c>
      <c r="E83" s="85" t="s">
        <v>754</v>
      </c>
      <c r="F83" s="86" t="s">
        <v>440</v>
      </c>
      <c r="G83" s="86" t="s">
        <v>483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745</v>
      </c>
      <c r="B84" s="81" t="s">
        <v>755</v>
      </c>
      <c r="C84" s="83" t="s">
        <v>756</v>
      </c>
      <c r="D84" s="85" t="s">
        <v>757</v>
      </c>
      <c r="E84" s="85" t="s">
        <v>758</v>
      </c>
      <c r="F84" s="86" t="s">
        <v>712</v>
      </c>
      <c r="G84" s="86" t="s">
        <v>483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745</v>
      </c>
      <c r="B85" s="81" t="s">
        <v>759</v>
      </c>
      <c r="C85" s="83" t="s">
        <v>760</v>
      </c>
      <c r="D85" s="85" t="s">
        <v>761</v>
      </c>
      <c r="E85" s="85" t="s">
        <v>762</v>
      </c>
      <c r="F85" s="86" t="s">
        <v>466</v>
      </c>
      <c r="G85" s="86" t="s">
        <v>483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745</v>
      </c>
      <c r="B86" s="81" t="s">
        <v>763</v>
      </c>
      <c r="C86" s="83" t="s">
        <v>764</v>
      </c>
      <c r="D86" s="85" t="s">
        <v>765</v>
      </c>
      <c r="E86" s="85" t="s">
        <v>766</v>
      </c>
      <c r="F86" s="86" t="s">
        <v>712</v>
      </c>
      <c r="G86" s="86" t="s">
        <v>483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745</v>
      </c>
      <c r="B87" s="81" t="s">
        <v>767</v>
      </c>
      <c r="C87" s="83" t="s">
        <v>768</v>
      </c>
      <c r="D87" s="85" t="s">
        <v>769</v>
      </c>
      <c r="E87" s="85" t="s">
        <v>770</v>
      </c>
      <c r="F87" s="86" t="s">
        <v>712</v>
      </c>
      <c r="G87" s="86" t="s">
        <v>483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745</v>
      </c>
      <c r="B88" s="81" t="s">
        <v>771</v>
      </c>
      <c r="C88" s="83" t="s">
        <v>772</v>
      </c>
      <c r="D88" s="85" t="s">
        <v>773</v>
      </c>
      <c r="E88" s="85" t="s">
        <v>774</v>
      </c>
      <c r="F88" s="86" t="s">
        <v>712</v>
      </c>
      <c r="G88" s="86" t="s">
        <v>483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775</v>
      </c>
      <c r="B89" s="80">
        <v>10</v>
      </c>
      <c r="C89" s="82" t="s">
        <v>19</v>
      </c>
      <c r="D89" s="84" t="s">
        <v>776</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775</v>
      </c>
      <c r="B90" s="81" t="s">
        <v>777</v>
      </c>
      <c r="C90" s="83" t="s">
        <v>778</v>
      </c>
      <c r="D90" s="85" t="s">
        <v>779</v>
      </c>
      <c r="E90" s="85" t="s">
        <v>780</v>
      </c>
      <c r="F90" s="86" t="s">
        <v>440</v>
      </c>
      <c r="G90" s="86" t="s">
        <v>451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775</v>
      </c>
      <c r="B91" s="81" t="s">
        <v>781</v>
      </c>
      <c r="C91" s="83" t="s">
        <v>782</v>
      </c>
      <c r="D91" s="85" t="s">
        <v>783</v>
      </c>
      <c r="E91" s="85" t="s">
        <v>784</v>
      </c>
      <c r="F91" s="86" t="s">
        <v>440</v>
      </c>
      <c r="G91" s="86" t="s">
        <v>483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775</v>
      </c>
      <c r="B92" s="81" t="s">
        <v>785</v>
      </c>
      <c r="C92" s="83" t="s">
        <v>786</v>
      </c>
      <c r="D92" s="85" t="s">
        <v>787</v>
      </c>
      <c r="E92" s="85" t="s">
        <v>788</v>
      </c>
      <c r="F92" s="86" t="s">
        <v>440</v>
      </c>
      <c r="G92" s="86" t="s">
        <v>483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775</v>
      </c>
      <c r="B93" s="81" t="s">
        <v>789</v>
      </c>
      <c r="C93" s="83" t="s">
        <v>790</v>
      </c>
      <c r="D93" s="85" t="s">
        <v>791</v>
      </c>
      <c r="E93" s="85" t="s">
        <v>792</v>
      </c>
      <c r="F93" s="86" t="s">
        <v>440</v>
      </c>
      <c r="G93" s="86" t="s">
        <v>451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775</v>
      </c>
      <c r="B94" s="81" t="s">
        <v>793</v>
      </c>
      <c r="C94" s="83" t="s">
        <v>794</v>
      </c>
      <c r="D94" s="85" t="s">
        <v>795</v>
      </c>
      <c r="E94" s="85" t="s">
        <v>796</v>
      </c>
      <c r="F94" s="86" t="s">
        <v>440</v>
      </c>
      <c r="G94" s="86" t="s">
        <v>483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775</v>
      </c>
      <c r="B95" s="81" t="s">
        <v>797</v>
      </c>
      <c r="C95" s="83" t="s">
        <v>798</v>
      </c>
      <c r="D95" s="85" t="s">
        <v>799</v>
      </c>
      <c r="E95" s="85" t="s">
        <v>800</v>
      </c>
      <c r="F95" s="86" t="s">
        <v>440</v>
      </c>
      <c r="G95" s="86" t="s">
        <v>483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775</v>
      </c>
      <c r="B96" s="81" t="s">
        <v>801</v>
      </c>
      <c r="C96" s="83" t="s">
        <v>802</v>
      </c>
      <c r="D96" s="85" t="s">
        <v>803</v>
      </c>
      <c r="E96" s="85" t="s">
        <v>804</v>
      </c>
      <c r="F96" s="86" t="s">
        <v>440</v>
      </c>
      <c r="G96" s="86" t="s">
        <v>451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805</v>
      </c>
      <c r="B97" s="80">
        <v>11</v>
      </c>
      <c r="C97" s="82" t="s">
        <v>19</v>
      </c>
      <c r="D97" s="84" t="s">
        <v>806</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805</v>
      </c>
      <c r="B98" s="81" t="s">
        <v>807</v>
      </c>
      <c r="C98" s="83" t="s">
        <v>808</v>
      </c>
      <c r="D98" s="85" t="s">
        <v>809</v>
      </c>
      <c r="E98" s="85" t="s">
        <v>810</v>
      </c>
      <c r="F98" s="86" t="s">
        <v>558</v>
      </c>
      <c r="G98" s="86" t="s">
        <v>499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805</v>
      </c>
      <c r="B99" s="81" t="s">
        <v>811</v>
      </c>
      <c r="C99" s="83" t="s">
        <v>812</v>
      </c>
      <c r="D99" s="85" t="s">
        <v>813</v>
      </c>
      <c r="E99" s="85" t="s">
        <v>814</v>
      </c>
      <c r="F99" s="86" t="s">
        <v>498</v>
      </c>
      <c r="G99" s="86" t="s">
        <v>815</v>
      </c>
      <c r="H99" s="86">
        <v>1</v>
      </c>
      <c r="I99" s="88">
        <f>IF(COUNTIF(J99:AW99,"&lt;&gt;")=0,"",SUMPRODUCT(((Recommendations[ImplStatus]="Implemented")+(Recommendations[ImplStatus]="Compensated"))*ISNUMBER(MATCH(Recommendations[Id],J99:AW99,0)))/COUNTIF(J99:AW99,"&lt;&gt;"))</f>
        <v>0</v>
      </c>
      <c r="J99" s="90" t="s">
        <v>43</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805</v>
      </c>
      <c r="B100" s="81" t="s">
        <v>816</v>
      </c>
      <c r="C100" s="83" t="s">
        <v>817</v>
      </c>
      <c r="D100" s="85" t="s">
        <v>818</v>
      </c>
      <c r="E100" s="85" t="s">
        <v>819</v>
      </c>
      <c r="F100" s="86" t="s">
        <v>498</v>
      </c>
      <c r="G100" s="86" t="s">
        <v>483</v>
      </c>
      <c r="H100" s="86">
        <v>1</v>
      </c>
      <c r="I100" s="88">
        <f>IF(COUNTIF(J100:AW100,"&lt;&gt;")=0,"",SUMPRODUCT(((Recommendations[ImplStatus]="Implemented")+(Recommendations[ImplStatus]="Compensated"))*ISNUMBER(MATCH(Recommendations[Id],J100:AW100,0)))/COUNTIF(J100:AW100,"&lt;&gt;"))</f>
        <v>0</v>
      </c>
      <c r="J100" s="90" t="s">
        <v>43</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805</v>
      </c>
      <c r="B101" s="81" t="s">
        <v>820</v>
      </c>
      <c r="C101" s="83" t="s">
        <v>821</v>
      </c>
      <c r="D101" s="85" t="s">
        <v>822</v>
      </c>
      <c r="E101" s="85" t="s">
        <v>823</v>
      </c>
      <c r="F101" s="86" t="s">
        <v>498</v>
      </c>
      <c r="G101" s="86" t="s">
        <v>815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805</v>
      </c>
      <c r="B102" s="81" t="s">
        <v>824</v>
      </c>
      <c r="C102" s="83" t="s">
        <v>825</v>
      </c>
      <c r="D102" s="85" t="s">
        <v>826</v>
      </c>
      <c r="E102" s="85" t="s">
        <v>827</v>
      </c>
      <c r="F102" s="86" t="s">
        <v>498</v>
      </c>
      <c r="G102" s="86" t="s">
        <v>815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828</v>
      </c>
      <c r="B103" s="80">
        <v>12</v>
      </c>
      <c r="C103" s="82" t="s">
        <v>19</v>
      </c>
      <c r="D103" s="84" t="s">
        <v>829</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828</v>
      </c>
      <c r="B104" s="81" t="s">
        <v>830</v>
      </c>
      <c r="C104" s="83" t="s">
        <v>831</v>
      </c>
      <c r="D104" s="85" t="s">
        <v>832</v>
      </c>
      <c r="E104" s="85" t="s">
        <v>833</v>
      </c>
      <c r="F104" s="86" t="s">
        <v>712</v>
      </c>
      <c r="G104" s="86" t="s">
        <v>483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828</v>
      </c>
      <c r="B105" s="81" t="s">
        <v>834</v>
      </c>
      <c r="C105" s="83" t="s">
        <v>835</v>
      </c>
      <c r="D105" s="85" t="s">
        <v>836</v>
      </c>
      <c r="E105" s="85" t="s">
        <v>837</v>
      </c>
      <c r="F105" s="86" t="s">
        <v>712</v>
      </c>
      <c r="G105" s="86" t="s">
        <v>483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828</v>
      </c>
      <c r="B106" s="81" t="s">
        <v>838</v>
      </c>
      <c r="C106" s="83" t="s">
        <v>839</v>
      </c>
      <c r="D106" s="85" t="s">
        <v>840</v>
      </c>
      <c r="E106" s="85" t="s">
        <v>841</v>
      </c>
      <c r="F106" s="86" t="s">
        <v>712</v>
      </c>
      <c r="G106" s="86" t="s">
        <v>483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828</v>
      </c>
      <c r="B107" s="81" t="s">
        <v>842</v>
      </c>
      <c r="C107" s="83" t="s">
        <v>843</v>
      </c>
      <c r="D107" s="85" t="s">
        <v>844</v>
      </c>
      <c r="E107" s="85" t="s">
        <v>845</v>
      </c>
      <c r="F107" s="86" t="s">
        <v>558</v>
      </c>
      <c r="G107" s="86" t="s">
        <v>499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828</v>
      </c>
      <c r="B108" s="81" t="s">
        <v>846</v>
      </c>
      <c r="C108" s="83" t="s">
        <v>847</v>
      </c>
      <c r="D108" s="85" t="s">
        <v>848</v>
      </c>
      <c r="E108" s="85" t="s">
        <v>849</v>
      </c>
      <c r="F108" s="86" t="s">
        <v>712</v>
      </c>
      <c r="G108" s="86" t="s">
        <v>483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828</v>
      </c>
      <c r="B109" s="81" t="s">
        <v>850</v>
      </c>
      <c r="C109" s="83" t="s">
        <v>851</v>
      </c>
      <c r="D109" s="85" t="s">
        <v>852</v>
      </c>
      <c r="E109" s="85" t="s">
        <v>853</v>
      </c>
      <c r="F109" s="86" t="s">
        <v>712</v>
      </c>
      <c r="G109" s="86" t="s">
        <v>483</v>
      </c>
      <c r="H109" s="86">
        <v>2</v>
      </c>
      <c r="I109" s="88">
        <f>IF(COUNTIF(J109:AW109,"&lt;&gt;")=0,"",SUMPRODUCT(((Recommendations[ImplStatus]="Implemented")+(Recommendations[ImplStatus]="Compensated"))*ISNUMBER(MATCH(Recommendations[Id],J109:AW109,0)))/COUNTIF(J109:AW109,"&lt;&gt;"))</f>
        <v>0</v>
      </c>
      <c r="J109" s="90" t="s">
        <v>103</v>
      </c>
      <c r="K109" s="90" t="s">
        <v>118</v>
      </c>
      <c r="L109" s="90" t="s">
        <v>133</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828</v>
      </c>
      <c r="B110" s="81" t="s">
        <v>854</v>
      </c>
      <c r="C110" s="83" t="s">
        <v>855</v>
      </c>
      <c r="D110" s="85" t="s">
        <v>856</v>
      </c>
      <c r="E110" s="85" t="s">
        <v>857</v>
      </c>
      <c r="F110" s="86" t="s">
        <v>440</v>
      </c>
      <c r="G110" s="86" t="s">
        <v>483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828</v>
      </c>
      <c r="B111" s="81" t="s">
        <v>858</v>
      </c>
      <c r="C111" s="83" t="s">
        <v>859</v>
      </c>
      <c r="D111" s="85" t="s">
        <v>860</v>
      </c>
      <c r="E111" s="85" t="s">
        <v>861</v>
      </c>
      <c r="F111" s="86" t="s">
        <v>440</v>
      </c>
      <c r="G111" s="86" t="s">
        <v>483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862</v>
      </c>
      <c r="B112" s="80">
        <v>13</v>
      </c>
      <c r="C112" s="82" t="s">
        <v>19</v>
      </c>
      <c r="D112" s="84" t="s">
        <v>863</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862</v>
      </c>
      <c r="B113" s="81" t="s">
        <v>864</v>
      </c>
      <c r="C113" s="83" t="s">
        <v>865</v>
      </c>
      <c r="D113" s="85" t="s">
        <v>866</v>
      </c>
      <c r="E113" s="85" t="s">
        <v>867</v>
      </c>
      <c r="F113" s="86" t="s">
        <v>712</v>
      </c>
      <c r="G113" s="86" t="s">
        <v>451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862</v>
      </c>
      <c r="B114" s="81" t="s">
        <v>868</v>
      </c>
      <c r="C114" s="83" t="s">
        <v>869</v>
      </c>
      <c r="D114" s="85" t="s">
        <v>870</v>
      </c>
      <c r="E114" s="85" t="s">
        <v>871</v>
      </c>
      <c r="F114" s="86" t="s">
        <v>440</v>
      </c>
      <c r="G114" s="86" t="s">
        <v>451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862</v>
      </c>
      <c r="B115" s="81" t="s">
        <v>872</v>
      </c>
      <c r="C115" s="83" t="s">
        <v>873</v>
      </c>
      <c r="D115" s="85" t="s">
        <v>874</v>
      </c>
      <c r="E115" s="85" t="s">
        <v>875</v>
      </c>
      <c r="F115" s="86" t="s">
        <v>712</v>
      </c>
      <c r="G115" s="86" t="s">
        <v>451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862</v>
      </c>
      <c r="B116" s="81" t="s">
        <v>876</v>
      </c>
      <c r="C116" s="83" t="s">
        <v>877</v>
      </c>
      <c r="D116" s="85" t="s">
        <v>878</v>
      </c>
      <c r="E116" s="85" t="s">
        <v>879</v>
      </c>
      <c r="F116" s="86" t="s">
        <v>712</v>
      </c>
      <c r="G116" s="86" t="s">
        <v>483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862</v>
      </c>
      <c r="B117" s="81" t="s">
        <v>880</v>
      </c>
      <c r="C117" s="83" t="s">
        <v>881</v>
      </c>
      <c r="D117" s="85" t="s">
        <v>882</v>
      </c>
      <c r="E117" s="85" t="s">
        <v>883</v>
      </c>
      <c r="F117" s="86" t="s">
        <v>440</v>
      </c>
      <c r="G117" s="86" t="s">
        <v>483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862</v>
      </c>
      <c r="B118" s="81" t="s">
        <v>884</v>
      </c>
      <c r="C118" s="83" t="s">
        <v>885</v>
      </c>
      <c r="D118" s="85" t="s">
        <v>886</v>
      </c>
      <c r="E118" s="85" t="s">
        <v>887</v>
      </c>
      <c r="F118" s="86" t="s">
        <v>712</v>
      </c>
      <c r="G118" s="86" t="s">
        <v>451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862</v>
      </c>
      <c r="B119" s="81" t="s">
        <v>888</v>
      </c>
      <c r="C119" s="83" t="s">
        <v>889</v>
      </c>
      <c r="D119" s="85" t="s">
        <v>890</v>
      </c>
      <c r="E119" s="85" t="s">
        <v>891</v>
      </c>
      <c r="F119" s="86" t="s">
        <v>440</v>
      </c>
      <c r="G119" s="86" t="s">
        <v>483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862</v>
      </c>
      <c r="B120" s="81" t="s">
        <v>892</v>
      </c>
      <c r="C120" s="83" t="s">
        <v>893</v>
      </c>
      <c r="D120" s="85" t="s">
        <v>894</v>
      </c>
      <c r="E120" s="85" t="s">
        <v>895</v>
      </c>
      <c r="F120" s="86" t="s">
        <v>712</v>
      </c>
      <c r="G120" s="86" t="s">
        <v>483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862</v>
      </c>
      <c r="B121" s="81" t="s">
        <v>896</v>
      </c>
      <c r="C121" s="83" t="s">
        <v>897</v>
      </c>
      <c r="D121" s="85" t="s">
        <v>898</v>
      </c>
      <c r="E121" s="85" t="s">
        <v>899</v>
      </c>
      <c r="F121" s="86" t="s">
        <v>712</v>
      </c>
      <c r="G121" s="86" t="s">
        <v>483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862</v>
      </c>
      <c r="B122" s="81" t="s">
        <v>900</v>
      </c>
      <c r="C122" s="83" t="s">
        <v>901</v>
      </c>
      <c r="D122" s="85" t="s">
        <v>902</v>
      </c>
      <c r="E122" s="85" t="s">
        <v>903</v>
      </c>
      <c r="F122" s="86" t="s">
        <v>712</v>
      </c>
      <c r="G122" s="86" t="s">
        <v>483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862</v>
      </c>
      <c r="B123" s="81" t="s">
        <v>904</v>
      </c>
      <c r="C123" s="83" t="s">
        <v>905</v>
      </c>
      <c r="D123" s="85" t="s">
        <v>906</v>
      </c>
      <c r="E123" s="85" t="s">
        <v>907</v>
      </c>
      <c r="F123" s="86" t="s">
        <v>712</v>
      </c>
      <c r="G123" s="86" t="s">
        <v>451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908</v>
      </c>
      <c r="B124" s="80">
        <v>14</v>
      </c>
      <c r="C124" s="82" t="s">
        <v>19</v>
      </c>
      <c r="D124" s="84" t="s">
        <v>909</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908</v>
      </c>
      <c r="B125" s="81" t="s">
        <v>910</v>
      </c>
      <c r="C125" s="83" t="s">
        <v>911</v>
      </c>
      <c r="D125" s="85" t="s">
        <v>912</v>
      </c>
      <c r="E125" s="85" t="s">
        <v>913</v>
      </c>
      <c r="F125" s="86" t="s">
        <v>558</v>
      </c>
      <c r="G125" s="86" t="s">
        <v>499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908</v>
      </c>
      <c r="B126" s="81" t="s">
        <v>914</v>
      </c>
      <c r="C126" s="83" t="s">
        <v>915</v>
      </c>
      <c r="D126" s="85" t="s">
        <v>916</v>
      </c>
      <c r="E126" s="85" t="s">
        <v>917</v>
      </c>
      <c r="F126" s="86" t="s">
        <v>583</v>
      </c>
      <c r="G126" s="86" t="s">
        <v>483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908</v>
      </c>
      <c r="B127" s="81" t="s">
        <v>918</v>
      </c>
      <c r="C127" s="83" t="s">
        <v>919</v>
      </c>
      <c r="D127" s="85" t="s">
        <v>920</v>
      </c>
      <c r="E127" s="85" t="s">
        <v>921</v>
      </c>
      <c r="F127" s="86" t="s">
        <v>583</v>
      </c>
      <c r="G127" s="86" t="s">
        <v>483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908</v>
      </c>
      <c r="B128" s="81" t="s">
        <v>922</v>
      </c>
      <c r="C128" s="83" t="s">
        <v>923</v>
      </c>
      <c r="D128" s="85" t="s">
        <v>924</v>
      </c>
      <c r="E128" s="85" t="s">
        <v>925</v>
      </c>
      <c r="F128" s="86" t="s">
        <v>583</v>
      </c>
      <c r="G128" s="86" t="s">
        <v>483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908</v>
      </c>
      <c r="B129" s="81" t="s">
        <v>926</v>
      </c>
      <c r="C129" s="83" t="s">
        <v>927</v>
      </c>
      <c r="D129" s="85" t="s">
        <v>928</v>
      </c>
      <c r="E129" s="85" t="s">
        <v>929</v>
      </c>
      <c r="F129" s="86" t="s">
        <v>583</v>
      </c>
      <c r="G129" s="86" t="s">
        <v>483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908</v>
      </c>
      <c r="B130" s="81" t="s">
        <v>930</v>
      </c>
      <c r="C130" s="83" t="s">
        <v>931</v>
      </c>
      <c r="D130" s="85" t="s">
        <v>932</v>
      </c>
      <c r="E130" s="85" t="s">
        <v>933</v>
      </c>
      <c r="F130" s="86" t="s">
        <v>583</v>
      </c>
      <c r="G130" s="86" t="s">
        <v>483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908</v>
      </c>
      <c r="B131" s="81" t="s">
        <v>934</v>
      </c>
      <c r="C131" s="83" t="s">
        <v>935</v>
      </c>
      <c r="D131" s="85" t="s">
        <v>936</v>
      </c>
      <c r="E131" s="85" t="s">
        <v>937</v>
      </c>
      <c r="F131" s="86" t="s">
        <v>583</v>
      </c>
      <c r="G131" s="86" t="s">
        <v>483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908</v>
      </c>
      <c r="B132" s="81" t="s">
        <v>938</v>
      </c>
      <c r="C132" s="83" t="s">
        <v>939</v>
      </c>
      <c r="D132" s="85" t="s">
        <v>940</v>
      </c>
      <c r="E132" s="85" t="s">
        <v>941</v>
      </c>
      <c r="F132" s="86" t="s">
        <v>583</v>
      </c>
      <c r="G132" s="86" t="s">
        <v>483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908</v>
      </c>
      <c r="B133" s="81" t="s">
        <v>942</v>
      </c>
      <c r="C133" s="83" t="s">
        <v>943</v>
      </c>
      <c r="D133" s="85" t="s">
        <v>944</v>
      </c>
      <c r="E133" s="85" t="s">
        <v>945</v>
      </c>
      <c r="F133" s="86" t="s">
        <v>583</v>
      </c>
      <c r="G133" s="86" t="s">
        <v>483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946</v>
      </c>
      <c r="B134" s="80">
        <v>15</v>
      </c>
      <c r="C134" s="82" t="s">
        <v>19</v>
      </c>
      <c r="D134" s="84" t="s">
        <v>947</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946</v>
      </c>
      <c r="B135" s="81" t="s">
        <v>948</v>
      </c>
      <c r="C135" s="83" t="s">
        <v>949</v>
      </c>
      <c r="D135" s="85" t="s">
        <v>950</v>
      </c>
      <c r="E135" s="85" t="s">
        <v>951</v>
      </c>
      <c r="F135" s="86" t="s">
        <v>583</v>
      </c>
      <c r="G135" s="86" t="s">
        <v>441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946</v>
      </c>
      <c r="B136" s="81" t="s">
        <v>952</v>
      </c>
      <c r="C136" s="83" t="s">
        <v>953</v>
      </c>
      <c r="D136" s="85" t="s">
        <v>954</v>
      </c>
      <c r="E136" s="85" t="s">
        <v>955</v>
      </c>
      <c r="F136" s="86" t="s">
        <v>558</v>
      </c>
      <c r="G136" s="86" t="s">
        <v>499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946</v>
      </c>
      <c r="B137" s="81" t="s">
        <v>956</v>
      </c>
      <c r="C137" s="83" t="s">
        <v>957</v>
      </c>
      <c r="D137" s="85" t="s">
        <v>958</v>
      </c>
      <c r="E137" s="85" t="s">
        <v>959</v>
      </c>
      <c r="F137" s="86" t="s">
        <v>583</v>
      </c>
      <c r="G137" s="86" t="s">
        <v>499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946</v>
      </c>
      <c r="B138" s="81" t="s">
        <v>960</v>
      </c>
      <c r="C138" s="83" t="s">
        <v>961</v>
      </c>
      <c r="D138" s="85" t="s">
        <v>962</v>
      </c>
      <c r="E138" s="85" t="s">
        <v>963</v>
      </c>
      <c r="F138" s="86" t="s">
        <v>558</v>
      </c>
      <c r="G138" s="86" t="s">
        <v>499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946</v>
      </c>
      <c r="B139" s="81" t="s">
        <v>964</v>
      </c>
      <c r="C139" s="83" t="s">
        <v>965</v>
      </c>
      <c r="D139" s="85" t="s">
        <v>966</v>
      </c>
      <c r="E139" s="85" t="s">
        <v>967</v>
      </c>
      <c r="F139" s="86" t="s">
        <v>583</v>
      </c>
      <c r="G139" s="86" t="s">
        <v>499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946</v>
      </c>
      <c r="B140" s="81" t="s">
        <v>968</v>
      </c>
      <c r="C140" s="83" t="s">
        <v>969</v>
      </c>
      <c r="D140" s="85" t="s">
        <v>970</v>
      </c>
      <c r="E140" s="85" t="s">
        <v>971</v>
      </c>
      <c r="F140" s="86" t="s">
        <v>498</v>
      </c>
      <c r="G140" s="86" t="s">
        <v>499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946</v>
      </c>
      <c r="B141" s="81" t="s">
        <v>972</v>
      </c>
      <c r="C141" s="83" t="s">
        <v>973</v>
      </c>
      <c r="D141" s="85" t="s">
        <v>974</v>
      </c>
      <c r="E141" s="85" t="s">
        <v>975</v>
      </c>
      <c r="F141" s="86" t="s">
        <v>498</v>
      </c>
      <c r="G141" s="86" t="s">
        <v>483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976</v>
      </c>
      <c r="B142" s="80">
        <v>16</v>
      </c>
      <c r="C142" s="82" t="s">
        <v>19</v>
      </c>
      <c r="D142" s="84" t="s">
        <v>977</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976</v>
      </c>
      <c r="B143" s="81" t="s">
        <v>978</v>
      </c>
      <c r="C143" s="83" t="s">
        <v>979</v>
      </c>
      <c r="D143" s="85" t="s">
        <v>980</v>
      </c>
      <c r="E143" s="85" t="s">
        <v>981</v>
      </c>
      <c r="F143" s="86" t="s">
        <v>558</v>
      </c>
      <c r="G143" s="86" t="s">
        <v>499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976</v>
      </c>
      <c r="B144" s="81" t="s">
        <v>982</v>
      </c>
      <c r="C144" s="83" t="s">
        <v>983</v>
      </c>
      <c r="D144" s="85" t="s">
        <v>984</v>
      </c>
      <c r="E144" s="85" t="s">
        <v>985</v>
      </c>
      <c r="F144" s="86" t="s">
        <v>558</v>
      </c>
      <c r="G144" s="86" t="s">
        <v>499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976</v>
      </c>
      <c r="B145" s="81" t="s">
        <v>986</v>
      </c>
      <c r="C145" s="83" t="s">
        <v>987</v>
      </c>
      <c r="D145" s="85" t="s">
        <v>988</v>
      </c>
      <c r="E145" s="85" t="s">
        <v>989</v>
      </c>
      <c r="F145" s="86" t="s">
        <v>466</v>
      </c>
      <c r="G145" s="86" t="s">
        <v>451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976</v>
      </c>
      <c r="B146" s="81" t="s">
        <v>990</v>
      </c>
      <c r="C146" s="83" t="s">
        <v>991</v>
      </c>
      <c r="D146" s="85" t="s">
        <v>992</v>
      </c>
      <c r="E146" s="85" t="s">
        <v>993</v>
      </c>
      <c r="F146" s="86" t="s">
        <v>466</v>
      </c>
      <c r="G146" s="86" t="s">
        <v>441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976</v>
      </c>
      <c r="B147" s="81" t="s">
        <v>994</v>
      </c>
      <c r="C147" s="83" t="s">
        <v>995</v>
      </c>
      <c r="D147" s="85" t="s">
        <v>996</v>
      </c>
      <c r="E147" s="85" t="s">
        <v>997</v>
      </c>
      <c r="F147" s="86" t="s">
        <v>466</v>
      </c>
      <c r="G147" s="86" t="s">
        <v>483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976</v>
      </c>
      <c r="B148" s="81" t="s">
        <v>998</v>
      </c>
      <c r="C148" s="83" t="s">
        <v>999</v>
      </c>
      <c r="D148" s="85" t="s">
        <v>1000</v>
      </c>
      <c r="E148" s="85" t="s">
        <v>1001</v>
      </c>
      <c r="F148" s="86" t="s">
        <v>558</v>
      </c>
      <c r="G148" s="86" t="s">
        <v>499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976</v>
      </c>
      <c r="B149" s="81" t="s">
        <v>1002</v>
      </c>
      <c r="C149" s="83" t="s">
        <v>1003</v>
      </c>
      <c r="D149" s="85" t="s">
        <v>1004</v>
      </c>
      <c r="E149" s="85" t="s">
        <v>1005</v>
      </c>
      <c r="F149" s="86" t="s">
        <v>466</v>
      </c>
      <c r="G149" s="86" t="s">
        <v>483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976</v>
      </c>
      <c r="B150" s="81" t="s">
        <v>1006</v>
      </c>
      <c r="C150" s="83" t="s">
        <v>1007</v>
      </c>
      <c r="D150" s="85" t="s">
        <v>1008</v>
      </c>
      <c r="E150" s="85" t="s">
        <v>1009</v>
      </c>
      <c r="F150" s="86" t="s">
        <v>712</v>
      </c>
      <c r="G150" s="86" t="s">
        <v>483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976</v>
      </c>
      <c r="B151" s="81" t="s">
        <v>1010</v>
      </c>
      <c r="C151" s="83" t="s">
        <v>1011</v>
      </c>
      <c r="D151" s="85" t="s">
        <v>1012</v>
      </c>
      <c r="E151" s="85" t="s">
        <v>1013</v>
      </c>
      <c r="F151" s="86" t="s">
        <v>583</v>
      </c>
      <c r="G151" s="86" t="s">
        <v>483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976</v>
      </c>
      <c r="B152" s="81" t="s">
        <v>1014</v>
      </c>
      <c r="C152" s="83" t="s">
        <v>1015</v>
      </c>
      <c r="D152" s="85" t="s">
        <v>1016</v>
      </c>
      <c r="E152" s="85" t="s">
        <v>1017</v>
      </c>
      <c r="F152" s="86" t="s">
        <v>466</v>
      </c>
      <c r="G152" s="86" t="s">
        <v>483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976</v>
      </c>
      <c r="B153" s="81" t="s">
        <v>1018</v>
      </c>
      <c r="C153" s="83" t="s">
        <v>1019</v>
      </c>
      <c r="D153" s="85" t="s">
        <v>1020</v>
      </c>
      <c r="E153" s="85" t="s">
        <v>1021</v>
      </c>
      <c r="F153" s="86" t="s">
        <v>466</v>
      </c>
      <c r="G153" s="86" t="s">
        <v>483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976</v>
      </c>
      <c r="B154" s="81" t="s">
        <v>1022</v>
      </c>
      <c r="C154" s="83" t="s">
        <v>1023</v>
      </c>
      <c r="D154" s="85" t="s">
        <v>1024</v>
      </c>
      <c r="E154" s="85" t="s">
        <v>1025</v>
      </c>
      <c r="F154" s="86" t="s">
        <v>466</v>
      </c>
      <c r="G154" s="86" t="s">
        <v>483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976</v>
      </c>
      <c r="B155" s="81" t="s">
        <v>1026</v>
      </c>
      <c r="C155" s="83" t="s">
        <v>1027</v>
      </c>
      <c r="D155" s="85" t="s">
        <v>1028</v>
      </c>
      <c r="E155" s="85" t="s">
        <v>1029</v>
      </c>
      <c r="F155" s="86" t="s">
        <v>466</v>
      </c>
      <c r="G155" s="86" t="s">
        <v>451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976</v>
      </c>
      <c r="B156" s="81" t="s">
        <v>1030</v>
      </c>
      <c r="C156" s="83" t="s">
        <v>1031</v>
      </c>
      <c r="D156" s="85" t="s">
        <v>1032</v>
      </c>
      <c r="E156" s="85" t="s">
        <v>1033</v>
      </c>
      <c r="F156" s="86" t="s">
        <v>466</v>
      </c>
      <c r="G156" s="86" t="s">
        <v>483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1034</v>
      </c>
      <c r="B157" s="80">
        <v>17</v>
      </c>
      <c r="C157" s="82" t="s">
        <v>19</v>
      </c>
      <c r="D157" s="84" t="s">
        <v>1035</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1034</v>
      </c>
      <c r="B158" s="81" t="s">
        <v>1036</v>
      </c>
      <c r="C158" s="83" t="s">
        <v>1037</v>
      </c>
      <c r="D158" s="85" t="s">
        <v>1038</v>
      </c>
      <c r="E158" s="85" t="s">
        <v>1039</v>
      </c>
      <c r="F158" s="86" t="s">
        <v>583</v>
      </c>
      <c r="G158" s="86" t="s">
        <v>446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1034</v>
      </c>
      <c r="B159" s="81" t="s">
        <v>1040</v>
      </c>
      <c r="C159" s="83" t="s">
        <v>1041</v>
      </c>
      <c r="D159" s="85" t="s">
        <v>1042</v>
      </c>
      <c r="E159" s="85" t="s">
        <v>1043</v>
      </c>
      <c r="F159" s="86" t="s">
        <v>558</v>
      </c>
      <c r="G159" s="86" t="s">
        <v>499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1034</v>
      </c>
      <c r="B160" s="81" t="s">
        <v>1044</v>
      </c>
      <c r="C160" s="83" t="s">
        <v>1045</v>
      </c>
      <c r="D160" s="85" t="s">
        <v>1046</v>
      </c>
      <c r="E160" s="85" t="s">
        <v>1047</v>
      </c>
      <c r="F160" s="86" t="s">
        <v>558</v>
      </c>
      <c r="G160" s="86" t="s">
        <v>499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1034</v>
      </c>
      <c r="B161" s="81" t="s">
        <v>1048</v>
      </c>
      <c r="C161" s="83" t="s">
        <v>1049</v>
      </c>
      <c r="D161" s="85" t="s">
        <v>1050</v>
      </c>
      <c r="E161" s="85" t="s">
        <v>1051</v>
      </c>
      <c r="F161" s="86" t="s">
        <v>558</v>
      </c>
      <c r="G161" s="86" t="s">
        <v>499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1034</v>
      </c>
      <c r="B162" s="81" t="s">
        <v>1052</v>
      </c>
      <c r="C162" s="83" t="s">
        <v>1053</v>
      </c>
      <c r="D162" s="85" t="s">
        <v>1054</v>
      </c>
      <c r="E162" s="85" t="s">
        <v>1055</v>
      </c>
      <c r="F162" s="86" t="s">
        <v>583</v>
      </c>
      <c r="G162" s="86" t="s">
        <v>446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1034</v>
      </c>
      <c r="B163" s="81" t="s">
        <v>1056</v>
      </c>
      <c r="C163" s="83" t="s">
        <v>1057</v>
      </c>
      <c r="D163" s="85" t="s">
        <v>1058</v>
      </c>
      <c r="E163" s="85" t="s">
        <v>1059</v>
      </c>
      <c r="F163" s="86" t="s">
        <v>583</v>
      </c>
      <c r="G163" s="86" t="s">
        <v>446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1034</v>
      </c>
      <c r="B164" s="81" t="s">
        <v>1060</v>
      </c>
      <c r="C164" s="83" t="s">
        <v>1061</v>
      </c>
      <c r="D164" s="85" t="s">
        <v>1062</v>
      </c>
      <c r="E164" s="85" t="s">
        <v>1063</v>
      </c>
      <c r="F164" s="86" t="s">
        <v>583</v>
      </c>
      <c r="G164" s="86" t="s">
        <v>815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1034</v>
      </c>
      <c r="B165" s="81" t="s">
        <v>1064</v>
      </c>
      <c r="C165" s="83" t="s">
        <v>1065</v>
      </c>
      <c r="D165" s="85" t="s">
        <v>1066</v>
      </c>
      <c r="E165" s="85" t="s">
        <v>1067</v>
      </c>
      <c r="F165" s="86" t="s">
        <v>583</v>
      </c>
      <c r="G165" s="86" t="s">
        <v>815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1034</v>
      </c>
      <c r="B166" s="81" t="s">
        <v>1068</v>
      </c>
      <c r="C166" s="83" t="s">
        <v>1069</v>
      </c>
      <c r="D166" s="85" t="s">
        <v>1070</v>
      </c>
      <c r="E166" s="85" t="s">
        <v>1071</v>
      </c>
      <c r="F166" s="86" t="s">
        <v>558</v>
      </c>
      <c r="G166" s="86" t="s">
        <v>815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1072</v>
      </c>
      <c r="B167" s="80">
        <v>18</v>
      </c>
      <c r="C167" s="82" t="s">
        <v>19</v>
      </c>
      <c r="D167" s="84" t="s">
        <v>1073</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1072</v>
      </c>
      <c r="B168" s="81" t="s">
        <v>1074</v>
      </c>
      <c r="C168" s="83" t="s">
        <v>1075</v>
      </c>
      <c r="D168" s="85" t="s">
        <v>1076</v>
      </c>
      <c r="E168" s="85" t="s">
        <v>1077</v>
      </c>
      <c r="F168" s="86" t="s">
        <v>558</v>
      </c>
      <c r="G168" s="86" t="s">
        <v>499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1072</v>
      </c>
      <c r="B169" s="81" t="s">
        <v>1078</v>
      </c>
      <c r="C169" s="83" t="s">
        <v>1079</v>
      </c>
      <c r="D169" s="85" t="s">
        <v>1080</v>
      </c>
      <c r="E169" s="85" t="s">
        <v>1081</v>
      </c>
      <c r="F169" s="86" t="s">
        <v>712</v>
      </c>
      <c r="G169" s="86" t="s">
        <v>451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1072</v>
      </c>
      <c r="B170" s="81" t="s">
        <v>1082</v>
      </c>
      <c r="C170" s="83" t="s">
        <v>1083</v>
      </c>
      <c r="D170" s="85" t="s">
        <v>1084</v>
      </c>
      <c r="E170" s="85" t="s">
        <v>1085</v>
      </c>
      <c r="F170" s="86" t="s">
        <v>712</v>
      </c>
      <c r="G170" s="86" t="s">
        <v>483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1072</v>
      </c>
      <c r="B171" s="81" t="s">
        <v>1086</v>
      </c>
      <c r="C171" s="83" t="s">
        <v>1087</v>
      </c>
      <c r="D171" s="85" t="s">
        <v>1088</v>
      </c>
      <c r="E171" s="85" t="s">
        <v>1089</v>
      </c>
      <c r="F171" s="86" t="s">
        <v>712</v>
      </c>
      <c r="G171" s="86" t="s">
        <v>483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1072</v>
      </c>
      <c r="B172" s="91" t="s">
        <v>1090</v>
      </c>
      <c r="C172" s="92" t="s">
        <v>1091</v>
      </c>
      <c r="D172" s="93" t="s">
        <v>1092</v>
      </c>
      <c r="E172" s="93" t="s">
        <v>1093</v>
      </c>
      <c r="F172" s="94" t="s">
        <v>712</v>
      </c>
      <c r="G172" s="94" t="s">
        <v>451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147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 MATCH(J2,'Recommendations'!$A$2:$A$27,0))="Implemented", FALSE))</xm:f>
            <x14:dxf>
              <font>
                <color rgb="FF000000"/>
              </font>
              <fill>
                <patternFill>
                  <bgColor rgb="FF3C7D22"/>
                </patternFill>
              </fill>
            </x14:dxf>
          </x14:cfRule>
          <x14:cfRule type="expression" priority="2" id="{00000000-000E-0000-0400-000002000000}">
            <xm:f>AND(J2&lt;&gt;"", IFERROR(INDEX('Recommendations'!$G$2:$G$27, MATCH(J2,'Recommendations'!$A$2:$A$27,0))="Compensated", FALSE))</xm:f>
            <x14:dxf>
              <font>
                <color rgb="FF000000"/>
              </font>
              <fill>
                <patternFill>
                  <bgColor rgb="FFC6E0B4"/>
                </patternFill>
              </fill>
            </x14:dxf>
          </x14:cfRule>
          <x14:cfRule type="expression" priority="3" id="{00000000-000E-0000-0400-000003000000}">
            <xm:f>AND(J2&lt;&gt;"", IFERROR(INDEX('Recommendations'!$G$2:$G$27, MATCH(J2,'Recommendations'!$A$2:$A$27,0))="Testing", FALSE))</xm:f>
            <x14:dxf>
              <font>
                <color rgb="FF000000"/>
              </font>
              <fill>
                <patternFill>
                  <bgColor rgb="FFFFC000"/>
                </patternFill>
              </fill>
            </x14:dxf>
          </x14:cfRule>
          <x14:cfRule type="expression" priority="4" id="{00000000-000E-0000-0400-000004000000}">
            <xm:f>AND(J2&lt;&gt;"", IFERROR(INDEX('Recommendations'!$G$2:$G$27, MATCH(J2,'Recommendations'!$A$2:$A$27,0))="Failed", FALSE))</xm:f>
            <x14:dxf>
              <font>
                <color rgb="FF000000"/>
              </font>
              <fill>
                <patternFill>
                  <bgColor rgb="FFD82891"/>
                </patternFill>
              </fill>
            </x14:dxf>
          </x14:cfRule>
          <x14:cfRule type="expression" priority="5" id="{00000000-000E-0000-0400-000005000000}">
            <xm:f>AND(J2&lt;&gt;"", IFERROR(INDEX('Recommendations'!$G$2:$G$27, MATCH(J2,'Recommendations'!$A$2:$A$27,0))="Risk Accepted", FALSE))</xm:f>
            <x14:dxf>
              <font>
                <color rgb="FF000000"/>
              </font>
              <fill>
                <patternFill>
                  <bgColor rgb="FFD9D9D9"/>
                </patternFill>
              </fill>
            </x14:dxf>
          </x14:cfRule>
          <x14:cfRule type="expression" priority="6" id="{00000000-000E-0000-0400-000006000000}">
            <xm:f>AND(J2&lt;&gt;"", IFERROR(INDEX('Recommendations'!$G$2:$G$27, MATCH(J2,'Recommendations'!$A$2:$A$27,0))="N/A",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1094</v>
      </c>
      <c r="C1" s="121" t="s">
        <v>9</v>
      </c>
      <c r="D1" s="121" t="s">
        <v>299</v>
      </c>
      <c r="E1" s="121" t="s">
        <v>1095</v>
      </c>
      <c r="F1" s="121" t="s">
        <v>1096</v>
      </c>
      <c r="G1" s="121" t="s">
        <v>393</v>
      </c>
      <c r="H1" s="121" t="s">
        <v>394</v>
      </c>
      <c r="I1" s="121" t="s">
        <v>395</v>
      </c>
      <c r="J1" s="121" t="s">
        <v>396</v>
      </c>
      <c r="K1" s="121" t="s">
        <v>397</v>
      </c>
      <c r="L1" s="121" t="s">
        <v>398</v>
      </c>
      <c r="M1" s="121" t="s">
        <v>399</v>
      </c>
      <c r="N1" s="121" t="s">
        <v>400</v>
      </c>
      <c r="O1" s="121" t="s">
        <v>401</v>
      </c>
      <c r="P1" s="121" t="s">
        <v>402</v>
      </c>
      <c r="Q1" s="121" t="s">
        <v>403</v>
      </c>
      <c r="R1" s="121" t="s">
        <v>404</v>
      </c>
      <c r="S1" s="121" t="s">
        <v>405</v>
      </c>
      <c r="T1" s="121" t="s">
        <v>406</v>
      </c>
      <c r="U1" s="121" t="s">
        <v>407</v>
      </c>
      <c r="V1" s="121" t="s">
        <v>408</v>
      </c>
      <c r="W1" s="121" t="s">
        <v>409</v>
      </c>
      <c r="X1" s="121" t="s">
        <v>410</v>
      </c>
      <c r="Y1" s="121" t="s">
        <v>411</v>
      </c>
      <c r="Z1" s="121" t="s">
        <v>412</v>
      </c>
      <c r="AA1" s="121" t="s">
        <v>413</v>
      </c>
      <c r="AB1" s="121" t="s">
        <v>414</v>
      </c>
      <c r="AC1" s="121" t="s">
        <v>415</v>
      </c>
      <c r="AD1" s="121" t="s">
        <v>416</v>
      </c>
      <c r="AE1" s="121" t="s">
        <v>417</v>
      </c>
      <c r="AF1" s="121" t="s">
        <v>418</v>
      </c>
      <c r="AG1" s="121" t="s">
        <v>419</v>
      </c>
      <c r="AH1" s="121" t="s">
        <v>420</v>
      </c>
      <c r="AI1" s="121" t="s">
        <v>421</v>
      </c>
      <c r="AJ1" s="121" t="s">
        <v>422</v>
      </c>
      <c r="AK1" s="121" t="s">
        <v>423</v>
      </c>
      <c r="AL1" s="121" t="s">
        <v>424</v>
      </c>
      <c r="AM1" s="121" t="s">
        <v>425</v>
      </c>
      <c r="AN1" s="121" t="s">
        <v>426</v>
      </c>
      <c r="AO1" s="121" t="s">
        <v>427</v>
      </c>
      <c r="AP1" s="121" t="s">
        <v>428</v>
      </c>
      <c r="AQ1" s="121" t="s">
        <v>429</v>
      </c>
      <c r="AR1" s="121" t="s">
        <v>430</v>
      </c>
      <c r="AS1" s="121" t="s">
        <v>431</v>
      </c>
      <c r="AT1" s="121" t="s">
        <v>432</v>
      </c>
      <c r="AU1" s="122" t="s">
        <v>433</v>
      </c>
    </row>
    <row r="2" spans="1:47" ht="60" customHeight="1" x14ac:dyDescent="0.35">
      <c r="A2" s="116" t="s">
        <v>1097</v>
      </c>
      <c r="B2" s="106" t="s">
        <v>1098</v>
      </c>
      <c r="C2" s="107" t="s">
        <v>1099</v>
      </c>
      <c r="D2" s="107" t="s">
        <v>1100</v>
      </c>
      <c r="E2" s="107" t="s">
        <v>1101</v>
      </c>
      <c r="F2" s="108" t="s">
        <v>1102</v>
      </c>
      <c r="G2" s="109">
        <f>IF(COUNTIF(H2:AU2,"&lt;&gt;")=0,"",SUMPRODUCT(((Recommendations[ImplStatus]="Implemented")+(Recommendations[ImplStatus]="Compensated"))*ISNUMBER(MATCH(Recommendations[Id],H2:AU2,0)))/COUNTIF(H2:AU2,"&lt;&gt;"))</f>
        <v>0</v>
      </c>
      <c r="H2" s="110" t="s">
        <v>23</v>
      </c>
      <c r="I2" s="110" t="s">
        <v>28</v>
      </c>
      <c r="J2" s="110" t="s">
        <v>89</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1103</v>
      </c>
      <c r="B3" s="106" t="s">
        <v>1104</v>
      </c>
      <c r="C3" s="107" t="s">
        <v>1105</v>
      </c>
      <c r="D3" s="107" t="s">
        <v>1106</v>
      </c>
      <c r="E3" s="107" t="s">
        <v>1107</v>
      </c>
      <c r="F3" s="108" t="s">
        <v>1108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1109</v>
      </c>
      <c r="B4" s="106" t="s">
        <v>1110</v>
      </c>
      <c r="C4" s="107" t="s">
        <v>1111</v>
      </c>
      <c r="D4" s="107" t="s">
        <v>1112</v>
      </c>
      <c r="E4" s="107" t="s">
        <v>1113</v>
      </c>
      <c r="F4" s="108" t="s">
        <v>1114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1115</v>
      </c>
      <c r="B5" s="106" t="s">
        <v>1116</v>
      </c>
      <c r="C5" s="107" t="s">
        <v>1117</v>
      </c>
      <c r="D5" s="107" t="s">
        <v>1118</v>
      </c>
      <c r="E5" s="107" t="s">
        <v>1119</v>
      </c>
      <c r="F5" s="108" t="s">
        <v>1120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1121</v>
      </c>
      <c r="B6" s="106" t="s">
        <v>1122</v>
      </c>
      <c r="C6" s="107" t="s">
        <v>1123</v>
      </c>
      <c r="D6" s="107" t="s">
        <v>1124</v>
      </c>
      <c r="E6" s="107" t="s">
        <v>19</v>
      </c>
      <c r="F6" s="108" t="s">
        <v>1125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1126</v>
      </c>
      <c r="B7" s="106" t="s">
        <v>10</v>
      </c>
      <c r="C7" s="107" t="s">
        <v>1127</v>
      </c>
      <c r="D7" s="107" t="s">
        <v>1128</v>
      </c>
      <c r="E7" s="107" t="s">
        <v>19</v>
      </c>
      <c r="F7" s="108" t="s">
        <v>1129</v>
      </c>
      <c r="G7" s="109">
        <f>IF(COUNTIF(H7:AU7,"&lt;&gt;")=0,"",SUMPRODUCT(((Recommendations[ImplStatus]="Implemented")+(Recommendations[ImplStatus]="Compensated"))*ISNUMBER(MATCH(Recommendations[Id],H7:AU7,0)))/COUNTIF(H7:AU7,"&lt;&gt;"))</f>
        <v>0</v>
      </c>
      <c r="H7" s="110" t="s">
        <v>123</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1130</v>
      </c>
      <c r="B8" s="106" t="s">
        <v>1131</v>
      </c>
      <c r="C8" s="107" t="s">
        <v>1132</v>
      </c>
      <c r="D8" s="107" t="s">
        <v>1133</v>
      </c>
      <c r="E8" s="107" t="s">
        <v>19</v>
      </c>
      <c r="F8" s="108" t="s">
        <v>1134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1135</v>
      </c>
      <c r="B9" s="106" t="s">
        <v>1136</v>
      </c>
      <c r="C9" s="107" t="s">
        <v>1137</v>
      </c>
      <c r="D9" s="107" t="s">
        <v>1138</v>
      </c>
      <c r="E9" s="107" t="s">
        <v>19</v>
      </c>
      <c r="F9" s="108" t="s">
        <v>1139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1140</v>
      </c>
      <c r="B10" s="106" t="s">
        <v>1141</v>
      </c>
      <c r="C10" s="107" t="s">
        <v>1142</v>
      </c>
      <c r="D10" s="107" t="s">
        <v>1143</v>
      </c>
      <c r="E10" s="107" t="s">
        <v>19</v>
      </c>
      <c r="F10" s="108" t="s">
        <v>1144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1145</v>
      </c>
      <c r="B11" s="106" t="s">
        <v>1146</v>
      </c>
      <c r="C11" s="107" t="s">
        <v>1147</v>
      </c>
      <c r="D11" s="107" t="s">
        <v>1148</v>
      </c>
      <c r="E11" s="107" t="s">
        <v>19</v>
      </c>
      <c r="F11" s="108" t="s">
        <v>1149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1150</v>
      </c>
      <c r="B12" s="106" t="s">
        <v>1151</v>
      </c>
      <c r="C12" s="107" t="s">
        <v>1152</v>
      </c>
      <c r="D12" s="107" t="s">
        <v>1153</v>
      </c>
      <c r="E12" s="107" t="s">
        <v>19</v>
      </c>
      <c r="F12" s="108" t="s">
        <v>1154</v>
      </c>
      <c r="G12" s="109">
        <f>IF(COUNTIF(H12:AU12,"&lt;&gt;")=0,"",SUMPRODUCT(((Recommendations[ImplStatus]="Implemented")+(Recommendations[ImplStatus]="Compensated"))*ISNUMBER(MATCH(Recommendations[Id],H12:AU12,0)))/COUNTIF(H12:AU12,"&lt;&gt;"))</f>
        <v>0</v>
      </c>
      <c r="H12" s="110" t="s">
        <v>43</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1155</v>
      </c>
      <c r="B13" s="106" t="s">
        <v>1156</v>
      </c>
      <c r="C13" s="107" t="s">
        <v>1157</v>
      </c>
      <c r="D13" s="107" t="s">
        <v>1158</v>
      </c>
      <c r="E13" s="107" t="s">
        <v>19</v>
      </c>
      <c r="F13" s="108" t="s">
        <v>1159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1160</v>
      </c>
      <c r="B14" s="106" t="s">
        <v>1161</v>
      </c>
      <c r="C14" s="107" t="s">
        <v>1162</v>
      </c>
      <c r="D14" s="107" t="s">
        <v>1163</v>
      </c>
      <c r="E14" s="107" t="s">
        <v>19</v>
      </c>
      <c r="F14" s="108" t="s">
        <v>1164</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1165</v>
      </c>
      <c r="B15" s="106" t="s">
        <v>1166</v>
      </c>
      <c r="C15" s="107" t="s">
        <v>1167</v>
      </c>
      <c r="D15" s="107" t="s">
        <v>1168</v>
      </c>
      <c r="E15" s="107" t="s">
        <v>19</v>
      </c>
      <c r="F15" s="108" t="s">
        <v>1169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1170</v>
      </c>
      <c r="B16" s="106" t="s">
        <v>1171</v>
      </c>
      <c r="C16" s="107" t="s">
        <v>1172</v>
      </c>
      <c r="D16" s="107" t="s">
        <v>1173</v>
      </c>
      <c r="E16" s="107" t="s">
        <v>19</v>
      </c>
      <c r="F16" s="108" t="s">
        <v>1174</v>
      </c>
      <c r="G16" s="109">
        <f>IF(COUNTIF(H16:AU16,"&lt;&gt;")=0,"",SUMPRODUCT(((Recommendations[ImplStatus]="Implemented")+(Recommendations[ImplStatus]="Compensated"))*ISNUMBER(MATCH(Recommendations[Id],H16:AU16,0)))/COUNTIF(H16:AU16,"&lt;&gt;"))</f>
        <v>0</v>
      </c>
      <c r="H16" s="110" t="s">
        <v>83</v>
      </c>
      <c r="I16" s="110" t="s">
        <v>103</v>
      </c>
      <c r="J16" s="110" t="s">
        <v>118</v>
      </c>
      <c r="K16" s="110" t="s">
        <v>133</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1175</v>
      </c>
      <c r="B17" s="106" t="s">
        <v>1176</v>
      </c>
      <c r="C17" s="107" t="s">
        <v>1177</v>
      </c>
      <c r="D17" s="107" t="s">
        <v>1178</v>
      </c>
      <c r="E17" s="107" t="s">
        <v>19</v>
      </c>
      <c r="F17" s="108" t="s">
        <v>1179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1180</v>
      </c>
      <c r="B18" s="106" t="s">
        <v>1181</v>
      </c>
      <c r="C18" s="107" t="s">
        <v>1182</v>
      </c>
      <c r="D18" s="107" t="s">
        <v>1183</v>
      </c>
      <c r="E18" s="107" t="s">
        <v>19</v>
      </c>
      <c r="F18" s="108" t="s">
        <v>1184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1185</v>
      </c>
      <c r="B19" s="106" t="s">
        <v>1186</v>
      </c>
      <c r="C19" s="107" t="s">
        <v>1187</v>
      </c>
      <c r="D19" s="107" t="s">
        <v>1188</v>
      </c>
      <c r="E19" s="107" t="s">
        <v>19</v>
      </c>
      <c r="F19" s="108" t="s">
        <v>1189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1190</v>
      </c>
      <c r="B20" s="106" t="s">
        <v>1191</v>
      </c>
      <c r="C20" s="107" t="s">
        <v>1192</v>
      </c>
      <c r="D20" s="107" t="s">
        <v>1193</v>
      </c>
      <c r="E20" s="107" t="s">
        <v>19</v>
      </c>
      <c r="F20" s="108" t="s">
        <v>1194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1195</v>
      </c>
      <c r="B21" s="106" t="s">
        <v>1196</v>
      </c>
      <c r="C21" s="107" t="s">
        <v>1197</v>
      </c>
      <c r="D21" s="107" t="s">
        <v>1198</v>
      </c>
      <c r="E21" s="107" t="s">
        <v>1199</v>
      </c>
      <c r="F21" s="108" t="s">
        <v>1200</v>
      </c>
      <c r="G21" s="109">
        <f>IF(COUNTIF(H21:AU21,"&lt;&gt;")=0,"",SUMPRODUCT(((Recommendations[ImplStatus]="Implemented")+(Recommendations[ImplStatus]="Compensated"))*ISNUMBER(MATCH(Recommendations[Id],H21:AU21,0)))/COUNTIF(H21:AU21,"&lt;&gt;"))</f>
        <v>0</v>
      </c>
      <c r="H21" s="110" t="s">
        <v>13</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1201</v>
      </c>
      <c r="B22" s="106" t="s">
        <v>1202</v>
      </c>
      <c r="C22" s="107" t="s">
        <v>1203</v>
      </c>
      <c r="D22" s="107" t="s">
        <v>1204</v>
      </c>
      <c r="E22" s="107" t="s">
        <v>1205</v>
      </c>
      <c r="F22" s="108" t="s">
        <v>1206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1207</v>
      </c>
      <c r="B23" s="106" t="s">
        <v>1208</v>
      </c>
      <c r="C23" s="107" t="s">
        <v>1209</v>
      </c>
      <c r="D23" s="107" t="s">
        <v>1210</v>
      </c>
      <c r="E23" s="107" t="s">
        <v>1211</v>
      </c>
      <c r="F23" s="108" t="s">
        <v>1212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1213</v>
      </c>
      <c r="B24" s="106" t="s">
        <v>1214</v>
      </c>
      <c r="C24" s="107" t="s">
        <v>1215</v>
      </c>
      <c r="D24" s="107" t="s">
        <v>1216</v>
      </c>
      <c r="E24" s="107" t="s">
        <v>19</v>
      </c>
      <c r="F24" s="108" t="s">
        <v>1217</v>
      </c>
      <c r="G24" s="109">
        <f>IF(COUNTIF(H24:AU24,"&lt;&gt;")=0,"",SUMPRODUCT(((Recommendations[ImplStatus]="Implemented")+(Recommendations[ImplStatus]="Compensated"))*ISNUMBER(MATCH(Recommendations[Id],H24:AU24,0)))/COUNTIF(H24:AU24,"&lt;&gt;"))</f>
        <v>0</v>
      </c>
      <c r="H24" s="110" t="s">
        <v>48</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1218</v>
      </c>
      <c r="B25" s="106" t="s">
        <v>1219</v>
      </c>
      <c r="C25" s="107" t="s">
        <v>1220</v>
      </c>
      <c r="D25" s="107" t="s">
        <v>19</v>
      </c>
      <c r="E25" s="107" t="s">
        <v>19</v>
      </c>
      <c r="F25" s="108" t="s">
        <v>1221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1222</v>
      </c>
      <c r="B26" s="106" t="s">
        <v>1223</v>
      </c>
      <c r="C26" s="107" t="s">
        <v>1224</v>
      </c>
      <c r="D26" s="107" t="s">
        <v>1225</v>
      </c>
      <c r="E26" s="107" t="s">
        <v>19</v>
      </c>
      <c r="F26" s="108" t="s">
        <v>1226</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1227</v>
      </c>
      <c r="B27" s="106" t="s">
        <v>1228</v>
      </c>
      <c r="C27" s="107" t="s">
        <v>1229</v>
      </c>
      <c r="D27" s="107" t="s">
        <v>1230</v>
      </c>
      <c r="E27" s="107" t="s">
        <v>1231</v>
      </c>
      <c r="F27" s="108" t="s">
        <v>1232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1233</v>
      </c>
      <c r="B28" s="106" t="s">
        <v>1234</v>
      </c>
      <c r="C28" s="107" t="s">
        <v>1235</v>
      </c>
      <c r="D28" s="107" t="s">
        <v>19</v>
      </c>
      <c r="E28" s="107" t="s">
        <v>19</v>
      </c>
      <c r="F28" s="108" t="s">
        <v>1236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1237</v>
      </c>
      <c r="B29" s="106" t="s">
        <v>1238</v>
      </c>
      <c r="C29" s="107" t="s">
        <v>1239</v>
      </c>
      <c r="D29" s="107" t="s">
        <v>1240</v>
      </c>
      <c r="E29" s="107" t="s">
        <v>1241</v>
      </c>
      <c r="F29" s="108" t="s">
        <v>1242</v>
      </c>
      <c r="G29" s="109">
        <f>IF(COUNTIF(H29:AU29,"&lt;&gt;")=0,"",SUMPRODUCT(((Recommendations[ImplStatus]="Implemented")+(Recommendations[ImplStatus]="Compensated"))*ISNUMBER(MATCH(Recommendations[Id],H29:AU29,0)))/COUNTIF(H29:AU29,"&lt;&gt;"))</f>
        <v>0</v>
      </c>
      <c r="H29" s="110" t="s">
        <v>53</v>
      </c>
      <c r="I29" s="110" t="s">
        <v>58</v>
      </c>
      <c r="J29" s="110" t="s">
        <v>63</v>
      </c>
      <c r="K29" s="110" t="s">
        <v>68</v>
      </c>
      <c r="L29" s="110" t="s">
        <v>73</v>
      </c>
      <c r="M29" s="110" t="s">
        <v>78</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1243</v>
      </c>
      <c r="B30" s="106" t="s">
        <v>1244</v>
      </c>
      <c r="C30" s="107" t="s">
        <v>1245</v>
      </c>
      <c r="D30" s="107" t="s">
        <v>1246</v>
      </c>
      <c r="E30" s="107" t="s">
        <v>19</v>
      </c>
      <c r="F30" s="108" t="s">
        <v>1247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1248</v>
      </c>
      <c r="B31" s="106" t="s">
        <v>1249</v>
      </c>
      <c r="C31" s="107" t="s">
        <v>1250</v>
      </c>
      <c r="D31" s="107" t="s">
        <v>1251</v>
      </c>
      <c r="E31" s="107" t="s">
        <v>1252</v>
      </c>
      <c r="F31" s="108" t="s">
        <v>1253</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1254</v>
      </c>
      <c r="B32" s="106" t="s">
        <v>1255</v>
      </c>
      <c r="C32" s="107" t="s">
        <v>1256</v>
      </c>
      <c r="D32" s="107" t="s">
        <v>1257</v>
      </c>
      <c r="E32" s="107" t="s">
        <v>1258</v>
      </c>
      <c r="F32" s="108" t="s">
        <v>1259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1260</v>
      </c>
      <c r="B33" s="106" t="s">
        <v>1261</v>
      </c>
      <c r="C33" s="107" t="s">
        <v>1262</v>
      </c>
      <c r="D33" s="107" t="s">
        <v>1263</v>
      </c>
      <c r="E33" s="107" t="s">
        <v>19</v>
      </c>
      <c r="F33" s="108" t="s">
        <v>1264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1265</v>
      </c>
      <c r="B34" s="106" t="s">
        <v>1266</v>
      </c>
      <c r="C34" s="107" t="s">
        <v>1267</v>
      </c>
      <c r="D34" s="107" t="s">
        <v>1268</v>
      </c>
      <c r="E34" s="107" t="s">
        <v>19</v>
      </c>
      <c r="F34" s="108" t="s">
        <v>1269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1270</v>
      </c>
      <c r="B35" s="106" t="s">
        <v>1271</v>
      </c>
      <c r="C35" s="107" t="s">
        <v>1272</v>
      </c>
      <c r="D35" s="107" t="s">
        <v>1273</v>
      </c>
      <c r="E35" s="107" t="s">
        <v>1274</v>
      </c>
      <c r="F35" s="108" t="s">
        <v>1275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1276</v>
      </c>
      <c r="B36" s="106" t="s">
        <v>1277</v>
      </c>
      <c r="C36" s="107" t="s">
        <v>1278</v>
      </c>
      <c r="D36" s="107" t="s">
        <v>1279</v>
      </c>
      <c r="E36" s="107" t="s">
        <v>1280</v>
      </c>
      <c r="F36" s="108" t="s">
        <v>1281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1282</v>
      </c>
      <c r="B37" s="106" t="s">
        <v>1283</v>
      </c>
      <c r="C37" s="107" t="s">
        <v>1284</v>
      </c>
      <c r="D37" s="107" t="s">
        <v>1285</v>
      </c>
      <c r="E37" s="107" t="s">
        <v>19</v>
      </c>
      <c r="F37" s="108" t="s">
        <v>1286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1287</v>
      </c>
      <c r="B38" s="106" t="s">
        <v>1288</v>
      </c>
      <c r="C38" s="107" t="s">
        <v>1289</v>
      </c>
      <c r="D38" s="107" t="s">
        <v>1290</v>
      </c>
      <c r="E38" s="107" t="s">
        <v>1291</v>
      </c>
      <c r="F38" s="108" t="s">
        <v>1292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1293</v>
      </c>
      <c r="B39" s="106" t="s">
        <v>1294</v>
      </c>
      <c r="C39" s="107" t="s">
        <v>1295</v>
      </c>
      <c r="D39" s="107" t="s">
        <v>1296</v>
      </c>
      <c r="E39" s="107" t="s">
        <v>19</v>
      </c>
      <c r="F39" s="108" t="s">
        <v>1297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1298</v>
      </c>
      <c r="B40" s="106" t="s">
        <v>1299</v>
      </c>
      <c r="C40" s="107" t="s">
        <v>1300</v>
      </c>
      <c r="D40" s="107" t="s">
        <v>1301</v>
      </c>
      <c r="E40" s="107" t="s">
        <v>1302</v>
      </c>
      <c r="F40" s="108" t="s">
        <v>1303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1304</v>
      </c>
      <c r="B41" s="106" t="s">
        <v>1305</v>
      </c>
      <c r="C41" s="107" t="s">
        <v>1306</v>
      </c>
      <c r="D41" s="107" t="s">
        <v>1307</v>
      </c>
      <c r="E41" s="107" t="s">
        <v>1308</v>
      </c>
      <c r="F41" s="108" t="s">
        <v>1309</v>
      </c>
      <c r="G41" s="109">
        <f>IF(COUNTIF(H41:AU41,"&lt;&gt;")=0,"",SUMPRODUCT(((Recommendations[ImplStatus]="Implemented")+(Recommendations[ImplStatus]="Compensated"))*ISNUMBER(MATCH(Recommendations[Id],H41:AU41,0)))/COUNTIF(H41:AU41,"&lt;&gt;"))</f>
        <v>0</v>
      </c>
      <c r="H41" s="110" t="s">
        <v>108</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1310</v>
      </c>
      <c r="B42" s="106" t="s">
        <v>1311</v>
      </c>
      <c r="C42" s="107" t="s">
        <v>1312</v>
      </c>
      <c r="D42" s="107" t="s">
        <v>1313</v>
      </c>
      <c r="E42" s="107" t="s">
        <v>1314</v>
      </c>
      <c r="F42" s="108" t="s">
        <v>1315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1316</v>
      </c>
      <c r="B43" s="106" t="s">
        <v>1317</v>
      </c>
      <c r="C43" s="107" t="s">
        <v>1318</v>
      </c>
      <c r="D43" s="107" t="s">
        <v>1319</v>
      </c>
      <c r="E43" s="107" t="s">
        <v>1320</v>
      </c>
      <c r="F43" s="108" t="s">
        <v>1321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1322</v>
      </c>
      <c r="B44" s="106" t="s">
        <v>1323</v>
      </c>
      <c r="C44" s="107" t="s">
        <v>1324</v>
      </c>
      <c r="D44" s="107" t="s">
        <v>1325</v>
      </c>
      <c r="E44" s="107" t="s">
        <v>19</v>
      </c>
      <c r="F44" s="108" t="s">
        <v>1326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1327</v>
      </c>
      <c r="B45" s="111" t="s">
        <v>1328</v>
      </c>
      <c r="C45" s="112" t="s">
        <v>1329</v>
      </c>
      <c r="D45" s="112" t="s">
        <v>1330</v>
      </c>
      <c r="E45" s="112" t="s">
        <v>1331</v>
      </c>
      <c r="F45" s="113" t="s">
        <v>1332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147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 MATCH(H2,'Recommendations'!$A$2:$A$27,0))="Implemented", FALSE))</xm:f>
            <x14:dxf>
              <font>
                <color rgb="FF000000"/>
              </font>
              <fill>
                <patternFill>
                  <bgColor rgb="FF3C7D22"/>
                </patternFill>
              </fill>
            </x14:dxf>
          </x14:cfRule>
          <x14:cfRule type="expression" priority="2" id="{00000000-000E-0000-0500-000002000000}">
            <xm:f>AND(H2&lt;&gt;"", IFERROR(INDEX('Recommendations'!$G$2:$G$27, MATCH(H2,'Recommendations'!$A$2:$A$27,0))="Compensated", FALSE))</xm:f>
            <x14:dxf>
              <font>
                <color rgb="FF000000"/>
              </font>
              <fill>
                <patternFill>
                  <bgColor rgb="FFC6E0B4"/>
                </patternFill>
              </fill>
            </x14:dxf>
          </x14:cfRule>
          <x14:cfRule type="expression" priority="3" id="{00000000-000E-0000-0500-000003000000}">
            <xm:f>AND(H2&lt;&gt;"", IFERROR(INDEX('Recommendations'!$G$2:$G$27, MATCH(H2,'Recommendations'!$A$2:$A$27,0))="Testing", FALSE))</xm:f>
            <x14:dxf>
              <font>
                <color rgb="FF000000"/>
              </font>
              <fill>
                <patternFill>
                  <bgColor rgb="FFFFC000"/>
                </patternFill>
              </fill>
            </x14:dxf>
          </x14:cfRule>
          <x14:cfRule type="expression" priority="4" id="{00000000-000E-0000-0500-000004000000}">
            <xm:f>AND(H2&lt;&gt;"", IFERROR(INDEX('Recommendations'!$G$2:$G$27, MATCH(H2,'Recommendations'!$A$2:$A$27,0))="Failed", FALSE))</xm:f>
            <x14:dxf>
              <font>
                <color rgb="FF000000"/>
              </font>
              <fill>
                <patternFill>
                  <bgColor rgb="FFD82891"/>
                </patternFill>
              </fill>
            </x14:dxf>
          </x14:cfRule>
          <x14:cfRule type="expression" priority="5" id="{00000000-000E-0000-0500-000005000000}">
            <xm:f>AND(H2&lt;&gt;"", IFERROR(INDEX('Recommendations'!$G$2:$G$27, MATCH(H2,'Recommendations'!$A$2:$A$27,0))="Risk Accepted", FALSE))</xm:f>
            <x14:dxf>
              <font>
                <color rgb="FF000000"/>
              </font>
              <fill>
                <patternFill>
                  <bgColor rgb="FFD9D9D9"/>
                </patternFill>
              </fill>
            </x14:dxf>
          </x14:cfRule>
          <x14:cfRule type="expression" priority="6" id="{00000000-000E-0000-0500-000006000000}">
            <xm:f>AND(H2&lt;&gt;"", IFERROR(INDEX('Recommendations'!$G$2:$G$27, MATCH(H2,'Recommendations'!$A$2:$A$27,0))="N/A",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1333</v>
      </c>
      <c r="B1" s="145" t="s">
        <v>387</v>
      </c>
      <c r="C1" s="145" t="s">
        <v>0</v>
      </c>
      <c r="D1" s="145" t="s">
        <v>388</v>
      </c>
      <c r="E1" s="145" t="s">
        <v>1334</v>
      </c>
      <c r="F1" s="145" t="s">
        <v>1335</v>
      </c>
      <c r="G1" s="145" t="s">
        <v>1336</v>
      </c>
      <c r="H1" s="145" t="s">
        <v>1337</v>
      </c>
      <c r="I1" s="145" t="s">
        <v>393</v>
      </c>
      <c r="J1" s="145" t="s">
        <v>394</v>
      </c>
      <c r="K1" s="145" t="s">
        <v>395</v>
      </c>
      <c r="L1" s="145" t="s">
        <v>396</v>
      </c>
      <c r="M1" s="145" t="s">
        <v>397</v>
      </c>
      <c r="N1" s="145" t="s">
        <v>398</v>
      </c>
      <c r="O1" s="145" t="s">
        <v>399</v>
      </c>
      <c r="P1" s="145" t="s">
        <v>400</v>
      </c>
      <c r="Q1" s="145" t="s">
        <v>401</v>
      </c>
      <c r="R1" s="145" t="s">
        <v>402</v>
      </c>
      <c r="S1" s="145" t="s">
        <v>403</v>
      </c>
      <c r="T1" s="145" t="s">
        <v>404</v>
      </c>
      <c r="U1" s="145" t="s">
        <v>405</v>
      </c>
      <c r="V1" s="145" t="s">
        <v>406</v>
      </c>
      <c r="W1" s="145" t="s">
        <v>407</v>
      </c>
      <c r="X1" s="145" t="s">
        <v>408</v>
      </c>
      <c r="Y1" s="145" t="s">
        <v>409</v>
      </c>
      <c r="Z1" s="145" t="s">
        <v>410</v>
      </c>
      <c r="AA1" s="145" t="s">
        <v>411</v>
      </c>
      <c r="AB1" s="145" t="s">
        <v>412</v>
      </c>
      <c r="AC1" s="145" t="s">
        <v>413</v>
      </c>
      <c r="AD1" s="145" t="s">
        <v>414</v>
      </c>
      <c r="AE1" s="145" t="s">
        <v>415</v>
      </c>
      <c r="AF1" s="145" t="s">
        <v>416</v>
      </c>
      <c r="AG1" s="145" t="s">
        <v>417</v>
      </c>
      <c r="AH1" s="145" t="s">
        <v>418</v>
      </c>
      <c r="AI1" s="145" t="s">
        <v>419</v>
      </c>
      <c r="AJ1" s="145" t="s">
        <v>420</v>
      </c>
      <c r="AK1" s="145" t="s">
        <v>421</v>
      </c>
      <c r="AL1" s="145" t="s">
        <v>422</v>
      </c>
      <c r="AM1" s="145" t="s">
        <v>423</v>
      </c>
      <c r="AN1" s="145" t="s">
        <v>424</v>
      </c>
      <c r="AO1" s="145" t="s">
        <v>425</v>
      </c>
      <c r="AP1" s="145" t="s">
        <v>426</v>
      </c>
      <c r="AQ1" s="145" t="s">
        <v>427</v>
      </c>
      <c r="AR1" s="145" t="s">
        <v>428</v>
      </c>
      <c r="AS1" s="145" t="s">
        <v>429</v>
      </c>
      <c r="AT1" s="145" t="s">
        <v>430</v>
      </c>
      <c r="AU1" s="145" t="s">
        <v>431</v>
      </c>
      <c r="AV1" s="145" t="s">
        <v>432</v>
      </c>
      <c r="AW1" s="146" t="s">
        <v>433</v>
      </c>
    </row>
    <row r="2" spans="1:49" ht="60" customHeight="1" outlineLevel="1" x14ac:dyDescent="0.35">
      <c r="A2" s="138" t="s">
        <v>1338</v>
      </c>
      <c r="B2" s="124"/>
      <c r="C2" s="123" t="s">
        <v>1339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1338</v>
      </c>
      <c r="B3" s="125" t="s">
        <v>604</v>
      </c>
      <c r="C3" s="126" t="s">
        <v>1340</v>
      </c>
      <c r="D3" s="128" t="s">
        <v>1341</v>
      </c>
      <c r="E3" s="128" t="s">
        <v>1342</v>
      </c>
      <c r="F3" s="128" t="s">
        <v>1343</v>
      </c>
      <c r="G3" s="128" t="s">
        <v>1344</v>
      </c>
      <c r="H3" s="128" t="s">
        <v>1345</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1338</v>
      </c>
      <c r="B4" s="125" t="s">
        <v>1346</v>
      </c>
      <c r="C4" s="126" t="s">
        <v>1347</v>
      </c>
      <c r="D4" s="128" t="s">
        <v>1348</v>
      </c>
      <c r="E4" s="128" t="s">
        <v>1349</v>
      </c>
      <c r="F4" s="128" t="s">
        <v>1350</v>
      </c>
      <c r="G4" s="128" t="s">
        <v>1351</v>
      </c>
      <c r="H4" s="128" t="s">
        <v>1352</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1338</v>
      </c>
      <c r="B5" s="125" t="s">
        <v>1353</v>
      </c>
      <c r="C5" s="126" t="s">
        <v>1354</v>
      </c>
      <c r="D5" s="128" t="s">
        <v>1355</v>
      </c>
      <c r="E5" s="128" t="s">
        <v>1356</v>
      </c>
      <c r="F5" s="128" t="s">
        <v>1357</v>
      </c>
      <c r="G5" s="128" t="s">
        <v>1358</v>
      </c>
      <c r="H5" s="128" t="s">
        <v>1359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1338</v>
      </c>
      <c r="B6" s="125" t="s">
        <v>1360</v>
      </c>
      <c r="C6" s="126" t="s">
        <v>1361</v>
      </c>
      <c r="D6" s="128" t="s">
        <v>1362</v>
      </c>
      <c r="E6" s="128" t="s">
        <v>1363</v>
      </c>
      <c r="F6" s="128" t="s">
        <v>1364</v>
      </c>
      <c r="G6" s="128" t="s">
        <v>1365</v>
      </c>
      <c r="H6" s="128" t="s">
        <v>1366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1338</v>
      </c>
      <c r="B7" s="125" t="s">
        <v>1367</v>
      </c>
      <c r="C7" s="126" t="s">
        <v>1368</v>
      </c>
      <c r="D7" s="128" t="s">
        <v>1369</v>
      </c>
      <c r="E7" s="128" t="s">
        <v>1370</v>
      </c>
      <c r="F7" s="128" t="s">
        <v>1371</v>
      </c>
      <c r="G7" s="128" t="s">
        <v>1372</v>
      </c>
      <c r="H7" s="128" t="s">
        <v>1373</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1338</v>
      </c>
      <c r="B8" s="125" t="s">
        <v>1374</v>
      </c>
      <c r="C8" s="126" t="s">
        <v>1375</v>
      </c>
      <c r="D8" s="128" t="s">
        <v>1376</v>
      </c>
      <c r="E8" s="128" t="s">
        <v>1377</v>
      </c>
      <c r="F8" s="128" t="s">
        <v>1378</v>
      </c>
      <c r="G8" s="128" t="s">
        <v>1372</v>
      </c>
      <c r="H8" s="128" t="s">
        <v>1379</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1338</v>
      </c>
      <c r="B9" s="125" t="s">
        <v>1380</v>
      </c>
      <c r="C9" s="126" t="s">
        <v>1381</v>
      </c>
      <c r="D9" s="128" t="s">
        <v>1382</v>
      </c>
      <c r="E9" s="128" t="s">
        <v>1383</v>
      </c>
      <c r="F9" s="128" t="s">
        <v>1384</v>
      </c>
      <c r="G9" s="128" t="s">
        <v>1385</v>
      </c>
      <c r="H9" s="128" t="s">
        <v>1386</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1338</v>
      </c>
      <c r="B10" s="125" t="s">
        <v>1387</v>
      </c>
      <c r="C10" s="126" t="s">
        <v>1388</v>
      </c>
      <c r="D10" s="128" t="s">
        <v>1389</v>
      </c>
      <c r="E10" s="128" t="s">
        <v>1390</v>
      </c>
      <c r="F10" s="128" t="s">
        <v>1391</v>
      </c>
      <c r="G10" s="128" t="s">
        <v>1392</v>
      </c>
      <c r="H10" s="128" t="s">
        <v>1393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1338</v>
      </c>
      <c r="B11" s="125" t="s">
        <v>1394</v>
      </c>
      <c r="C11" s="126" t="s">
        <v>1395</v>
      </c>
      <c r="D11" s="128" t="s">
        <v>1396</v>
      </c>
      <c r="E11" s="128" t="s">
        <v>1397</v>
      </c>
      <c r="F11" s="128" t="s">
        <v>1398</v>
      </c>
      <c r="G11" s="128" t="s">
        <v>1399</v>
      </c>
      <c r="H11" s="128" t="s">
        <v>1400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1338</v>
      </c>
      <c r="B12" s="125" t="s">
        <v>1401</v>
      </c>
      <c r="C12" s="126" t="s">
        <v>1402</v>
      </c>
      <c r="D12" s="128" t="s">
        <v>1403</v>
      </c>
      <c r="E12" s="128" t="s">
        <v>1404</v>
      </c>
      <c r="F12" s="128" t="s">
        <v>1405</v>
      </c>
      <c r="G12" s="128" t="s">
        <v>1392</v>
      </c>
      <c r="H12" s="128" t="s">
        <v>1406</v>
      </c>
      <c r="I12" s="130">
        <f>IF(COUNTIF(J12:AW12,"&lt;&gt;")=0,"",SUMPRODUCT(((Recommendations[ImplStatus]="Implemented")+(Recommendations[ImplStatus]="Compensated"))*ISNUMBER(MATCH(Recommendations[Id],J12:AW12,0)))/COUNTIF(J12:AW12,"&lt;&gt;"))</f>
        <v>0</v>
      </c>
      <c r="J12" s="132" t="s">
        <v>13</v>
      </c>
      <c r="K12" s="132" t="s">
        <v>23</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1338</v>
      </c>
      <c r="B13" s="125" t="s">
        <v>1407</v>
      </c>
      <c r="C13" s="126" t="s">
        <v>1408</v>
      </c>
      <c r="D13" s="128" t="s">
        <v>1409</v>
      </c>
      <c r="E13" s="128" t="s">
        <v>1410</v>
      </c>
      <c r="F13" s="128" t="s">
        <v>1411</v>
      </c>
      <c r="G13" s="128" t="s">
        <v>1392</v>
      </c>
      <c r="H13" s="128" t="s">
        <v>1412</v>
      </c>
      <c r="I13" s="130">
        <f>IF(COUNTIF(J13:AW13,"&lt;&gt;")=0,"",SUMPRODUCT(((Recommendations[ImplStatus]="Implemented")+(Recommendations[ImplStatus]="Compensated"))*ISNUMBER(MATCH(Recommendations[Id],J13:AW13,0)))/COUNTIF(J13:AW13,"&lt;&gt;"))</f>
        <v>0</v>
      </c>
      <c r="J13" s="132" t="s">
        <v>23</v>
      </c>
      <c r="K13" s="132" t="s">
        <v>89</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1338</v>
      </c>
      <c r="B14" s="125" t="s">
        <v>1413</v>
      </c>
      <c r="C14" s="126" t="s">
        <v>1414</v>
      </c>
      <c r="D14" s="128" t="s">
        <v>1415</v>
      </c>
      <c r="E14" s="128" t="s">
        <v>1416</v>
      </c>
      <c r="F14" s="128" t="s">
        <v>1417</v>
      </c>
      <c r="G14" s="128" t="s">
        <v>1418</v>
      </c>
      <c r="H14" s="128" t="s">
        <v>1419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1338</v>
      </c>
      <c r="B15" s="125" t="s">
        <v>1420</v>
      </c>
      <c r="C15" s="126" t="s">
        <v>1421</v>
      </c>
      <c r="D15" s="128" t="s">
        <v>1422</v>
      </c>
      <c r="E15" s="128" t="s">
        <v>1423</v>
      </c>
      <c r="F15" s="128" t="s">
        <v>1424</v>
      </c>
      <c r="G15" s="128" t="s">
        <v>1425</v>
      </c>
      <c r="H15" s="128" t="s">
        <v>1426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1338</v>
      </c>
      <c r="B16" s="125" t="s">
        <v>1427</v>
      </c>
      <c r="C16" s="126" t="s">
        <v>1428</v>
      </c>
      <c r="D16" s="128" t="s">
        <v>1429</v>
      </c>
      <c r="E16" s="128" t="s">
        <v>1430</v>
      </c>
      <c r="F16" s="128" t="s">
        <v>1431</v>
      </c>
      <c r="G16" s="128" t="s">
        <v>1432</v>
      </c>
      <c r="H16" s="128" t="s">
        <v>1433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1338</v>
      </c>
      <c r="B17" s="125" t="s">
        <v>1434</v>
      </c>
      <c r="C17" s="126" t="s">
        <v>1435</v>
      </c>
      <c r="D17" s="128" t="s">
        <v>1436</v>
      </c>
      <c r="E17" s="128" t="s">
        <v>1437</v>
      </c>
      <c r="F17" s="128" t="s">
        <v>1438</v>
      </c>
      <c r="G17" s="128" t="s">
        <v>1439</v>
      </c>
      <c r="H17" s="128" t="s">
        <v>1440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1338</v>
      </c>
      <c r="B18" s="125" t="s">
        <v>1441</v>
      </c>
      <c r="C18" s="126" t="s">
        <v>1442</v>
      </c>
      <c r="D18" s="128" t="s">
        <v>1443</v>
      </c>
      <c r="E18" s="128" t="s">
        <v>1444</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1445</v>
      </c>
      <c r="B19" s="124"/>
      <c r="C19" s="123" t="s">
        <v>1446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1445</v>
      </c>
      <c r="B20" s="125" t="s">
        <v>1447</v>
      </c>
      <c r="C20" s="126" t="s">
        <v>1448</v>
      </c>
      <c r="D20" s="128" t="s">
        <v>1449</v>
      </c>
      <c r="E20" s="128" t="s">
        <v>1450</v>
      </c>
      <c r="F20" s="128" t="s">
        <v>1451</v>
      </c>
      <c r="G20" s="128" t="s">
        <v>1452</v>
      </c>
      <c r="H20" s="128" t="s">
        <v>1453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1445</v>
      </c>
      <c r="B21" s="125" t="s">
        <v>1454</v>
      </c>
      <c r="C21" s="126" t="s">
        <v>1455</v>
      </c>
      <c r="D21" s="128" t="s">
        <v>1456</v>
      </c>
      <c r="E21" s="128" t="s">
        <v>1457</v>
      </c>
      <c r="F21" s="128" t="s">
        <v>1458</v>
      </c>
      <c r="G21" s="128" t="s">
        <v>1459</v>
      </c>
      <c r="H21" s="128" t="s">
        <v>1460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1461</v>
      </c>
      <c r="B22" s="124"/>
      <c r="C22" s="123" t="s">
        <v>1462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1461</v>
      </c>
      <c r="B23" s="125" t="s">
        <v>1463</v>
      </c>
      <c r="C23" s="126" t="s">
        <v>1464</v>
      </c>
      <c r="D23" s="128" t="s">
        <v>1465</v>
      </c>
      <c r="E23" s="128" t="s">
        <v>1466</v>
      </c>
      <c r="F23" s="128" t="s">
        <v>1467</v>
      </c>
      <c r="G23" s="128" t="s">
        <v>1468</v>
      </c>
      <c r="H23" s="128" t="s">
        <v>1469</v>
      </c>
      <c r="I23" s="130">
        <f>IF(COUNTIF(J23:AW23,"&lt;&gt;")=0,"",SUMPRODUCT(((Recommendations[ImplStatus]="Implemented")+(Recommendations[ImplStatus]="Compensated"))*ISNUMBER(MATCH(Recommendations[Id],J23:AW23,0)))/COUNTIF(J23:AW23,"&lt;&gt;"))</f>
        <v>0</v>
      </c>
      <c r="J23" s="132" t="s">
        <v>123</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1461</v>
      </c>
      <c r="B24" s="125" t="s">
        <v>1470</v>
      </c>
      <c r="C24" s="126" t="s">
        <v>1471</v>
      </c>
      <c r="D24" s="128" t="s">
        <v>1472</v>
      </c>
      <c r="E24" s="128" t="s">
        <v>1473</v>
      </c>
      <c r="F24" s="128" t="s">
        <v>1474</v>
      </c>
      <c r="G24" s="128" t="s">
        <v>1475</v>
      </c>
      <c r="H24" s="128" t="s">
        <v>1476</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1461</v>
      </c>
      <c r="B25" s="125" t="s">
        <v>1477</v>
      </c>
      <c r="C25" s="126" t="s">
        <v>1478</v>
      </c>
      <c r="D25" s="128" t="s">
        <v>1479</v>
      </c>
      <c r="E25" s="128" t="s">
        <v>1480</v>
      </c>
      <c r="F25" s="128" t="s">
        <v>1481</v>
      </c>
      <c r="G25" s="128" t="s">
        <v>1482</v>
      </c>
      <c r="H25" s="128" t="s">
        <v>1483</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1461</v>
      </c>
      <c r="B26" s="125" t="s">
        <v>1484</v>
      </c>
      <c r="C26" s="126" t="s">
        <v>1485</v>
      </c>
      <c r="D26" s="128" t="s">
        <v>1486</v>
      </c>
      <c r="E26" s="128" t="s">
        <v>1487</v>
      </c>
      <c r="F26" s="128" t="s">
        <v>1488</v>
      </c>
      <c r="G26" s="128" t="s">
        <v>1475</v>
      </c>
      <c r="H26" s="128" t="s">
        <v>1489</v>
      </c>
      <c r="I26" s="130">
        <f>IF(COUNTIF(J26:AW26,"&lt;&gt;")=0,"",SUMPRODUCT(((Recommendations[ImplStatus]="Implemented")+(Recommendations[ImplStatus]="Compensated"))*ISNUMBER(MATCH(Recommendations[Id],J26:AW26,0)))/COUNTIF(J26:AW26,"&lt;&gt;"))</f>
        <v>0</v>
      </c>
      <c r="J26" s="132" t="s">
        <v>38</v>
      </c>
      <c r="K26" s="132" t="s">
        <v>123</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1461</v>
      </c>
      <c r="B27" s="125" t="s">
        <v>1490</v>
      </c>
      <c r="C27" s="126" t="s">
        <v>1491</v>
      </c>
      <c r="D27" s="128" t="s">
        <v>1492</v>
      </c>
      <c r="E27" s="128" t="s">
        <v>1493</v>
      </c>
      <c r="F27" s="128" t="s">
        <v>1494</v>
      </c>
      <c r="G27" s="128" t="s">
        <v>1495</v>
      </c>
      <c r="H27" s="128" t="s">
        <v>1496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1461</v>
      </c>
      <c r="B28" s="125" t="s">
        <v>1497</v>
      </c>
      <c r="C28" s="126" t="s">
        <v>1498</v>
      </c>
      <c r="D28" s="128" t="s">
        <v>1499</v>
      </c>
      <c r="E28" s="128" t="s">
        <v>1500</v>
      </c>
      <c r="F28" s="128" t="s">
        <v>1501</v>
      </c>
      <c r="G28" s="128" t="s">
        <v>1502</v>
      </c>
      <c r="H28" s="128" t="s">
        <v>1503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1461</v>
      </c>
      <c r="B29" s="125" t="s">
        <v>1504</v>
      </c>
      <c r="C29" s="126" t="s">
        <v>1505</v>
      </c>
      <c r="D29" s="128" t="s">
        <v>1506</v>
      </c>
      <c r="E29" s="128" t="s">
        <v>1507</v>
      </c>
      <c r="F29" s="128" t="s">
        <v>1508</v>
      </c>
      <c r="G29" s="128" t="s">
        <v>1392</v>
      </c>
      <c r="H29" s="128" t="s">
        <v>1509</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1461</v>
      </c>
      <c r="B30" s="125" t="s">
        <v>1510</v>
      </c>
      <c r="C30" s="126" t="s">
        <v>1511</v>
      </c>
      <c r="D30" s="128" t="s">
        <v>1512</v>
      </c>
      <c r="E30" s="128" t="s">
        <v>1513</v>
      </c>
      <c r="F30" s="128" t="s">
        <v>1514</v>
      </c>
      <c r="G30" s="128" t="s">
        <v>1475</v>
      </c>
      <c r="H30" s="128" t="s">
        <v>1515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1516</v>
      </c>
      <c r="B31" s="124"/>
      <c r="C31" s="123" t="s">
        <v>1517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1516</v>
      </c>
      <c r="B32" s="125" t="s">
        <v>1518</v>
      </c>
      <c r="C32" s="126" t="s">
        <v>1519</v>
      </c>
      <c r="D32" s="128" t="s">
        <v>1520</v>
      </c>
      <c r="E32" s="128" t="s">
        <v>1521</v>
      </c>
      <c r="F32" s="128" t="s">
        <v>1522</v>
      </c>
      <c r="G32" s="128" t="s">
        <v>1523</v>
      </c>
      <c r="H32" s="128" t="s">
        <v>1524</v>
      </c>
      <c r="I32" s="130">
        <f>IF(COUNTIF(J32:AW32,"&lt;&gt;")=0,"",SUMPRODUCT(((Recommendations[ImplStatus]="Implemented")+(Recommendations[ImplStatus]="Compensated"))*ISNUMBER(MATCH(Recommendations[Id],J32:AW32,0)))/COUNTIF(J32:AW32,"&lt;&gt;"))</f>
        <v>0</v>
      </c>
      <c r="J32" s="132" t="s">
        <v>128</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1516</v>
      </c>
      <c r="B33" s="125" t="s">
        <v>1525</v>
      </c>
      <c r="C33" s="126" t="s">
        <v>1526</v>
      </c>
      <c r="D33" s="128" t="s">
        <v>1527</v>
      </c>
      <c r="E33" s="128" t="s">
        <v>1528</v>
      </c>
      <c r="F33" s="128" t="s">
        <v>1529</v>
      </c>
      <c r="G33" s="128" t="s">
        <v>1530</v>
      </c>
      <c r="H33" s="128" t="s">
        <v>1531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1516</v>
      </c>
      <c r="B34" s="125" t="s">
        <v>1532</v>
      </c>
      <c r="C34" s="126" t="s">
        <v>1533</v>
      </c>
      <c r="D34" s="128" t="s">
        <v>1534</v>
      </c>
      <c r="E34" s="128" t="s">
        <v>1535</v>
      </c>
      <c r="F34" s="128" t="s">
        <v>1536</v>
      </c>
      <c r="G34" s="128" t="s">
        <v>1537</v>
      </c>
      <c r="H34" s="128" t="s">
        <v>1538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1516</v>
      </c>
      <c r="B35" s="125" t="s">
        <v>1539</v>
      </c>
      <c r="C35" s="126" t="s">
        <v>1540</v>
      </c>
      <c r="D35" s="128" t="s">
        <v>1541</v>
      </c>
      <c r="E35" s="128" t="s">
        <v>1542</v>
      </c>
      <c r="F35" s="128" t="s">
        <v>1543</v>
      </c>
      <c r="G35" s="128" t="s">
        <v>1544</v>
      </c>
      <c r="H35" s="128" t="s">
        <v>1545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1516</v>
      </c>
      <c r="B36" s="125" t="s">
        <v>1546</v>
      </c>
      <c r="C36" s="126" t="s">
        <v>1547</v>
      </c>
      <c r="D36" s="128" t="s">
        <v>1548</v>
      </c>
      <c r="E36" s="128" t="s">
        <v>1549</v>
      </c>
      <c r="F36" s="128" t="s">
        <v>1550</v>
      </c>
      <c r="G36" s="128" t="s">
        <v>1551</v>
      </c>
      <c r="H36" s="128" t="s">
        <v>1552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1516</v>
      </c>
      <c r="B37" s="125" t="s">
        <v>1553</v>
      </c>
      <c r="C37" s="126" t="s">
        <v>1554</v>
      </c>
      <c r="D37" s="128" t="s">
        <v>1555</v>
      </c>
      <c r="E37" s="128" t="s">
        <v>1556</v>
      </c>
      <c r="F37" s="128" t="s">
        <v>1557</v>
      </c>
      <c r="G37" s="128" t="s">
        <v>1558</v>
      </c>
      <c r="H37" s="128" t="s">
        <v>1559</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1516</v>
      </c>
      <c r="B38" s="125" t="s">
        <v>1560</v>
      </c>
      <c r="C38" s="126" t="s">
        <v>1561</v>
      </c>
      <c r="D38" s="128" t="s">
        <v>1562</v>
      </c>
      <c r="E38" s="128" t="s">
        <v>1563</v>
      </c>
      <c r="F38" s="128" t="s">
        <v>1564</v>
      </c>
      <c r="G38" s="128" t="s">
        <v>1565</v>
      </c>
      <c r="H38" s="128" t="s">
        <v>1566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1516</v>
      </c>
      <c r="B39" s="125" t="s">
        <v>1567</v>
      </c>
      <c r="C39" s="126" t="s">
        <v>1568</v>
      </c>
      <c r="D39" s="128" t="s">
        <v>1569</v>
      </c>
      <c r="E39" s="128" t="s">
        <v>1570</v>
      </c>
      <c r="F39" s="128" t="s">
        <v>1571</v>
      </c>
      <c r="G39" s="128" t="s">
        <v>1572</v>
      </c>
      <c r="H39" s="128" t="s">
        <v>1573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1516</v>
      </c>
      <c r="B40" s="125" t="s">
        <v>1574</v>
      </c>
      <c r="C40" s="126" t="s">
        <v>1575</v>
      </c>
      <c r="D40" s="128" t="s">
        <v>1576</v>
      </c>
      <c r="E40" s="128" t="s">
        <v>1577</v>
      </c>
      <c r="F40" s="128" t="s">
        <v>1578</v>
      </c>
      <c r="G40" s="128" t="s">
        <v>1579</v>
      </c>
      <c r="H40" s="128" t="s">
        <v>1580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1516</v>
      </c>
      <c r="B41" s="125" t="s">
        <v>1581</v>
      </c>
      <c r="C41" s="126" t="s">
        <v>1582</v>
      </c>
      <c r="D41" s="128" t="s">
        <v>1583</v>
      </c>
      <c r="E41" s="128" t="s">
        <v>1584</v>
      </c>
      <c r="F41" s="128" t="s">
        <v>1585</v>
      </c>
      <c r="G41" s="128" t="s">
        <v>1523</v>
      </c>
      <c r="H41" s="128" t="s">
        <v>1586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1587</v>
      </c>
      <c r="B42" s="124"/>
      <c r="C42" s="123" t="s">
        <v>1588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1587</v>
      </c>
      <c r="B43" s="125" t="s">
        <v>1589</v>
      </c>
      <c r="C43" s="126" t="s">
        <v>1590</v>
      </c>
      <c r="D43" s="128" t="s">
        <v>1591</v>
      </c>
      <c r="E43" s="128" t="s">
        <v>1592</v>
      </c>
      <c r="F43" s="128" t="s">
        <v>1593</v>
      </c>
      <c r="G43" s="128" t="s">
        <v>1594</v>
      </c>
      <c r="H43" s="128" t="s">
        <v>1595</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1587</v>
      </c>
      <c r="B44" s="125" t="s">
        <v>1596</v>
      </c>
      <c r="C44" s="126" t="s">
        <v>1597</v>
      </c>
      <c r="D44" s="128" t="s">
        <v>1598</v>
      </c>
      <c r="E44" s="128" t="s">
        <v>1599</v>
      </c>
      <c r="F44" s="128" t="s">
        <v>1600</v>
      </c>
      <c r="G44" s="128" t="s">
        <v>1601</v>
      </c>
      <c r="H44" s="128" t="s">
        <v>1602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1587</v>
      </c>
      <c r="B45" s="125" t="s">
        <v>1603</v>
      </c>
      <c r="C45" s="126" t="s">
        <v>1604</v>
      </c>
      <c r="D45" s="128" t="s">
        <v>1605</v>
      </c>
      <c r="E45" s="128" t="s">
        <v>1606</v>
      </c>
      <c r="F45" s="128" t="s">
        <v>1607</v>
      </c>
      <c r="G45" s="128" t="s">
        <v>1608</v>
      </c>
      <c r="H45" s="128" t="s">
        <v>1609</v>
      </c>
      <c r="I45" s="130">
        <f>IF(COUNTIF(J45:AW45,"&lt;&gt;")=0,"",SUMPRODUCT(((Recommendations[ImplStatus]="Implemented")+(Recommendations[ImplStatus]="Compensated"))*ISNUMBER(MATCH(Recommendations[Id],J45:AW45,0)))/COUNTIF(J45:AW45,"&lt;&gt;"))</f>
        <v>0</v>
      </c>
      <c r="J45" s="132" t="s">
        <v>48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1587</v>
      </c>
      <c r="B46" s="125" t="s">
        <v>1610</v>
      </c>
      <c r="C46" s="126" t="s">
        <v>1611</v>
      </c>
      <c r="D46" s="128" t="s">
        <v>1612</v>
      </c>
      <c r="E46" s="128" t="s">
        <v>1613</v>
      </c>
      <c r="F46" s="128" t="s">
        <v>1614</v>
      </c>
      <c r="G46" s="128" t="s">
        <v>1608</v>
      </c>
      <c r="H46" s="128" t="s">
        <v>1615</v>
      </c>
      <c r="I46" s="130">
        <f>IF(COUNTIF(J46:AW46,"&lt;&gt;")=0,"",SUMPRODUCT(((Recommendations[ImplStatus]="Implemented")+(Recommendations[ImplStatus]="Compensated"))*ISNUMBER(MATCH(Recommendations[Id],J46:AW46,0)))/COUNTIF(J46:AW46,"&lt;&gt;"))</f>
        <v>0</v>
      </c>
      <c r="J46" s="132" t="s">
        <v>48</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1587</v>
      </c>
      <c r="B47" s="125" t="s">
        <v>1616</v>
      </c>
      <c r="C47" s="126" t="s">
        <v>1617</v>
      </c>
      <c r="D47" s="128" t="s">
        <v>1618</v>
      </c>
      <c r="E47" s="128" t="s">
        <v>1619</v>
      </c>
      <c r="F47" s="128" t="s">
        <v>1620</v>
      </c>
      <c r="G47" s="128" t="s">
        <v>1621</v>
      </c>
      <c r="H47" s="128" t="s">
        <v>1622</v>
      </c>
      <c r="I47" s="130">
        <f>IF(COUNTIF(J47:AW47,"&lt;&gt;")=0,"",SUMPRODUCT(((Recommendations[ImplStatus]="Implemented")+(Recommendations[ImplStatus]="Compensated"))*ISNUMBER(MATCH(Recommendations[Id],J47:AW47,0)))/COUNTIF(J47:AW47,"&lt;&gt;"))</f>
        <v>0</v>
      </c>
      <c r="J47" s="132" t="s">
        <v>28</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1587</v>
      </c>
      <c r="B48" s="125" t="s">
        <v>1623</v>
      </c>
      <c r="C48" s="126" t="s">
        <v>1624</v>
      </c>
      <c r="D48" s="128" t="s">
        <v>1625</v>
      </c>
      <c r="E48" s="128" t="s">
        <v>1626</v>
      </c>
      <c r="F48" s="128" t="s">
        <v>1627</v>
      </c>
      <c r="G48" s="128" t="s">
        <v>1628</v>
      </c>
      <c r="H48" s="128" t="s">
        <v>1629</v>
      </c>
      <c r="I48" s="130">
        <f>IF(COUNTIF(J48:AW48,"&lt;&gt;")=0,"",SUMPRODUCT(((Recommendations[ImplStatus]="Implemented")+(Recommendations[ImplStatus]="Compensated"))*ISNUMBER(MATCH(Recommendations[Id],J48:AW48,0)))/COUNTIF(J48:AW48,"&lt;&gt;"))</f>
        <v>0</v>
      </c>
      <c r="J48" s="132" t="s">
        <v>53</v>
      </c>
      <c r="K48" s="132" t="s">
        <v>58</v>
      </c>
      <c r="L48" s="132" t="s">
        <v>63</v>
      </c>
      <c r="M48" s="132" t="s">
        <v>68</v>
      </c>
      <c r="N48" s="132" t="s">
        <v>73</v>
      </c>
      <c r="O48" s="132" t="s">
        <v>78</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1587</v>
      </c>
      <c r="B49" s="125" t="s">
        <v>1630</v>
      </c>
      <c r="C49" s="126" t="s">
        <v>1631</v>
      </c>
      <c r="D49" s="128" t="s">
        <v>1632</v>
      </c>
      <c r="E49" s="128" t="s">
        <v>1633</v>
      </c>
      <c r="F49" s="128" t="s">
        <v>1634</v>
      </c>
      <c r="G49" s="128" t="s">
        <v>1392</v>
      </c>
      <c r="H49" s="128" t="s">
        <v>1635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1587</v>
      </c>
      <c r="B50" s="125" t="s">
        <v>1636</v>
      </c>
      <c r="C50" s="126" t="s">
        <v>1637</v>
      </c>
      <c r="D50" s="128" t="s">
        <v>1638</v>
      </c>
      <c r="E50" s="128" t="s">
        <v>1639</v>
      </c>
      <c r="F50" s="128" t="s">
        <v>1640</v>
      </c>
      <c r="G50" s="128" t="s">
        <v>1641</v>
      </c>
      <c r="H50" s="128" t="s">
        <v>1642</v>
      </c>
      <c r="I50" s="130">
        <f>IF(COUNTIF(J50:AW50,"&lt;&gt;")=0,"",SUMPRODUCT(((Recommendations[ImplStatus]="Implemented")+(Recommendations[ImplStatus]="Compensated"))*ISNUMBER(MATCH(Recommendations[Id],J50:AW50,0)))/COUNTIF(J50:AW50,"&lt;&gt;"))</f>
        <v>0</v>
      </c>
      <c r="J50" s="132" t="s">
        <v>53</v>
      </c>
      <c r="K50" s="132" t="s">
        <v>58</v>
      </c>
      <c r="L50" s="132" t="s">
        <v>63</v>
      </c>
      <c r="M50" s="132" t="s">
        <v>68</v>
      </c>
      <c r="N50" s="132" t="s">
        <v>73</v>
      </c>
      <c r="O50" s="132" t="s">
        <v>78</v>
      </c>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1643</v>
      </c>
      <c r="B51" s="124"/>
      <c r="C51" s="123" t="s">
        <v>1644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1643</v>
      </c>
      <c r="B52" s="125" t="s">
        <v>1645</v>
      </c>
      <c r="C52" s="126" t="s">
        <v>1646</v>
      </c>
      <c r="D52" s="128" t="s">
        <v>1647</v>
      </c>
      <c r="E52" s="128" t="s">
        <v>1648</v>
      </c>
      <c r="F52" s="128" t="s">
        <v>1649</v>
      </c>
      <c r="G52" s="128" t="s">
        <v>1650</v>
      </c>
      <c r="H52" s="128" t="s">
        <v>1651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1643</v>
      </c>
      <c r="B53" s="125" t="s">
        <v>1652</v>
      </c>
      <c r="C53" s="126" t="s">
        <v>1653</v>
      </c>
      <c r="D53" s="128" t="s">
        <v>1654</v>
      </c>
      <c r="E53" s="128" t="s">
        <v>1655</v>
      </c>
      <c r="F53" s="128" t="s">
        <v>1656</v>
      </c>
      <c r="G53" s="128" t="s">
        <v>1657</v>
      </c>
      <c r="H53" s="128" t="s">
        <v>1658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1643</v>
      </c>
      <c r="B54" s="125" t="s">
        <v>1659</v>
      </c>
      <c r="C54" s="126" t="s">
        <v>1660</v>
      </c>
      <c r="D54" s="128" t="s">
        <v>1661</v>
      </c>
      <c r="E54" s="128" t="s">
        <v>1662</v>
      </c>
      <c r="F54" s="128" t="s">
        <v>1663</v>
      </c>
      <c r="G54" s="128" t="s">
        <v>1664</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1643</v>
      </c>
      <c r="B55" s="125" t="s">
        <v>1665</v>
      </c>
      <c r="C55" s="126" t="s">
        <v>1666</v>
      </c>
      <c r="D55" s="128" t="s">
        <v>1667</v>
      </c>
      <c r="E55" s="128" t="s">
        <v>1668</v>
      </c>
      <c r="F55" s="128" t="s">
        <v>1669</v>
      </c>
      <c r="G55" s="128" t="s">
        <v>1670</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1643</v>
      </c>
      <c r="B56" s="125" t="s">
        <v>1671</v>
      </c>
      <c r="C56" s="126" t="s">
        <v>1672</v>
      </c>
      <c r="D56" s="128" t="s">
        <v>1673</v>
      </c>
      <c r="E56" s="128" t="s">
        <v>1674</v>
      </c>
      <c r="F56" s="128" t="s">
        <v>1675</v>
      </c>
      <c r="G56" s="128" t="s">
        <v>1676</v>
      </c>
      <c r="H56" s="128" t="s">
        <v>1677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1678</v>
      </c>
      <c r="B57" s="124"/>
      <c r="C57" s="123" t="s">
        <v>1679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1678</v>
      </c>
      <c r="B58" s="125" t="s">
        <v>1680</v>
      </c>
      <c r="C58" s="126" t="s">
        <v>1681</v>
      </c>
      <c r="D58" s="128" t="s">
        <v>1682</v>
      </c>
      <c r="E58" s="128" t="s">
        <v>1683</v>
      </c>
      <c r="F58" s="128" t="s">
        <v>1684</v>
      </c>
      <c r="G58" s="128" t="s">
        <v>1685</v>
      </c>
      <c r="H58" s="128" t="s">
        <v>1686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1678</v>
      </c>
      <c r="B59" s="125" t="s">
        <v>1687</v>
      </c>
      <c r="C59" s="126" t="s">
        <v>1688</v>
      </c>
      <c r="D59" s="128" t="s">
        <v>1689</v>
      </c>
      <c r="E59" s="128" t="s">
        <v>1690</v>
      </c>
      <c r="F59" s="128" t="s">
        <v>1691</v>
      </c>
      <c r="G59" s="128" t="s">
        <v>1692</v>
      </c>
      <c r="H59" s="128" t="s">
        <v>1693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1678</v>
      </c>
      <c r="B60" s="125" t="s">
        <v>1694</v>
      </c>
      <c r="C60" s="126" t="s">
        <v>1695</v>
      </c>
      <c r="D60" s="128" t="s">
        <v>1696</v>
      </c>
      <c r="E60" s="128" t="s">
        <v>1697</v>
      </c>
      <c r="F60" s="128" t="s">
        <v>1698</v>
      </c>
      <c r="G60" s="128" t="s">
        <v>1699</v>
      </c>
      <c r="H60" s="128" t="s">
        <v>1700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1701</v>
      </c>
      <c r="B61" s="124"/>
      <c r="C61" s="123" t="s">
        <v>1702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1701</v>
      </c>
      <c r="B62" s="125" t="s">
        <v>1703</v>
      </c>
      <c r="C62" s="126" t="s">
        <v>1704</v>
      </c>
      <c r="D62" s="128" t="s">
        <v>1705</v>
      </c>
      <c r="E62" s="128" t="s">
        <v>1706</v>
      </c>
      <c r="F62" s="128" t="s">
        <v>1707</v>
      </c>
      <c r="G62" s="128" t="s">
        <v>1708</v>
      </c>
      <c r="H62" s="128" t="s">
        <v>1709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1701</v>
      </c>
      <c r="B63" s="125" t="s">
        <v>1710</v>
      </c>
      <c r="C63" s="126" t="s">
        <v>1711</v>
      </c>
      <c r="D63" s="128" t="s">
        <v>1712</v>
      </c>
      <c r="E63" s="128" t="s">
        <v>1713</v>
      </c>
      <c r="F63" s="128" t="s">
        <v>1714</v>
      </c>
      <c r="G63" s="128" t="s">
        <v>1715</v>
      </c>
      <c r="H63" s="128" t="s">
        <v>1716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1701</v>
      </c>
      <c r="B64" s="125" t="s">
        <v>1717</v>
      </c>
      <c r="C64" s="126" t="s">
        <v>1718</v>
      </c>
      <c r="D64" s="128" t="s">
        <v>1719</v>
      </c>
      <c r="E64" s="128" t="s">
        <v>1720</v>
      </c>
      <c r="F64" s="128" t="s">
        <v>1721</v>
      </c>
      <c r="G64" s="128" t="s">
        <v>1722</v>
      </c>
      <c r="H64" s="128" t="s">
        <v>1723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1701</v>
      </c>
      <c r="B65" s="125" t="s">
        <v>1724</v>
      </c>
      <c r="C65" s="126" t="s">
        <v>1725</v>
      </c>
      <c r="D65" s="128" t="s">
        <v>1726</v>
      </c>
      <c r="E65" s="128" t="s">
        <v>1727</v>
      </c>
      <c r="F65" s="128" t="s">
        <v>1728</v>
      </c>
      <c r="G65" s="128" t="s">
        <v>1729</v>
      </c>
      <c r="H65" s="128" t="s">
        <v>1730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1701</v>
      </c>
      <c r="B66" s="125" t="s">
        <v>1731</v>
      </c>
      <c r="C66" s="126" t="s">
        <v>1732</v>
      </c>
      <c r="D66" s="128" t="s">
        <v>1733</v>
      </c>
      <c r="E66" s="128" t="s">
        <v>1734</v>
      </c>
      <c r="F66" s="128" t="s">
        <v>1735</v>
      </c>
      <c r="G66" s="128" t="s">
        <v>1736</v>
      </c>
      <c r="H66" s="128" t="s">
        <v>1737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1701</v>
      </c>
      <c r="B67" s="125" t="s">
        <v>1738</v>
      </c>
      <c r="C67" s="126" t="s">
        <v>1739</v>
      </c>
      <c r="D67" s="128" t="s">
        <v>1740</v>
      </c>
      <c r="E67" s="128" t="s">
        <v>1741</v>
      </c>
      <c r="F67" s="128" t="s">
        <v>1742</v>
      </c>
      <c r="G67" s="128" t="s">
        <v>1743</v>
      </c>
      <c r="H67" s="128" t="s">
        <v>1744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1701</v>
      </c>
      <c r="B68" s="125" t="s">
        <v>1745</v>
      </c>
      <c r="C68" s="126" t="s">
        <v>1746</v>
      </c>
      <c r="D68" s="128" t="s">
        <v>1747</v>
      </c>
      <c r="E68" s="128" t="s">
        <v>1748</v>
      </c>
      <c r="F68" s="128" t="s">
        <v>1749</v>
      </c>
      <c r="G68" s="128" t="s">
        <v>1750</v>
      </c>
      <c r="H68" s="128" t="s">
        <v>1751</v>
      </c>
      <c r="I68" s="130">
        <f>IF(COUNTIF(J68:AW68,"&lt;&gt;")=0,"",SUMPRODUCT(((Recommendations[ImplStatus]="Implemented")+(Recommendations[ImplStatus]="Compensated"))*ISNUMBER(MATCH(Recommendations[Id],J68:AW68,0)))/COUNTIF(J68:AW68,"&lt;&gt;"))</f>
        <v>0</v>
      </c>
      <c r="J68" s="132" t="s">
        <v>43</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1752</v>
      </c>
      <c r="B69" s="124"/>
      <c r="C69" s="123" t="s">
        <v>1753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1752</v>
      </c>
      <c r="B70" s="125" t="s">
        <v>1754</v>
      </c>
      <c r="C70" s="126" t="s">
        <v>1755</v>
      </c>
      <c r="D70" s="128" t="s">
        <v>1756</v>
      </c>
      <c r="E70" s="128" t="s">
        <v>1757</v>
      </c>
      <c r="F70" s="128" t="s">
        <v>1758</v>
      </c>
      <c r="G70" s="128" t="s">
        <v>1759</v>
      </c>
      <c r="H70" s="128" t="s">
        <v>1760</v>
      </c>
      <c r="I70" s="130">
        <f>IF(COUNTIF(J70:AW70,"&lt;&gt;")=0,"",SUMPRODUCT(((Recommendations[ImplStatus]="Implemented")+(Recommendations[ImplStatus]="Compensated"))*ISNUMBER(MATCH(Recommendations[Id],J70:AW70,0)))/COUNTIF(J70:AW70,"&lt;&gt;"))</f>
        <v>0</v>
      </c>
      <c r="J70" s="132" t="s">
        <v>33</v>
      </c>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1752</v>
      </c>
      <c r="B71" s="125" t="s">
        <v>1761</v>
      </c>
      <c r="C71" s="126" t="s">
        <v>1762</v>
      </c>
      <c r="D71" s="128" t="s">
        <v>1763</v>
      </c>
      <c r="E71" s="128" t="s">
        <v>1764</v>
      </c>
      <c r="F71" s="128" t="s">
        <v>1765</v>
      </c>
      <c r="G71" s="128" t="s">
        <v>1766</v>
      </c>
      <c r="H71" s="128" t="s">
        <v>1767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1768</v>
      </c>
      <c r="B72" s="124"/>
      <c r="C72" s="123" t="s">
        <v>1769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1768</v>
      </c>
      <c r="B73" s="125" t="s">
        <v>1770</v>
      </c>
      <c r="C73" s="126" t="s">
        <v>1771</v>
      </c>
      <c r="D73" s="128" t="s">
        <v>1772</v>
      </c>
      <c r="E73" s="128" t="s">
        <v>1773</v>
      </c>
      <c r="F73" s="128" t="s">
        <v>1774</v>
      </c>
      <c r="G73" s="128" t="s">
        <v>1775</v>
      </c>
      <c r="H73" s="128" t="s">
        <v>1776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1768</v>
      </c>
      <c r="B74" s="125" t="s">
        <v>1777</v>
      </c>
      <c r="C74" s="126" t="s">
        <v>1778</v>
      </c>
      <c r="D74" s="128" t="s">
        <v>1779</v>
      </c>
      <c r="E74" s="128" t="s">
        <v>1780</v>
      </c>
      <c r="F74" s="128" t="s">
        <v>1781</v>
      </c>
      <c r="G74" s="128" t="s">
        <v>1782</v>
      </c>
      <c r="H74" s="128" t="s">
        <v>1783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1768</v>
      </c>
      <c r="B75" s="125" t="s">
        <v>1784</v>
      </c>
      <c r="C75" s="126" t="s">
        <v>1785</v>
      </c>
      <c r="D75" s="128" t="s">
        <v>1786</v>
      </c>
      <c r="E75" s="128" t="s">
        <v>1787</v>
      </c>
      <c r="F75" s="128" t="s">
        <v>1788</v>
      </c>
      <c r="G75" s="128" t="s">
        <v>1789</v>
      </c>
      <c r="H75" s="128" t="s">
        <v>1790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1768</v>
      </c>
      <c r="B76" s="125" t="s">
        <v>1791</v>
      </c>
      <c r="C76" s="126" t="s">
        <v>1792</v>
      </c>
      <c r="D76" s="128" t="s">
        <v>1793</v>
      </c>
      <c r="E76" s="128" t="s">
        <v>1794</v>
      </c>
      <c r="F76" s="128" t="s">
        <v>1795</v>
      </c>
      <c r="G76" s="128" t="s">
        <v>1796</v>
      </c>
      <c r="H76" s="128" t="s">
        <v>1797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1768</v>
      </c>
      <c r="B77" s="125" t="s">
        <v>1798</v>
      </c>
      <c r="C77" s="126" t="s">
        <v>1799</v>
      </c>
      <c r="D77" s="128" t="s">
        <v>1800</v>
      </c>
      <c r="E77" s="128" t="s">
        <v>1801</v>
      </c>
      <c r="F77" s="128" t="s">
        <v>1802</v>
      </c>
      <c r="G77" s="128" t="s">
        <v>1796</v>
      </c>
      <c r="H77" s="128" t="s">
        <v>1803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1804</v>
      </c>
      <c r="B78" s="124"/>
      <c r="C78" s="123" t="s">
        <v>1805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1804</v>
      </c>
      <c r="B79" s="125" t="s">
        <v>1804</v>
      </c>
      <c r="C79" s="126" t="s">
        <v>1806</v>
      </c>
      <c r="D79" s="128" t="s">
        <v>1807</v>
      </c>
      <c r="E79" s="128" t="s">
        <v>1808</v>
      </c>
      <c r="F79" s="128" t="s">
        <v>1809</v>
      </c>
      <c r="G79" s="128" t="s">
        <v>1810</v>
      </c>
      <c r="H79" s="128" t="s">
        <v>1811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1804</v>
      </c>
      <c r="B80" s="125" t="s">
        <v>1812</v>
      </c>
      <c r="C80" s="126" t="s">
        <v>1813</v>
      </c>
      <c r="D80" s="128" t="s">
        <v>1814</v>
      </c>
      <c r="E80" s="128" t="s">
        <v>1815</v>
      </c>
      <c r="F80" s="128" t="s">
        <v>1816</v>
      </c>
      <c r="G80" s="128" t="s">
        <v>1817</v>
      </c>
      <c r="H80" s="128" t="s">
        <v>1818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1804</v>
      </c>
      <c r="B81" s="125" t="s">
        <v>1819</v>
      </c>
      <c r="C81" s="126" t="s">
        <v>1820</v>
      </c>
      <c r="D81" s="128" t="s">
        <v>1821</v>
      </c>
      <c r="E81" s="128" t="s">
        <v>1822</v>
      </c>
      <c r="F81" s="128" t="s">
        <v>1823</v>
      </c>
      <c r="G81" s="128" t="s">
        <v>1824</v>
      </c>
      <c r="H81" s="128" t="s">
        <v>1825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1826</v>
      </c>
      <c r="B82" s="124"/>
      <c r="C82" s="123" t="s">
        <v>1827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1826</v>
      </c>
      <c r="B83" s="125" t="s">
        <v>1828</v>
      </c>
      <c r="C83" s="126" t="s">
        <v>1829</v>
      </c>
      <c r="D83" s="128" t="s">
        <v>1830</v>
      </c>
      <c r="E83" s="128" t="s">
        <v>1831</v>
      </c>
      <c r="F83" s="128" t="s">
        <v>1832</v>
      </c>
      <c r="G83" s="128" t="s">
        <v>1833</v>
      </c>
      <c r="H83" s="128" t="s">
        <v>1834</v>
      </c>
      <c r="I83" s="130">
        <f>IF(COUNTIF(J83:AW83,"&lt;&gt;")=0,"",SUMPRODUCT(((Recommendations[ImplStatus]="Implemented")+(Recommendations[ImplStatus]="Compensated"))*ISNUMBER(MATCH(Recommendations[Id],J83:AW83,0)))/COUNTIF(J83:AW83,"&lt;&gt;"))</f>
        <v>0</v>
      </c>
      <c r="J83" s="132" t="s">
        <v>113</v>
      </c>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1826</v>
      </c>
      <c r="B84" s="125" t="s">
        <v>1835</v>
      </c>
      <c r="C84" s="126" t="s">
        <v>1836</v>
      </c>
      <c r="D84" s="128" t="s">
        <v>1837</v>
      </c>
      <c r="E84" s="128" t="s">
        <v>1838</v>
      </c>
      <c r="F84" s="128" t="s">
        <v>1839</v>
      </c>
      <c r="G84" s="128" t="s">
        <v>1840</v>
      </c>
      <c r="H84" s="128" t="s">
        <v>1841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1826</v>
      </c>
      <c r="B85" s="125" t="s">
        <v>1842</v>
      </c>
      <c r="C85" s="126" t="s">
        <v>1843</v>
      </c>
      <c r="D85" s="128" t="s">
        <v>1844</v>
      </c>
      <c r="E85" s="128" t="s">
        <v>1845</v>
      </c>
      <c r="F85" s="128" t="s">
        <v>1846</v>
      </c>
      <c r="G85" s="128" t="s">
        <v>1847</v>
      </c>
      <c r="H85" s="128" t="s">
        <v>1848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1826</v>
      </c>
      <c r="B86" s="125" t="s">
        <v>1849</v>
      </c>
      <c r="C86" s="126" t="s">
        <v>1850</v>
      </c>
      <c r="D86" s="128" t="s">
        <v>1851</v>
      </c>
      <c r="E86" s="128" t="s">
        <v>1852</v>
      </c>
      <c r="F86" s="128" t="s">
        <v>1853</v>
      </c>
      <c r="G86" s="128" t="s">
        <v>1854</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1855</v>
      </c>
      <c r="B87" s="124"/>
      <c r="C87" s="123" t="s">
        <v>1856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1855</v>
      </c>
      <c r="B88" s="125" t="s">
        <v>1857</v>
      </c>
      <c r="C88" s="126" t="s">
        <v>1858</v>
      </c>
      <c r="D88" s="128" t="s">
        <v>1859</v>
      </c>
      <c r="E88" s="128" t="s">
        <v>1860</v>
      </c>
      <c r="F88" s="128" t="s">
        <v>1861</v>
      </c>
      <c r="G88" s="128" t="s">
        <v>1862</v>
      </c>
      <c r="H88" s="128" t="s">
        <v>1863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1855</v>
      </c>
      <c r="B89" s="125" t="s">
        <v>1864</v>
      </c>
      <c r="C89" s="126" t="s">
        <v>1865</v>
      </c>
      <c r="D89" s="128" t="s">
        <v>1866</v>
      </c>
      <c r="E89" s="128" t="s">
        <v>1867</v>
      </c>
      <c r="F89" s="128" t="s">
        <v>1868</v>
      </c>
      <c r="G89" s="128" t="s">
        <v>1392</v>
      </c>
      <c r="H89" s="128" t="s">
        <v>1869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1855</v>
      </c>
      <c r="B90" s="125" t="s">
        <v>1870</v>
      </c>
      <c r="C90" s="126" t="s">
        <v>1871</v>
      </c>
      <c r="D90" s="128" t="s">
        <v>1872</v>
      </c>
      <c r="E90" s="128" t="s">
        <v>1873</v>
      </c>
      <c r="F90" s="128" t="s">
        <v>1874</v>
      </c>
      <c r="G90" s="128" t="s">
        <v>1862</v>
      </c>
      <c r="H90" s="128" t="s">
        <v>1875</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1855</v>
      </c>
      <c r="B91" s="125" t="s">
        <v>1876</v>
      </c>
      <c r="C91" s="126" t="s">
        <v>1877</v>
      </c>
      <c r="D91" s="128" t="s">
        <v>1878</v>
      </c>
      <c r="E91" s="128" t="s">
        <v>1879</v>
      </c>
      <c r="F91" s="128" t="s">
        <v>1880</v>
      </c>
      <c r="G91" s="128" t="s">
        <v>1392</v>
      </c>
      <c r="H91" s="128" t="s">
        <v>1881</v>
      </c>
      <c r="I91" s="130">
        <f>IF(COUNTIF(J91:AW91,"&lt;&gt;")=0,"",SUMPRODUCT(((Recommendations[ImplStatus]="Implemented")+(Recommendations[ImplStatus]="Compensated"))*ISNUMBER(MATCH(Recommendations[Id],J91:AW91,0)))/COUNTIF(J91:AW91,"&lt;&gt;"))</f>
        <v>0</v>
      </c>
      <c r="J91" s="132" t="s">
        <v>118</v>
      </c>
      <c r="K91" s="132" t="s">
        <v>133</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1855</v>
      </c>
      <c r="B92" s="125" t="s">
        <v>1882</v>
      </c>
      <c r="C92" s="126" t="s">
        <v>1883</v>
      </c>
      <c r="D92" s="128" t="s">
        <v>1884</v>
      </c>
      <c r="E92" s="128" t="s">
        <v>1885</v>
      </c>
      <c r="F92" s="128" t="s">
        <v>1886</v>
      </c>
      <c r="G92" s="128" t="s">
        <v>1392</v>
      </c>
      <c r="H92" s="128" t="s">
        <v>1887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1855</v>
      </c>
      <c r="B93" s="125" t="s">
        <v>1888</v>
      </c>
      <c r="C93" s="126" t="s">
        <v>1889</v>
      </c>
      <c r="D93" s="128" t="s">
        <v>1890</v>
      </c>
      <c r="E93" s="128" t="s">
        <v>1891</v>
      </c>
      <c r="F93" s="128" t="s">
        <v>1892</v>
      </c>
      <c r="G93" s="128" t="s">
        <v>1893</v>
      </c>
      <c r="H93" s="128" t="s">
        <v>1894</v>
      </c>
      <c r="I93" s="130">
        <f>IF(COUNTIF(J93:AW93,"&lt;&gt;")=0,"",SUMPRODUCT(((Recommendations[ImplStatus]="Implemented")+(Recommendations[ImplStatus]="Compensated"))*ISNUMBER(MATCH(Recommendations[Id],J93:AW93,0)))/COUNTIF(J93:AW93,"&lt;&gt;"))</f>
        <v>0</v>
      </c>
      <c r="J93" s="132" t="s">
        <v>83</v>
      </c>
      <c r="K93" s="132" t="s">
        <v>103</v>
      </c>
      <c r="L93" s="132" t="s">
        <v>118</v>
      </c>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1855</v>
      </c>
      <c r="B94" s="125" t="s">
        <v>1895</v>
      </c>
      <c r="C94" s="126" t="s">
        <v>1896</v>
      </c>
      <c r="D94" s="128" t="s">
        <v>1897</v>
      </c>
      <c r="E94" s="128" t="s">
        <v>1898</v>
      </c>
      <c r="F94" s="128" t="s">
        <v>1899</v>
      </c>
      <c r="G94" s="128" t="s">
        <v>1900</v>
      </c>
      <c r="H94" s="128" t="s">
        <v>1901</v>
      </c>
      <c r="I94" s="130">
        <f>IF(COUNTIF(J94:AW94,"&lt;&gt;")=0,"",SUMPRODUCT(((Recommendations[ImplStatus]="Implemented")+(Recommendations[ImplStatus]="Compensated"))*ISNUMBER(MATCH(Recommendations[Id],J94:AW94,0)))/COUNTIF(J94:AW94,"&lt;&gt;"))</f>
        <v>0</v>
      </c>
      <c r="J94" s="132" t="s">
        <v>83</v>
      </c>
      <c r="K94" s="132" t="s">
        <v>118</v>
      </c>
      <c r="L94" s="132" t="s">
        <v>133</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1855</v>
      </c>
      <c r="B95" s="125" t="s">
        <v>1902</v>
      </c>
      <c r="C95" s="126" t="s">
        <v>1903</v>
      </c>
      <c r="D95" s="128" t="s">
        <v>1904</v>
      </c>
      <c r="E95" s="128" t="s">
        <v>1905</v>
      </c>
      <c r="F95" s="128" t="s">
        <v>1906</v>
      </c>
      <c r="G95" s="128" t="s">
        <v>1907</v>
      </c>
      <c r="H95" s="128" t="s">
        <v>1908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1855</v>
      </c>
      <c r="B96" s="125" t="s">
        <v>1909</v>
      </c>
      <c r="C96" s="126" t="s">
        <v>1910</v>
      </c>
      <c r="D96" s="128" t="s">
        <v>1911</v>
      </c>
      <c r="E96" s="128" t="s">
        <v>1912</v>
      </c>
      <c r="F96" s="128" t="s">
        <v>1913</v>
      </c>
      <c r="G96" s="128" t="s">
        <v>1914</v>
      </c>
      <c r="H96" s="128" t="s">
        <v>1915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1855</v>
      </c>
      <c r="B97" s="125" t="s">
        <v>1916</v>
      </c>
      <c r="C97" s="126" t="s">
        <v>1917</v>
      </c>
      <c r="D97" s="128" t="s">
        <v>1918</v>
      </c>
      <c r="E97" s="128" t="s">
        <v>1919</v>
      </c>
      <c r="F97" s="128" t="s">
        <v>1920</v>
      </c>
      <c r="G97" s="128" t="s">
        <v>1921</v>
      </c>
      <c r="H97" s="128" t="s">
        <v>1922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1923</v>
      </c>
      <c r="B98" s="124"/>
      <c r="C98" s="123" t="s">
        <v>1924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1923</v>
      </c>
      <c r="B99" s="125" t="s">
        <v>1925</v>
      </c>
      <c r="C99" s="126" t="s">
        <v>1926</v>
      </c>
      <c r="D99" s="128" t="s">
        <v>1927</v>
      </c>
      <c r="E99" s="128" t="s">
        <v>1928</v>
      </c>
      <c r="F99" s="128" t="s">
        <v>1929</v>
      </c>
      <c r="G99" s="128" t="s">
        <v>1930</v>
      </c>
      <c r="H99" s="128" t="s">
        <v>1931</v>
      </c>
      <c r="I99" s="130">
        <f>IF(COUNTIF(J99:AW99,"&lt;&gt;")=0,"",SUMPRODUCT(((Recommendations[ImplStatus]="Implemented")+(Recommendations[ImplStatus]="Compensated"))*ISNUMBER(MATCH(Recommendations[Id],J99:AW99,0)))/COUNTIF(J99:AW99,"&lt;&gt;"))</f>
        <v>0</v>
      </c>
      <c r="J99" s="132" t="s">
        <v>108</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1923</v>
      </c>
      <c r="B100" s="125" t="s">
        <v>1932</v>
      </c>
      <c r="C100" s="126" t="s">
        <v>1933</v>
      </c>
      <c r="D100" s="128" t="s">
        <v>1934</v>
      </c>
      <c r="E100" s="128" t="s">
        <v>1935</v>
      </c>
      <c r="F100" s="128" t="s">
        <v>1936</v>
      </c>
      <c r="G100" s="128" t="s">
        <v>1937</v>
      </c>
      <c r="H100" s="128" t="s">
        <v>1938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1923</v>
      </c>
      <c r="B101" s="125" t="s">
        <v>1939</v>
      </c>
      <c r="C101" s="126" t="s">
        <v>1940</v>
      </c>
      <c r="D101" s="128" t="s">
        <v>1941</v>
      </c>
      <c r="E101" s="128" t="s">
        <v>1942</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1923</v>
      </c>
      <c r="B102" s="125" t="s">
        <v>1943</v>
      </c>
      <c r="C102" s="126" t="s">
        <v>1944</v>
      </c>
      <c r="D102" s="128" t="s">
        <v>1945</v>
      </c>
      <c r="E102" s="128" t="s">
        <v>1946</v>
      </c>
      <c r="F102" s="128" t="s">
        <v>1947</v>
      </c>
      <c r="G102" s="128" t="s">
        <v>1948</v>
      </c>
      <c r="H102" s="128" t="s">
        <v>1949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1923</v>
      </c>
      <c r="B103" s="125" t="s">
        <v>1950</v>
      </c>
      <c r="C103" s="126" t="s">
        <v>1951</v>
      </c>
      <c r="D103" s="128" t="s">
        <v>1952</v>
      </c>
      <c r="E103" s="128" t="s">
        <v>1953</v>
      </c>
      <c r="F103" s="128" t="s">
        <v>1954</v>
      </c>
      <c r="G103" s="128" t="s">
        <v>1955</v>
      </c>
      <c r="H103" s="128" t="s">
        <v>1956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1957</v>
      </c>
      <c r="B104" s="124"/>
      <c r="C104" s="123" t="s">
        <v>1958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1957</v>
      </c>
      <c r="B105" s="125" t="s">
        <v>1959</v>
      </c>
      <c r="C105" s="126" t="s">
        <v>1960</v>
      </c>
      <c r="D105" s="128" t="s">
        <v>1961</v>
      </c>
      <c r="E105" s="128" t="s">
        <v>1962</v>
      </c>
      <c r="F105" s="128" t="s">
        <v>1963</v>
      </c>
      <c r="G105" s="128" t="s">
        <v>1964</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1957</v>
      </c>
      <c r="B106" s="125" t="s">
        <v>1965</v>
      </c>
      <c r="C106" s="126" t="s">
        <v>1966</v>
      </c>
      <c r="D106" s="128" t="s">
        <v>1967</v>
      </c>
      <c r="E106" s="128" t="s">
        <v>1968</v>
      </c>
      <c r="F106" s="128" t="s">
        <v>1969</v>
      </c>
      <c r="G106" s="128" t="s">
        <v>1970</v>
      </c>
      <c r="H106" s="128" t="s">
        <v>1971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1957</v>
      </c>
      <c r="B107" s="125" t="s">
        <v>1972</v>
      </c>
      <c r="C107" s="126" t="s">
        <v>1973</v>
      </c>
      <c r="D107" s="128" t="s">
        <v>1974</v>
      </c>
      <c r="E107" s="128" t="s">
        <v>1975</v>
      </c>
      <c r="F107" s="128" t="s">
        <v>1976</v>
      </c>
      <c r="G107" s="128" t="s">
        <v>1977</v>
      </c>
      <c r="H107" s="128" t="s">
        <v>1978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1979</v>
      </c>
      <c r="B108" s="124"/>
      <c r="C108" s="123" t="s">
        <v>1980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1979</v>
      </c>
      <c r="B109" s="125" t="s">
        <v>1981</v>
      </c>
      <c r="C109" s="126" t="s">
        <v>1982</v>
      </c>
      <c r="D109" s="128" t="s">
        <v>1983</v>
      </c>
      <c r="E109" s="128" t="s">
        <v>1984</v>
      </c>
      <c r="F109" s="128" t="s">
        <v>1985</v>
      </c>
      <c r="G109" s="128" t="s">
        <v>1986</v>
      </c>
      <c r="H109" s="128" t="s">
        <v>1987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1979</v>
      </c>
      <c r="B110" s="125" t="s">
        <v>1988</v>
      </c>
      <c r="C110" s="126" t="s">
        <v>1989</v>
      </c>
      <c r="D110" s="128" t="s">
        <v>1990</v>
      </c>
      <c r="E110" s="128" t="s">
        <v>1991</v>
      </c>
      <c r="F110" s="128" t="s">
        <v>1992</v>
      </c>
      <c r="G110" s="128" t="s">
        <v>1993</v>
      </c>
      <c r="H110" s="128" t="s">
        <v>1994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1979</v>
      </c>
      <c r="B111" s="125" t="s">
        <v>1995</v>
      </c>
      <c r="C111" s="126" t="s">
        <v>1996</v>
      </c>
      <c r="D111" s="128" t="s">
        <v>1997</v>
      </c>
      <c r="E111" s="128" t="s">
        <v>1998</v>
      </c>
      <c r="F111" s="128" t="s">
        <v>1999</v>
      </c>
      <c r="G111" s="128" t="s">
        <v>2000</v>
      </c>
      <c r="H111" s="128" t="s">
        <v>2001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2002</v>
      </c>
      <c r="B112" s="124"/>
      <c r="C112" s="123" t="s">
        <v>2003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2002</v>
      </c>
      <c r="B113" s="125" t="s">
        <v>2004</v>
      </c>
      <c r="C113" s="126" t="s">
        <v>2005</v>
      </c>
      <c r="D113" s="128" t="s">
        <v>2006</v>
      </c>
      <c r="E113" s="128" t="s">
        <v>2007</v>
      </c>
      <c r="F113" s="128" t="s">
        <v>2008</v>
      </c>
      <c r="G113" s="128" t="s">
        <v>2009</v>
      </c>
      <c r="H113" s="128" t="s">
        <v>2010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2002</v>
      </c>
      <c r="B114" s="125" t="s">
        <v>2011</v>
      </c>
      <c r="C114" s="126" t="s">
        <v>2012</v>
      </c>
      <c r="D114" s="128" t="s">
        <v>2013</v>
      </c>
      <c r="E114" s="128" t="s">
        <v>2014</v>
      </c>
      <c r="F114" s="128" t="s">
        <v>2015</v>
      </c>
      <c r="G114" s="128" t="s">
        <v>2009</v>
      </c>
      <c r="H114" s="128" t="s">
        <v>2016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2002</v>
      </c>
      <c r="B115" s="133" t="s">
        <v>2017</v>
      </c>
      <c r="C115" s="134" t="s">
        <v>2018</v>
      </c>
      <c r="D115" s="135" t="s">
        <v>2019</v>
      </c>
      <c r="E115" s="135" t="s">
        <v>2020</v>
      </c>
      <c r="F115" s="135" t="s">
        <v>2021</v>
      </c>
      <c r="G115" s="135" t="s">
        <v>2022</v>
      </c>
      <c r="H115" s="135" t="s">
        <v>2023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147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 MATCH(J2,'Recommendations'!$A$2:$A$27,0))="Implemented", FALSE))</xm:f>
            <x14:dxf>
              <font>
                <color rgb="FF000000"/>
              </font>
              <fill>
                <patternFill>
                  <bgColor rgb="FF3C7D22"/>
                </patternFill>
              </fill>
            </x14:dxf>
          </x14:cfRule>
          <x14:cfRule type="expression" priority="2" id="{00000000-000E-0000-0600-000002000000}">
            <xm:f>AND(J2&lt;&gt;"", IFERROR(INDEX('Recommendations'!$G$2:$G$27, MATCH(J2,'Recommendations'!$A$2:$A$27,0))="Compensated", FALSE))</xm:f>
            <x14:dxf>
              <font>
                <color rgb="FF000000"/>
              </font>
              <fill>
                <patternFill>
                  <bgColor rgb="FFC6E0B4"/>
                </patternFill>
              </fill>
            </x14:dxf>
          </x14:cfRule>
          <x14:cfRule type="expression" priority="3" id="{00000000-000E-0000-0600-000003000000}">
            <xm:f>AND(J2&lt;&gt;"", IFERROR(INDEX('Recommendations'!$G$2:$G$27, MATCH(J2,'Recommendations'!$A$2:$A$27,0))="Testing", FALSE))</xm:f>
            <x14:dxf>
              <font>
                <color rgb="FF000000"/>
              </font>
              <fill>
                <patternFill>
                  <bgColor rgb="FFFFC000"/>
                </patternFill>
              </fill>
            </x14:dxf>
          </x14:cfRule>
          <x14:cfRule type="expression" priority="4" id="{00000000-000E-0000-0600-000004000000}">
            <xm:f>AND(J2&lt;&gt;"", IFERROR(INDEX('Recommendations'!$G$2:$G$27, MATCH(J2,'Recommendations'!$A$2:$A$27,0))="Failed", FALSE))</xm:f>
            <x14:dxf>
              <font>
                <color rgb="FF000000"/>
              </font>
              <fill>
                <patternFill>
                  <bgColor rgb="FFD82891"/>
                </patternFill>
              </fill>
            </x14:dxf>
          </x14:cfRule>
          <x14:cfRule type="expression" priority="5" id="{00000000-000E-0000-0600-000005000000}">
            <xm:f>AND(J2&lt;&gt;"", IFERROR(INDEX('Recommendations'!$G$2:$G$27, MATCH(J2,'Recommendations'!$A$2:$A$27,0))="Risk Accepted", FALSE))</xm:f>
            <x14:dxf>
              <font>
                <color rgb="FF000000"/>
              </font>
              <fill>
                <patternFill>
                  <bgColor rgb="FFD9D9D9"/>
                </patternFill>
              </fill>
            </x14:dxf>
          </x14:cfRule>
          <x14:cfRule type="expression" priority="6" id="{00000000-000E-0000-0600-000006000000}">
            <xm:f>AND(J2&lt;&gt;"", IFERROR(INDEX('Recommendations'!$G$2:$G$27, MATCH(J2,'Recommendations'!$A$2:$A$27,0))="N/A",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2024</v>
      </c>
      <c r="B1" s="184" t="s">
        <v>2025</v>
      </c>
      <c r="C1" s="184" t="s">
        <v>0</v>
      </c>
      <c r="D1" s="184" t="s">
        <v>2026</v>
      </c>
      <c r="E1" s="184" t="s">
        <v>2027</v>
      </c>
      <c r="F1" s="184" t="s">
        <v>2028</v>
      </c>
      <c r="G1" s="184" t="s">
        <v>393</v>
      </c>
      <c r="H1" s="184" t="s">
        <v>394</v>
      </c>
      <c r="I1" s="184" t="s">
        <v>395</v>
      </c>
      <c r="J1" s="184" t="s">
        <v>396</v>
      </c>
      <c r="K1" s="184" t="s">
        <v>397</v>
      </c>
      <c r="L1" s="184" t="s">
        <v>398</v>
      </c>
      <c r="M1" s="184" t="s">
        <v>399</v>
      </c>
      <c r="N1" s="184" t="s">
        <v>400</v>
      </c>
      <c r="O1" s="184" t="s">
        <v>401</v>
      </c>
      <c r="P1" s="184" t="s">
        <v>402</v>
      </c>
      <c r="Q1" s="184" t="s">
        <v>403</v>
      </c>
      <c r="R1" s="184" t="s">
        <v>404</v>
      </c>
      <c r="S1" s="184" t="s">
        <v>405</v>
      </c>
      <c r="T1" s="184" t="s">
        <v>406</v>
      </c>
      <c r="U1" s="184" t="s">
        <v>407</v>
      </c>
      <c r="V1" s="184" t="s">
        <v>408</v>
      </c>
      <c r="W1" s="184" t="s">
        <v>409</v>
      </c>
      <c r="X1" s="184" t="s">
        <v>410</v>
      </c>
      <c r="Y1" s="184" t="s">
        <v>411</v>
      </c>
      <c r="Z1" s="184" t="s">
        <v>412</v>
      </c>
      <c r="AA1" s="184" t="s">
        <v>413</v>
      </c>
      <c r="AB1" s="184" t="s">
        <v>414</v>
      </c>
      <c r="AC1" s="184" t="s">
        <v>415</v>
      </c>
      <c r="AD1" s="184" t="s">
        <v>416</v>
      </c>
      <c r="AE1" s="184" t="s">
        <v>417</v>
      </c>
      <c r="AF1" s="184" t="s">
        <v>418</v>
      </c>
      <c r="AG1" s="184" t="s">
        <v>419</v>
      </c>
      <c r="AH1" s="184" t="s">
        <v>420</v>
      </c>
      <c r="AI1" s="184" t="s">
        <v>421</v>
      </c>
      <c r="AJ1" s="184" t="s">
        <v>422</v>
      </c>
      <c r="AK1" s="184" t="s">
        <v>423</v>
      </c>
      <c r="AL1" s="184" t="s">
        <v>424</v>
      </c>
      <c r="AM1" s="184" t="s">
        <v>425</v>
      </c>
      <c r="AN1" s="184" t="s">
        <v>426</v>
      </c>
      <c r="AO1" s="184" t="s">
        <v>427</v>
      </c>
      <c r="AP1" s="184" t="s">
        <v>428</v>
      </c>
      <c r="AQ1" s="184" t="s">
        <v>429</v>
      </c>
      <c r="AR1" s="184" t="s">
        <v>430</v>
      </c>
      <c r="AS1" s="184" t="s">
        <v>431</v>
      </c>
      <c r="AT1" s="184" t="s">
        <v>432</v>
      </c>
      <c r="AU1" s="185" t="s">
        <v>433</v>
      </c>
    </row>
    <row r="2" spans="1:47" ht="60" customHeight="1" outlineLevel="1" x14ac:dyDescent="0.35">
      <c r="A2" s="175" t="s">
        <v>2029</v>
      </c>
      <c r="B2" s="149" t="s">
        <v>19</v>
      </c>
      <c r="C2" s="147" t="s">
        <v>2030</v>
      </c>
      <c r="D2" s="153" t="s">
        <v>2031</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2029</v>
      </c>
      <c r="B3" s="150" t="s">
        <v>2032</v>
      </c>
      <c r="C3" s="148" t="s">
        <v>2033</v>
      </c>
      <c r="D3" s="154" t="s">
        <v>2034</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2029</v>
      </c>
      <c r="B4" s="151" t="s">
        <v>2032</v>
      </c>
      <c r="C4" s="152" t="s">
        <v>2035</v>
      </c>
      <c r="D4" s="155" t="s">
        <v>2036</v>
      </c>
      <c r="E4" s="158" t="s">
        <v>2037</v>
      </c>
      <c r="F4" s="161" t="s">
        <v>2038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2029</v>
      </c>
      <c r="B5" s="151" t="s">
        <v>2032</v>
      </c>
      <c r="C5" s="152" t="s">
        <v>2039</v>
      </c>
      <c r="D5" s="155" t="s">
        <v>2040</v>
      </c>
      <c r="E5" s="158" t="s">
        <v>2041</v>
      </c>
      <c r="F5" s="161" t="s">
        <v>2042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2029</v>
      </c>
      <c r="B6" s="151" t="s">
        <v>2032</v>
      </c>
      <c r="C6" s="152" t="s">
        <v>2043</v>
      </c>
      <c r="D6" s="155" t="s">
        <v>2044</v>
      </c>
      <c r="E6" s="158" t="s">
        <v>2045</v>
      </c>
      <c r="F6" s="161" t="s">
        <v>2042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2029</v>
      </c>
      <c r="B7" s="151" t="s">
        <v>2032</v>
      </c>
      <c r="C7" s="152" t="s">
        <v>2046</v>
      </c>
      <c r="D7" s="155" t="s">
        <v>2047</v>
      </c>
      <c r="E7" s="158" t="s">
        <v>2048</v>
      </c>
      <c r="F7" s="161" t="s">
        <v>2042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2029</v>
      </c>
      <c r="B8" s="151" t="s">
        <v>2032</v>
      </c>
      <c r="C8" s="152" t="s">
        <v>2049</v>
      </c>
      <c r="D8" s="155" t="s">
        <v>2050</v>
      </c>
      <c r="E8" s="158" t="s">
        <v>2051</v>
      </c>
      <c r="F8" s="161" t="s">
        <v>2052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2029</v>
      </c>
      <c r="B9" s="150" t="s">
        <v>2053</v>
      </c>
      <c r="C9" s="148" t="s">
        <v>2054</v>
      </c>
      <c r="D9" s="154" t="s">
        <v>2055</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2029</v>
      </c>
      <c r="B10" s="151" t="s">
        <v>2053</v>
      </c>
      <c r="C10" s="152" t="s">
        <v>2056</v>
      </c>
      <c r="D10" s="155" t="s">
        <v>2057</v>
      </c>
      <c r="E10" s="158" t="s">
        <v>2058</v>
      </c>
      <c r="F10" s="161" t="s">
        <v>2038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2029</v>
      </c>
      <c r="B11" s="151" t="s">
        <v>2053</v>
      </c>
      <c r="C11" s="152" t="s">
        <v>2059</v>
      </c>
      <c r="D11" s="155" t="s">
        <v>2060</v>
      </c>
      <c r="E11" s="158" t="s">
        <v>2061</v>
      </c>
      <c r="F11" s="161" t="s">
        <v>2038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2029</v>
      </c>
      <c r="B12" s="151" t="s">
        <v>2053</v>
      </c>
      <c r="C12" s="152" t="s">
        <v>2062</v>
      </c>
      <c r="D12" s="155" t="s">
        <v>2063</v>
      </c>
      <c r="E12" s="158" t="s">
        <v>2064</v>
      </c>
      <c r="F12" s="161" t="s">
        <v>2038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2029</v>
      </c>
      <c r="B13" s="150" t="s">
        <v>2065</v>
      </c>
      <c r="C13" s="148" t="s">
        <v>2066</v>
      </c>
      <c r="D13" s="154" t="s">
        <v>2067</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2029</v>
      </c>
      <c r="B14" s="151" t="s">
        <v>2065</v>
      </c>
      <c r="C14" s="152" t="s">
        <v>2068</v>
      </c>
      <c r="D14" s="155" t="s">
        <v>2069</v>
      </c>
      <c r="E14" s="158" t="s">
        <v>2070</v>
      </c>
      <c r="F14" s="161" t="s">
        <v>2038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2029</v>
      </c>
      <c r="B15" s="151" t="s">
        <v>2065</v>
      </c>
      <c r="C15" s="152" t="s">
        <v>2071</v>
      </c>
      <c r="D15" s="155" t="s">
        <v>2072</v>
      </c>
      <c r="E15" s="158" t="s">
        <v>2073</v>
      </c>
      <c r="F15" s="161" t="s">
        <v>2038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2029</v>
      </c>
      <c r="B16" s="150" t="s">
        <v>2074</v>
      </c>
      <c r="C16" s="148" t="s">
        <v>2075</v>
      </c>
      <c r="D16" s="154" t="s">
        <v>2076</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2029</v>
      </c>
      <c r="B17" s="151" t="s">
        <v>2074</v>
      </c>
      <c r="C17" s="152" t="s">
        <v>2077</v>
      </c>
      <c r="D17" s="155" t="s">
        <v>2078</v>
      </c>
      <c r="E17" s="158" t="s">
        <v>2079</v>
      </c>
      <c r="F17" s="161" t="s">
        <v>2038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2029</v>
      </c>
      <c r="B18" s="151" t="s">
        <v>2074</v>
      </c>
      <c r="C18" s="152" t="s">
        <v>2080</v>
      </c>
      <c r="D18" s="155" t="s">
        <v>2081</v>
      </c>
      <c r="E18" s="158" t="s">
        <v>2082</v>
      </c>
      <c r="F18" s="161" t="s">
        <v>2042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2029</v>
      </c>
      <c r="B19" s="151" t="s">
        <v>2074</v>
      </c>
      <c r="C19" s="152" t="s">
        <v>2083</v>
      </c>
      <c r="D19" s="155" t="s">
        <v>2084</v>
      </c>
      <c r="E19" s="158" t="s">
        <v>2085</v>
      </c>
      <c r="F19" s="161" t="s">
        <v>2038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2029</v>
      </c>
      <c r="B20" s="151" t="s">
        <v>2074</v>
      </c>
      <c r="C20" s="152" t="s">
        <v>2086</v>
      </c>
      <c r="D20" s="155" t="s">
        <v>2087</v>
      </c>
      <c r="E20" s="158" t="s">
        <v>2088</v>
      </c>
      <c r="F20" s="161" t="s">
        <v>2038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2029</v>
      </c>
      <c r="B21" s="151" t="s">
        <v>2074</v>
      </c>
      <c r="C21" s="152" t="s">
        <v>2089</v>
      </c>
      <c r="D21" s="155" t="s">
        <v>2090</v>
      </c>
      <c r="E21" s="158" t="s">
        <v>2091</v>
      </c>
      <c r="F21" s="161" t="s">
        <v>2042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2029</v>
      </c>
      <c r="B22" s="151" t="s">
        <v>2074</v>
      </c>
      <c r="C22" s="152" t="s">
        <v>2092</v>
      </c>
      <c r="D22" s="155" t="s">
        <v>2093</v>
      </c>
      <c r="E22" s="158" t="s">
        <v>2094</v>
      </c>
      <c r="F22" s="161" t="s">
        <v>2038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2029</v>
      </c>
      <c r="B23" s="151" t="s">
        <v>2074</v>
      </c>
      <c r="C23" s="152" t="s">
        <v>2095</v>
      </c>
      <c r="D23" s="155" t="s">
        <v>2096</v>
      </c>
      <c r="E23" s="158" t="s">
        <v>2097</v>
      </c>
      <c r="F23" s="161" t="s">
        <v>2038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2029</v>
      </c>
      <c r="B24" s="150" t="s">
        <v>2098</v>
      </c>
      <c r="C24" s="148" t="s">
        <v>2099</v>
      </c>
      <c r="D24" s="154" t="s">
        <v>2100</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2029</v>
      </c>
      <c r="B25" s="151" t="s">
        <v>2098</v>
      </c>
      <c r="C25" s="152" t="s">
        <v>2101</v>
      </c>
      <c r="D25" s="155" t="s">
        <v>2102</v>
      </c>
      <c r="E25" s="158" t="s">
        <v>2103</v>
      </c>
      <c r="F25" s="161" t="s">
        <v>2038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2029</v>
      </c>
      <c r="B26" s="151" t="s">
        <v>2098</v>
      </c>
      <c r="C26" s="152" t="s">
        <v>2104</v>
      </c>
      <c r="D26" s="155" t="s">
        <v>2105</v>
      </c>
      <c r="E26" s="158" t="s">
        <v>2106</v>
      </c>
      <c r="F26" s="161" t="s">
        <v>2038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2029</v>
      </c>
      <c r="B27" s="151" t="s">
        <v>2098</v>
      </c>
      <c r="C27" s="152" t="s">
        <v>2107</v>
      </c>
      <c r="D27" s="155" t="s">
        <v>2108</v>
      </c>
      <c r="E27" s="158" t="s">
        <v>2109</v>
      </c>
      <c r="F27" s="161" t="s">
        <v>2042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2029</v>
      </c>
      <c r="B28" s="151" t="s">
        <v>2098</v>
      </c>
      <c r="C28" s="152" t="s">
        <v>2110</v>
      </c>
      <c r="D28" s="155" t="s">
        <v>2111</v>
      </c>
      <c r="E28" s="158" t="s">
        <v>2112</v>
      </c>
      <c r="F28" s="161" t="s">
        <v>2038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2029</v>
      </c>
      <c r="B29" s="150" t="s">
        <v>2113</v>
      </c>
      <c r="C29" s="148" t="s">
        <v>2114</v>
      </c>
      <c r="D29" s="154" t="s">
        <v>2115</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2029</v>
      </c>
      <c r="B30" s="151" t="s">
        <v>2113</v>
      </c>
      <c r="C30" s="152" t="s">
        <v>2116</v>
      </c>
      <c r="D30" s="155" t="s">
        <v>2117</v>
      </c>
      <c r="E30" s="158" t="s">
        <v>2118</v>
      </c>
      <c r="F30" s="161" t="s">
        <v>2052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2029</v>
      </c>
      <c r="B31" s="151" t="s">
        <v>2113</v>
      </c>
      <c r="C31" s="152" t="s">
        <v>2119</v>
      </c>
      <c r="D31" s="155" t="s">
        <v>2120</v>
      </c>
      <c r="E31" s="158" t="s">
        <v>2121</v>
      </c>
      <c r="F31" s="161" t="s">
        <v>2052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2029</v>
      </c>
      <c r="B32" s="151" t="s">
        <v>2113</v>
      </c>
      <c r="C32" s="152" t="s">
        <v>2122</v>
      </c>
      <c r="D32" s="155" t="s">
        <v>2123</v>
      </c>
      <c r="E32" s="158" t="s">
        <v>2124</v>
      </c>
      <c r="F32" s="161" t="s">
        <v>2052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2029</v>
      </c>
      <c r="B33" s="151" t="s">
        <v>2113</v>
      </c>
      <c r="C33" s="152" t="s">
        <v>2125</v>
      </c>
      <c r="D33" s="155" t="s">
        <v>2126</v>
      </c>
      <c r="E33" s="158" t="s">
        <v>2127</v>
      </c>
      <c r="F33" s="161" t="s">
        <v>2052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2029</v>
      </c>
      <c r="B34" s="151" t="s">
        <v>2113</v>
      </c>
      <c r="C34" s="152" t="s">
        <v>2128</v>
      </c>
      <c r="D34" s="155" t="s">
        <v>2129</v>
      </c>
      <c r="E34" s="158" t="s">
        <v>2130</v>
      </c>
      <c r="F34" s="161" t="s">
        <v>2052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2029</v>
      </c>
      <c r="B35" s="151" t="s">
        <v>2113</v>
      </c>
      <c r="C35" s="152" t="s">
        <v>2131</v>
      </c>
      <c r="D35" s="155" t="s">
        <v>2132</v>
      </c>
      <c r="E35" s="158" t="s">
        <v>2133</v>
      </c>
      <c r="F35" s="161" t="s">
        <v>2052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2029</v>
      </c>
      <c r="B36" s="151" t="s">
        <v>2113</v>
      </c>
      <c r="C36" s="152" t="s">
        <v>2134</v>
      </c>
      <c r="D36" s="155" t="s">
        <v>2135</v>
      </c>
      <c r="E36" s="158" t="s">
        <v>2136</v>
      </c>
      <c r="F36" s="161" t="s">
        <v>2052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2029</v>
      </c>
      <c r="B37" s="151" t="s">
        <v>2113</v>
      </c>
      <c r="C37" s="152" t="s">
        <v>2137</v>
      </c>
      <c r="D37" s="155" t="s">
        <v>2138</v>
      </c>
      <c r="E37" s="158" t="s">
        <v>2139</v>
      </c>
      <c r="F37" s="161" t="s">
        <v>2052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2029</v>
      </c>
      <c r="B38" s="151" t="s">
        <v>2113</v>
      </c>
      <c r="C38" s="152" t="s">
        <v>2140</v>
      </c>
      <c r="D38" s="155" t="s">
        <v>2141</v>
      </c>
      <c r="E38" s="158" t="s">
        <v>2142</v>
      </c>
      <c r="F38" s="161" t="s">
        <v>2052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2029</v>
      </c>
      <c r="B39" s="151" t="s">
        <v>2113</v>
      </c>
      <c r="C39" s="152" t="s">
        <v>2143</v>
      </c>
      <c r="D39" s="155" t="s">
        <v>2144</v>
      </c>
      <c r="E39" s="158" t="s">
        <v>2145</v>
      </c>
      <c r="F39" s="161" t="s">
        <v>2052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2146</v>
      </c>
      <c r="B40" s="149" t="s">
        <v>19</v>
      </c>
      <c r="C40" s="147" t="s">
        <v>2147</v>
      </c>
      <c r="D40" s="153" t="s">
        <v>2148</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2146</v>
      </c>
      <c r="B41" s="150" t="s">
        <v>2149</v>
      </c>
      <c r="C41" s="148" t="s">
        <v>2150</v>
      </c>
      <c r="D41" s="154" t="s">
        <v>2151</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2146</v>
      </c>
      <c r="B42" s="151" t="s">
        <v>2149</v>
      </c>
      <c r="C42" s="152" t="s">
        <v>2152</v>
      </c>
      <c r="D42" s="155" t="s">
        <v>2153</v>
      </c>
      <c r="E42" s="158" t="s">
        <v>2154</v>
      </c>
      <c r="F42" s="161" t="s">
        <v>2038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2146</v>
      </c>
      <c r="B43" s="151" t="s">
        <v>2149</v>
      </c>
      <c r="C43" s="152" t="s">
        <v>2155</v>
      </c>
      <c r="D43" s="155" t="s">
        <v>2156</v>
      </c>
      <c r="E43" s="158" t="s">
        <v>2157</v>
      </c>
      <c r="F43" s="161" t="s">
        <v>2038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2146</v>
      </c>
      <c r="B44" s="151" t="s">
        <v>2149</v>
      </c>
      <c r="C44" s="152" t="s">
        <v>2158</v>
      </c>
      <c r="D44" s="155" t="s">
        <v>2159</v>
      </c>
      <c r="E44" s="158" t="s">
        <v>2160</v>
      </c>
      <c r="F44" s="161" t="s">
        <v>2042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2146</v>
      </c>
      <c r="B45" s="151" t="s">
        <v>2149</v>
      </c>
      <c r="C45" s="152" t="s">
        <v>2161</v>
      </c>
      <c r="D45" s="155" t="s">
        <v>2162</v>
      </c>
      <c r="E45" s="158" t="s">
        <v>2163</v>
      </c>
      <c r="F45" s="161" t="s">
        <v>2052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2146</v>
      </c>
      <c r="B46" s="151" t="s">
        <v>2149</v>
      </c>
      <c r="C46" s="152" t="s">
        <v>2164</v>
      </c>
      <c r="D46" s="155" t="s">
        <v>2165</v>
      </c>
      <c r="E46" s="158" t="s">
        <v>2166</v>
      </c>
      <c r="F46" s="161" t="s">
        <v>2038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2146</v>
      </c>
      <c r="B47" s="151" t="s">
        <v>2149</v>
      </c>
      <c r="C47" s="152" t="s">
        <v>2167</v>
      </c>
      <c r="D47" s="155" t="s">
        <v>2168</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2146</v>
      </c>
      <c r="B48" s="151" t="s">
        <v>2149</v>
      </c>
      <c r="C48" s="152" t="s">
        <v>2169</v>
      </c>
      <c r="D48" s="155" t="s">
        <v>2170</v>
      </c>
      <c r="E48" s="158" t="s">
        <v>2171</v>
      </c>
      <c r="F48" s="161" t="s">
        <v>2038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2146</v>
      </c>
      <c r="B49" s="151" t="s">
        <v>2149</v>
      </c>
      <c r="C49" s="152" t="s">
        <v>2172</v>
      </c>
      <c r="D49" s="155" t="s">
        <v>2173</v>
      </c>
      <c r="E49" s="158" t="s">
        <v>2174</v>
      </c>
      <c r="F49" s="161" t="s">
        <v>2042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2146</v>
      </c>
      <c r="B50" s="150" t="s">
        <v>2175</v>
      </c>
      <c r="C50" s="148" t="s">
        <v>2176</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2146</v>
      </c>
      <c r="B51" s="151" t="s">
        <v>2175</v>
      </c>
      <c r="C51" s="152" t="s">
        <v>2177</v>
      </c>
      <c r="D51" s="155" t="s">
        <v>2178</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2146</v>
      </c>
      <c r="B52" s="151" t="s">
        <v>2175</v>
      </c>
      <c r="C52" s="152" t="s">
        <v>2179</v>
      </c>
      <c r="D52" s="155" t="s">
        <v>2180</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2146</v>
      </c>
      <c r="B53" s="151" t="s">
        <v>2175</v>
      </c>
      <c r="C53" s="152" t="s">
        <v>2181</v>
      </c>
      <c r="D53" s="155" t="s">
        <v>2182</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2146</v>
      </c>
      <c r="B54" s="151" t="s">
        <v>2175</v>
      </c>
      <c r="C54" s="152" t="s">
        <v>2183</v>
      </c>
      <c r="D54" s="155" t="s">
        <v>2184</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2146</v>
      </c>
      <c r="B55" s="151" t="s">
        <v>2175</v>
      </c>
      <c r="C55" s="152" t="s">
        <v>2185</v>
      </c>
      <c r="D55" s="155" t="s">
        <v>2186</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2146</v>
      </c>
      <c r="B56" s="150" t="s">
        <v>300</v>
      </c>
      <c r="C56" s="148" t="s">
        <v>2187</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2146</v>
      </c>
      <c r="B57" s="151" t="s">
        <v>300</v>
      </c>
      <c r="C57" s="152" t="s">
        <v>2188</v>
      </c>
      <c r="D57" s="155" t="s">
        <v>2189</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2146</v>
      </c>
      <c r="B58" s="151" t="s">
        <v>300</v>
      </c>
      <c r="C58" s="152" t="s">
        <v>2190</v>
      </c>
      <c r="D58" s="155" t="s">
        <v>2191</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2146</v>
      </c>
      <c r="B59" s="151" t="s">
        <v>300</v>
      </c>
      <c r="C59" s="152" t="s">
        <v>2192</v>
      </c>
      <c r="D59" s="155" t="s">
        <v>2193</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2146</v>
      </c>
      <c r="B60" s="151" t="s">
        <v>300</v>
      </c>
      <c r="C60" s="152" t="s">
        <v>2194</v>
      </c>
      <c r="D60" s="155" t="s">
        <v>2195</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2146</v>
      </c>
      <c r="B61" s="150" t="s">
        <v>2196</v>
      </c>
      <c r="C61" s="148" t="s">
        <v>2197</v>
      </c>
      <c r="D61" s="154" t="s">
        <v>2198</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2146</v>
      </c>
      <c r="B62" s="151" t="s">
        <v>2196</v>
      </c>
      <c r="C62" s="152" t="s">
        <v>2199</v>
      </c>
      <c r="D62" s="155" t="s">
        <v>2200</v>
      </c>
      <c r="E62" s="158" t="s">
        <v>2201</v>
      </c>
      <c r="F62" s="161" t="s">
        <v>2038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2146</v>
      </c>
      <c r="B63" s="151" t="s">
        <v>2196</v>
      </c>
      <c r="C63" s="152" t="s">
        <v>2202</v>
      </c>
      <c r="D63" s="155" t="s">
        <v>2203</v>
      </c>
      <c r="E63" s="158" t="s">
        <v>2204</v>
      </c>
      <c r="F63" s="161" t="s">
        <v>2042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2146</v>
      </c>
      <c r="B64" s="151" t="s">
        <v>2196</v>
      </c>
      <c r="C64" s="152" t="s">
        <v>2205</v>
      </c>
      <c r="D64" s="155" t="s">
        <v>2206</v>
      </c>
      <c r="E64" s="158" t="s">
        <v>2207</v>
      </c>
      <c r="F64" s="161" t="s">
        <v>2038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2146</v>
      </c>
      <c r="B65" s="151" t="s">
        <v>2196</v>
      </c>
      <c r="C65" s="152" t="s">
        <v>2208</v>
      </c>
      <c r="D65" s="155" t="s">
        <v>2209</v>
      </c>
      <c r="E65" s="158" t="s">
        <v>2210</v>
      </c>
      <c r="F65" s="161" t="s">
        <v>2038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2146</v>
      </c>
      <c r="B66" s="150" t="s">
        <v>1804</v>
      </c>
      <c r="C66" s="148" t="s">
        <v>2211</v>
      </c>
      <c r="D66" s="154" t="s">
        <v>2212</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2146</v>
      </c>
      <c r="B67" s="151" t="s">
        <v>1804</v>
      </c>
      <c r="C67" s="152" t="s">
        <v>2213</v>
      </c>
      <c r="D67" s="155" t="s">
        <v>2214</v>
      </c>
      <c r="E67" s="158" t="s">
        <v>2215</v>
      </c>
      <c r="F67" s="161" t="s">
        <v>2038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2146</v>
      </c>
      <c r="B68" s="151" t="s">
        <v>1804</v>
      </c>
      <c r="C68" s="152" t="s">
        <v>2216</v>
      </c>
      <c r="D68" s="155" t="s">
        <v>2217</v>
      </c>
      <c r="E68" s="158" t="s">
        <v>2218</v>
      </c>
      <c r="F68" s="161" t="s">
        <v>2038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2146</v>
      </c>
      <c r="B69" s="151" t="s">
        <v>1804</v>
      </c>
      <c r="C69" s="152" t="s">
        <v>2219</v>
      </c>
      <c r="D69" s="155" t="s">
        <v>2220</v>
      </c>
      <c r="E69" s="158" t="s">
        <v>2221</v>
      </c>
      <c r="F69" s="161" t="s">
        <v>2042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2146</v>
      </c>
      <c r="B70" s="151" t="s">
        <v>1804</v>
      </c>
      <c r="C70" s="152" t="s">
        <v>2222</v>
      </c>
      <c r="D70" s="155" t="s">
        <v>2223</v>
      </c>
      <c r="E70" s="158" t="s">
        <v>2224</v>
      </c>
      <c r="F70" s="161" t="s">
        <v>2038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2146</v>
      </c>
      <c r="B71" s="151" t="s">
        <v>1804</v>
      </c>
      <c r="C71" s="152" t="s">
        <v>2225</v>
      </c>
      <c r="D71" s="155" t="s">
        <v>2226</v>
      </c>
      <c r="E71" s="158" t="s">
        <v>2227</v>
      </c>
      <c r="F71" s="161" t="s">
        <v>2038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2146</v>
      </c>
      <c r="B72" s="151" t="s">
        <v>1804</v>
      </c>
      <c r="C72" s="152" t="s">
        <v>2228</v>
      </c>
      <c r="D72" s="155" t="s">
        <v>2229</v>
      </c>
      <c r="E72" s="158" t="s">
        <v>2230</v>
      </c>
      <c r="F72" s="161" t="s">
        <v>2038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2146</v>
      </c>
      <c r="B73" s="151" t="s">
        <v>1804</v>
      </c>
      <c r="C73" s="152" t="s">
        <v>2231</v>
      </c>
      <c r="D73" s="155" t="s">
        <v>2232</v>
      </c>
      <c r="E73" s="158" t="s">
        <v>2233</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2146</v>
      </c>
      <c r="B74" s="151" t="s">
        <v>1804</v>
      </c>
      <c r="C74" s="152" t="s">
        <v>2234</v>
      </c>
      <c r="D74" s="155" t="s">
        <v>2235</v>
      </c>
      <c r="E74" s="158" t="s">
        <v>2236</v>
      </c>
      <c r="F74" s="161" t="s">
        <v>2042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2146</v>
      </c>
      <c r="B75" s="151" t="s">
        <v>1804</v>
      </c>
      <c r="C75" s="152" t="s">
        <v>2237</v>
      </c>
      <c r="D75" s="155" t="s">
        <v>2238</v>
      </c>
      <c r="E75" s="158" t="s">
        <v>2239</v>
      </c>
      <c r="F75" s="161" t="s">
        <v>2052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2146</v>
      </c>
      <c r="B76" s="151" t="s">
        <v>1804</v>
      </c>
      <c r="C76" s="152" t="s">
        <v>2240</v>
      </c>
      <c r="D76" s="155" t="s">
        <v>2241</v>
      </c>
      <c r="E76" s="158" t="s">
        <v>2242</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2146</v>
      </c>
      <c r="B77" s="150" t="s">
        <v>2074</v>
      </c>
      <c r="C77" s="148" t="s">
        <v>2243</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2146</v>
      </c>
      <c r="B78" s="151" t="s">
        <v>2074</v>
      </c>
      <c r="C78" s="152" t="s">
        <v>2244</v>
      </c>
      <c r="D78" s="155" t="s">
        <v>2245</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2146</v>
      </c>
      <c r="B79" s="151" t="s">
        <v>2074</v>
      </c>
      <c r="C79" s="152" t="s">
        <v>2246</v>
      </c>
      <c r="D79" s="155" t="s">
        <v>2247</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2146</v>
      </c>
      <c r="B80" s="151" t="s">
        <v>2074</v>
      </c>
      <c r="C80" s="152" t="s">
        <v>2248</v>
      </c>
      <c r="D80" s="155" t="s">
        <v>2249</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2146</v>
      </c>
      <c r="B81" s="150" t="s">
        <v>2002</v>
      </c>
      <c r="C81" s="148" t="s">
        <v>2250</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2146</v>
      </c>
      <c r="B82" s="151" t="s">
        <v>2002</v>
      </c>
      <c r="C82" s="152" t="s">
        <v>2251</v>
      </c>
      <c r="D82" s="155" t="s">
        <v>2252</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2146</v>
      </c>
      <c r="B83" s="151" t="s">
        <v>2002</v>
      </c>
      <c r="C83" s="152" t="s">
        <v>2253</v>
      </c>
      <c r="D83" s="155" t="s">
        <v>2254</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2146</v>
      </c>
      <c r="B84" s="151" t="s">
        <v>2002</v>
      </c>
      <c r="C84" s="152" t="s">
        <v>2255</v>
      </c>
      <c r="D84" s="155" t="s">
        <v>2256</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2146</v>
      </c>
      <c r="B85" s="151" t="s">
        <v>2002</v>
      </c>
      <c r="C85" s="152" t="s">
        <v>2257</v>
      </c>
      <c r="D85" s="155" t="s">
        <v>2258</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2146</v>
      </c>
      <c r="B86" s="151" t="s">
        <v>2002</v>
      </c>
      <c r="C86" s="152" t="s">
        <v>2259</v>
      </c>
      <c r="D86" s="155" t="s">
        <v>2260</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2261</v>
      </c>
      <c r="B87" s="149" t="s">
        <v>19</v>
      </c>
      <c r="C87" s="147" t="s">
        <v>2262</v>
      </c>
      <c r="D87" s="153" t="s">
        <v>2263</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2261</v>
      </c>
      <c r="B88" s="150" t="s">
        <v>2264</v>
      </c>
      <c r="C88" s="148" t="s">
        <v>2265</v>
      </c>
      <c r="D88" s="154" t="s">
        <v>2266</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2261</v>
      </c>
      <c r="B89" s="151" t="s">
        <v>2264</v>
      </c>
      <c r="C89" s="152" t="s">
        <v>2267</v>
      </c>
      <c r="D89" s="155" t="s">
        <v>2268</v>
      </c>
      <c r="E89" s="158" t="s">
        <v>2269</v>
      </c>
      <c r="F89" s="161" t="s">
        <v>2038</v>
      </c>
      <c r="G89" s="164">
        <f>IF(COUNTIF(H89:AU89,"&lt;&gt;")=0,"",SUMPRODUCT(((Recommendations[ImplStatus]="Implemented")+(Recommendations[ImplStatus]="Compensated"))*ISNUMBER(MATCH(Recommendations[Id],H89:AU89,0)))/COUNTIF(H89:AU89,"&lt;&gt;"))</f>
        <v>0</v>
      </c>
      <c r="H89" s="167" t="s">
        <v>23</v>
      </c>
      <c r="I89" s="167" t="s">
        <v>28</v>
      </c>
      <c r="J89" s="167" t="s">
        <v>53</v>
      </c>
      <c r="K89" s="167" t="s">
        <v>58</v>
      </c>
      <c r="L89" s="167" t="s">
        <v>63</v>
      </c>
      <c r="M89" s="167" t="s">
        <v>68</v>
      </c>
      <c r="N89" s="167" t="s">
        <v>73</v>
      </c>
      <c r="O89" s="167" t="s">
        <v>78</v>
      </c>
      <c r="P89" s="167" t="s">
        <v>89</v>
      </c>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2261</v>
      </c>
      <c r="B90" s="151" t="s">
        <v>2264</v>
      </c>
      <c r="C90" s="152" t="s">
        <v>2270</v>
      </c>
      <c r="D90" s="155" t="s">
        <v>2271</v>
      </c>
      <c r="E90" s="158" t="s">
        <v>2272</v>
      </c>
      <c r="F90" s="161" t="s">
        <v>2042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2261</v>
      </c>
      <c r="B91" s="151" t="s">
        <v>2264</v>
      </c>
      <c r="C91" s="152" t="s">
        <v>2273</v>
      </c>
      <c r="D91" s="155" t="s">
        <v>2274</v>
      </c>
      <c r="E91" s="158" t="s">
        <v>2275</v>
      </c>
      <c r="F91" s="161" t="s">
        <v>2038</v>
      </c>
      <c r="G91" s="164">
        <f>IF(COUNTIF(H91:AU91,"&lt;&gt;")=0,"",SUMPRODUCT(((Recommendations[ImplStatus]="Implemented")+(Recommendations[ImplStatus]="Compensated"))*ISNUMBER(MATCH(Recommendations[Id],H91:AU91,0)))/COUNTIF(H91:AU91,"&lt;&gt;"))</f>
        <v>0</v>
      </c>
      <c r="H91" s="167" t="s">
        <v>33</v>
      </c>
      <c r="I91" s="167" t="s">
        <v>48</v>
      </c>
      <c r="J91" s="167" t="s">
        <v>103</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2261</v>
      </c>
      <c r="B92" s="151" t="s">
        <v>2264</v>
      </c>
      <c r="C92" s="152" t="s">
        <v>2276</v>
      </c>
      <c r="D92" s="155" t="s">
        <v>2277</v>
      </c>
      <c r="E92" s="158" t="s">
        <v>2278</v>
      </c>
      <c r="F92" s="161" t="s">
        <v>2038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2261</v>
      </c>
      <c r="B93" s="151" t="s">
        <v>2264</v>
      </c>
      <c r="C93" s="152" t="s">
        <v>2279</v>
      </c>
      <c r="D93" s="155" t="s">
        <v>2280</v>
      </c>
      <c r="E93" s="158" t="s">
        <v>2281</v>
      </c>
      <c r="F93" s="161" t="s">
        <v>2038</v>
      </c>
      <c r="G93" s="164">
        <f>IF(COUNTIF(H93:AU93,"&lt;&gt;")=0,"",SUMPRODUCT(((Recommendations[ImplStatus]="Implemented")+(Recommendations[ImplStatus]="Compensated"))*ISNUMBER(MATCH(Recommendations[Id],H93:AU93,0)))/COUNTIF(H93:AU93,"&lt;&gt;"))</f>
        <v>0</v>
      </c>
      <c r="H93" s="167" t="s">
        <v>13</v>
      </c>
      <c r="I93" s="167" t="s">
        <v>23</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2261</v>
      </c>
      <c r="B94" s="151" t="s">
        <v>2264</v>
      </c>
      <c r="C94" s="152" t="s">
        <v>2282</v>
      </c>
      <c r="D94" s="155" t="s">
        <v>2283</v>
      </c>
      <c r="E94" s="158" t="s">
        <v>2284</v>
      </c>
      <c r="F94" s="161" t="s">
        <v>2042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2261</v>
      </c>
      <c r="B95" s="150" t="s">
        <v>2285</v>
      </c>
      <c r="C95" s="148" t="s">
        <v>2286</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2261</v>
      </c>
      <c r="B96" s="151" t="s">
        <v>2285</v>
      </c>
      <c r="C96" s="152" t="s">
        <v>2287</v>
      </c>
      <c r="D96" s="155" t="s">
        <v>2288</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2261</v>
      </c>
      <c r="B97" s="151" t="s">
        <v>2285</v>
      </c>
      <c r="C97" s="152" t="s">
        <v>2289</v>
      </c>
      <c r="D97" s="155" t="s">
        <v>2290</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2261</v>
      </c>
      <c r="B98" s="151" t="s">
        <v>2285</v>
      </c>
      <c r="C98" s="152" t="s">
        <v>2291</v>
      </c>
      <c r="D98" s="155" t="s">
        <v>2292</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2261</v>
      </c>
      <c r="B99" s="151" t="s">
        <v>2285</v>
      </c>
      <c r="C99" s="152" t="s">
        <v>2293</v>
      </c>
      <c r="D99" s="155" t="s">
        <v>2294</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2261</v>
      </c>
      <c r="B100" s="151" t="s">
        <v>2285</v>
      </c>
      <c r="C100" s="152" t="s">
        <v>2295</v>
      </c>
      <c r="D100" s="155" t="s">
        <v>2296</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2261</v>
      </c>
      <c r="B101" s="151" t="s">
        <v>2285</v>
      </c>
      <c r="C101" s="152" t="s">
        <v>2297</v>
      </c>
      <c r="D101" s="155" t="s">
        <v>2298</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2261</v>
      </c>
      <c r="B102" s="151" t="s">
        <v>2285</v>
      </c>
      <c r="C102" s="152" t="s">
        <v>2299</v>
      </c>
      <c r="D102" s="155" t="s">
        <v>2300</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2261</v>
      </c>
      <c r="B103" s="150" t="s">
        <v>1445</v>
      </c>
      <c r="C103" s="148" t="s">
        <v>2301</v>
      </c>
      <c r="D103" s="154" t="s">
        <v>2302</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2261</v>
      </c>
      <c r="B104" s="151" t="s">
        <v>1445</v>
      </c>
      <c r="C104" s="152" t="s">
        <v>2303</v>
      </c>
      <c r="D104" s="155" t="s">
        <v>2304</v>
      </c>
      <c r="E104" s="158" t="s">
        <v>2305</v>
      </c>
      <c r="F104" s="161" t="s">
        <v>2038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2261</v>
      </c>
      <c r="B105" s="151" t="s">
        <v>1445</v>
      </c>
      <c r="C105" s="152" t="s">
        <v>2306</v>
      </c>
      <c r="D105" s="155" t="s">
        <v>2307</v>
      </c>
      <c r="E105" s="158" t="s">
        <v>2308</v>
      </c>
      <c r="F105" s="161" t="s">
        <v>2042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2261</v>
      </c>
      <c r="B106" s="151" t="s">
        <v>1445</v>
      </c>
      <c r="C106" s="152" t="s">
        <v>2309</v>
      </c>
      <c r="D106" s="155" t="s">
        <v>2310</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2261</v>
      </c>
      <c r="B107" s="151" t="s">
        <v>1445</v>
      </c>
      <c r="C107" s="152" t="s">
        <v>2311</v>
      </c>
      <c r="D107" s="155" t="s">
        <v>2312</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2261</v>
      </c>
      <c r="B108" s="151" t="s">
        <v>1445</v>
      </c>
      <c r="C108" s="152" t="s">
        <v>2313</v>
      </c>
      <c r="D108" s="155" t="s">
        <v>2314</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2261</v>
      </c>
      <c r="B109" s="150" t="s">
        <v>2315</v>
      </c>
      <c r="C109" s="148" t="s">
        <v>2316</v>
      </c>
      <c r="D109" s="154" t="s">
        <v>2317</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2261</v>
      </c>
      <c r="B110" s="151" t="s">
        <v>2315</v>
      </c>
      <c r="C110" s="152" t="s">
        <v>2318</v>
      </c>
      <c r="D110" s="155" t="s">
        <v>2319</v>
      </c>
      <c r="E110" s="158" t="s">
        <v>2320</v>
      </c>
      <c r="F110" s="161" t="s">
        <v>2038</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2261</v>
      </c>
      <c r="B111" s="151" t="s">
        <v>2315</v>
      </c>
      <c r="C111" s="152" t="s">
        <v>2321</v>
      </c>
      <c r="D111" s="155" t="s">
        <v>2322</v>
      </c>
      <c r="E111" s="158" t="s">
        <v>2323</v>
      </c>
      <c r="F111" s="161" t="s">
        <v>2038</v>
      </c>
      <c r="G111" s="164">
        <f>IF(COUNTIF(H111:AU111,"&lt;&gt;")=0,"",SUMPRODUCT(((Recommendations[ImplStatus]="Implemented")+(Recommendations[ImplStatus]="Compensated"))*ISNUMBER(MATCH(Recommendations[Id],H111:AU111,0)))/COUNTIF(H111:AU111,"&lt;&gt;"))</f>
        <v>0</v>
      </c>
      <c r="H111" s="167" t="s">
        <v>83</v>
      </c>
      <c r="I111" s="167" t="s">
        <v>118</v>
      </c>
      <c r="J111" s="167" t="s">
        <v>133</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2261</v>
      </c>
      <c r="B112" s="151" t="s">
        <v>2315</v>
      </c>
      <c r="C112" s="152" t="s">
        <v>2324</v>
      </c>
      <c r="D112" s="155" t="s">
        <v>2325</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2261</v>
      </c>
      <c r="B113" s="151" t="s">
        <v>2315</v>
      </c>
      <c r="C113" s="152" t="s">
        <v>2326</v>
      </c>
      <c r="D113" s="155" t="s">
        <v>2327</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2261</v>
      </c>
      <c r="B114" s="151" t="s">
        <v>2315</v>
      </c>
      <c r="C114" s="152" t="s">
        <v>2328</v>
      </c>
      <c r="D114" s="155" t="s">
        <v>2329</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2261</v>
      </c>
      <c r="B115" s="151" t="s">
        <v>2315</v>
      </c>
      <c r="C115" s="152" t="s">
        <v>2330</v>
      </c>
      <c r="D115" s="155" t="s">
        <v>2331</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2261</v>
      </c>
      <c r="B116" s="151" t="s">
        <v>2315</v>
      </c>
      <c r="C116" s="152" t="s">
        <v>2332</v>
      </c>
      <c r="D116" s="155" t="s">
        <v>2333</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2261</v>
      </c>
      <c r="B117" s="151" t="s">
        <v>2315</v>
      </c>
      <c r="C117" s="152" t="s">
        <v>2334</v>
      </c>
      <c r="D117" s="155" t="s">
        <v>2335</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2261</v>
      </c>
      <c r="B118" s="151" t="s">
        <v>2315</v>
      </c>
      <c r="C118" s="152" t="s">
        <v>2336</v>
      </c>
      <c r="D118" s="155" t="s">
        <v>2337</v>
      </c>
      <c r="E118" s="158" t="s">
        <v>2338</v>
      </c>
      <c r="F118" s="161" t="s">
        <v>2038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2261</v>
      </c>
      <c r="B119" s="151" t="s">
        <v>2315</v>
      </c>
      <c r="C119" s="152" t="s">
        <v>2339</v>
      </c>
      <c r="D119" s="155" t="s">
        <v>2340</v>
      </c>
      <c r="E119" s="158" t="s">
        <v>2341</v>
      </c>
      <c r="F119" s="161" t="s">
        <v>2038</v>
      </c>
      <c r="G119" s="164">
        <f>IF(COUNTIF(H119:AU119,"&lt;&gt;")=0,"",SUMPRODUCT(((Recommendations[ImplStatus]="Implemented")+(Recommendations[ImplStatus]="Compensated"))*ISNUMBER(MATCH(Recommendations[Id],H119:AU119,0)))/COUNTIF(H119:AU119,"&lt;&gt;"))</f>
        <v>0</v>
      </c>
      <c r="H119" s="167" t="s">
        <v>43</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2261</v>
      </c>
      <c r="B120" s="150" t="s">
        <v>2342</v>
      </c>
      <c r="C120" s="148" t="s">
        <v>2343</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2261</v>
      </c>
      <c r="B121" s="151" t="s">
        <v>2342</v>
      </c>
      <c r="C121" s="152" t="s">
        <v>2344</v>
      </c>
      <c r="D121" s="155" t="s">
        <v>2345</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2261</v>
      </c>
      <c r="B122" s="151" t="s">
        <v>2342</v>
      </c>
      <c r="C122" s="152" t="s">
        <v>2346</v>
      </c>
      <c r="D122" s="155" t="s">
        <v>2347</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2261</v>
      </c>
      <c r="B123" s="151" t="s">
        <v>2342</v>
      </c>
      <c r="C123" s="152" t="s">
        <v>2348</v>
      </c>
      <c r="D123" s="155" t="s">
        <v>2349</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2261</v>
      </c>
      <c r="B124" s="151" t="s">
        <v>2342</v>
      </c>
      <c r="C124" s="152" t="s">
        <v>2350</v>
      </c>
      <c r="D124" s="155" t="s">
        <v>2351</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2261</v>
      </c>
      <c r="B125" s="151" t="s">
        <v>2342</v>
      </c>
      <c r="C125" s="152" t="s">
        <v>2352</v>
      </c>
      <c r="D125" s="155" t="s">
        <v>2353</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2261</v>
      </c>
      <c r="B126" s="151" t="s">
        <v>2342</v>
      </c>
      <c r="C126" s="152" t="s">
        <v>2354</v>
      </c>
      <c r="D126" s="155" t="s">
        <v>2355</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2261</v>
      </c>
      <c r="B127" s="151" t="s">
        <v>2342</v>
      </c>
      <c r="C127" s="152" t="s">
        <v>2356</v>
      </c>
      <c r="D127" s="155" t="s">
        <v>2357</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2261</v>
      </c>
      <c r="B128" s="151" t="s">
        <v>2342</v>
      </c>
      <c r="C128" s="152" t="s">
        <v>2358</v>
      </c>
      <c r="D128" s="155" t="s">
        <v>2359</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2261</v>
      </c>
      <c r="B129" s="151" t="s">
        <v>2342</v>
      </c>
      <c r="C129" s="152" t="s">
        <v>2360</v>
      </c>
      <c r="D129" s="155" t="s">
        <v>2361</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2261</v>
      </c>
      <c r="B130" s="151" t="s">
        <v>2342</v>
      </c>
      <c r="C130" s="152" t="s">
        <v>2362</v>
      </c>
      <c r="D130" s="155" t="s">
        <v>2363</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2261</v>
      </c>
      <c r="B131" s="151" t="s">
        <v>2342</v>
      </c>
      <c r="C131" s="152" t="s">
        <v>2364</v>
      </c>
      <c r="D131" s="155" t="s">
        <v>2365</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2261</v>
      </c>
      <c r="B132" s="151" t="s">
        <v>2342</v>
      </c>
      <c r="C132" s="152" t="s">
        <v>2366</v>
      </c>
      <c r="D132" s="155" t="s">
        <v>2367</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2261</v>
      </c>
      <c r="B133" s="150" t="s">
        <v>2368</v>
      </c>
      <c r="C133" s="148" t="s">
        <v>2369</v>
      </c>
      <c r="D133" s="154" t="s">
        <v>2370</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2261</v>
      </c>
      <c r="B134" s="151" t="s">
        <v>2368</v>
      </c>
      <c r="C134" s="152" t="s">
        <v>2371</v>
      </c>
      <c r="D134" s="155" t="s">
        <v>2372</v>
      </c>
      <c r="E134" s="158" t="s">
        <v>2373</v>
      </c>
      <c r="F134" s="161" t="s">
        <v>2042</v>
      </c>
      <c r="G134" s="164">
        <f>IF(COUNTIF(H134:AU134,"&lt;&gt;")=0,"",SUMPRODUCT(((Recommendations[ImplStatus]="Implemented")+(Recommendations[ImplStatus]="Compensated"))*ISNUMBER(MATCH(Recommendations[Id],H134:AU134,0)))/COUNTIF(H134:AU134,"&lt;&gt;"))</f>
        <v>0</v>
      </c>
      <c r="H134" s="167" t="s">
        <v>94</v>
      </c>
      <c r="I134" s="167" t="s">
        <v>99</v>
      </c>
      <c r="J134" s="167" t="s">
        <v>138</v>
      </c>
      <c r="K134" s="167" t="s">
        <v>143</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2261</v>
      </c>
      <c r="B135" s="151" t="s">
        <v>2368</v>
      </c>
      <c r="C135" s="152" t="s">
        <v>2374</v>
      </c>
      <c r="D135" s="155" t="s">
        <v>2375</v>
      </c>
      <c r="E135" s="158" t="s">
        <v>2376</v>
      </c>
      <c r="F135" s="161" t="s">
        <v>2042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2261</v>
      </c>
      <c r="B136" s="151" t="s">
        <v>2368</v>
      </c>
      <c r="C136" s="152" t="s">
        <v>2377</v>
      </c>
      <c r="D136" s="155" t="s">
        <v>2378</v>
      </c>
      <c r="E136" s="158" t="s">
        <v>2379</v>
      </c>
      <c r="F136" s="161" t="s">
        <v>2038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2261</v>
      </c>
      <c r="B137" s="151" t="s">
        <v>2368</v>
      </c>
      <c r="C137" s="152" t="s">
        <v>2380</v>
      </c>
      <c r="D137" s="155" t="s">
        <v>2381</v>
      </c>
      <c r="E137" s="158" t="s">
        <v>2382</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2261</v>
      </c>
      <c r="B138" s="150" t="s">
        <v>1678</v>
      </c>
      <c r="C138" s="148" t="s">
        <v>2383</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2261</v>
      </c>
      <c r="B139" s="151" t="s">
        <v>1678</v>
      </c>
      <c r="C139" s="152" t="s">
        <v>2384</v>
      </c>
      <c r="D139" s="155" t="s">
        <v>2385</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2261</v>
      </c>
      <c r="B140" s="151" t="s">
        <v>1678</v>
      </c>
      <c r="C140" s="152" t="s">
        <v>2386</v>
      </c>
      <c r="D140" s="155" t="s">
        <v>2387</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2261</v>
      </c>
      <c r="B141" s="150" t="s">
        <v>2388</v>
      </c>
      <c r="C141" s="148" t="s">
        <v>2389</v>
      </c>
      <c r="D141" s="154" t="s">
        <v>2390</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2261</v>
      </c>
      <c r="B142" s="151" t="s">
        <v>2388</v>
      </c>
      <c r="C142" s="152" t="s">
        <v>2391</v>
      </c>
      <c r="D142" s="155" t="s">
        <v>2392</v>
      </c>
      <c r="E142" s="158" t="s">
        <v>2393</v>
      </c>
      <c r="F142" s="161" t="s">
        <v>2038</v>
      </c>
      <c r="G142" s="164">
        <f>IF(COUNTIF(H142:AU142,"&lt;&gt;")=0,"",SUMPRODUCT(((Recommendations[ImplStatus]="Implemented")+(Recommendations[ImplStatus]="Compensated"))*ISNUMBER(MATCH(Recommendations[Id],H142:AU142,0)))/COUNTIF(H142:AU142,"&lt;&gt;"))</f>
        <v>0</v>
      </c>
      <c r="H142" s="167" t="s">
        <v>128</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2261</v>
      </c>
      <c r="B143" s="151" t="s">
        <v>2388</v>
      </c>
      <c r="C143" s="152" t="s">
        <v>2394</v>
      </c>
      <c r="D143" s="155" t="s">
        <v>2395</v>
      </c>
      <c r="E143" s="158" t="s">
        <v>2396</v>
      </c>
      <c r="F143" s="161" t="s">
        <v>2038</v>
      </c>
      <c r="G143" s="164">
        <f>IF(COUNTIF(H143:AU143,"&lt;&gt;")=0,"",SUMPRODUCT(((Recommendations[ImplStatus]="Implemented")+(Recommendations[ImplStatus]="Compensated"))*ISNUMBER(MATCH(Recommendations[Id],H143:AU143,0)))/COUNTIF(H143:AU143,"&lt;&gt;"))</f>
        <v>0</v>
      </c>
      <c r="H143" s="167" t="s">
        <v>108</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2261</v>
      </c>
      <c r="B144" s="151" t="s">
        <v>2388</v>
      </c>
      <c r="C144" s="152" t="s">
        <v>2397</v>
      </c>
      <c r="D144" s="155" t="s">
        <v>2398</v>
      </c>
      <c r="E144" s="158" t="s">
        <v>2399</v>
      </c>
      <c r="F144" s="161" t="s">
        <v>2042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2261</v>
      </c>
      <c r="B145" s="151" t="s">
        <v>2388</v>
      </c>
      <c r="C145" s="152" t="s">
        <v>2400</v>
      </c>
      <c r="D145" s="155" t="s">
        <v>2401</v>
      </c>
      <c r="E145" s="158" t="s">
        <v>2402</v>
      </c>
      <c r="F145" s="161" t="s">
        <v>2038</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2261</v>
      </c>
      <c r="B146" s="151" t="s">
        <v>2388</v>
      </c>
      <c r="C146" s="152" t="s">
        <v>2403</v>
      </c>
      <c r="D146" s="155" t="s">
        <v>2404</v>
      </c>
      <c r="E146" s="158" t="s">
        <v>2405</v>
      </c>
      <c r="F146" s="161" t="s">
        <v>2038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2261</v>
      </c>
      <c r="B147" s="151" t="s">
        <v>2388</v>
      </c>
      <c r="C147" s="152" t="s">
        <v>2406</v>
      </c>
      <c r="D147" s="155" t="s">
        <v>2407</v>
      </c>
      <c r="E147" s="158" t="s">
        <v>2408</v>
      </c>
      <c r="F147" s="161" t="s">
        <v>2038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2261</v>
      </c>
      <c r="B148" s="150" t="s">
        <v>2409</v>
      </c>
      <c r="C148" s="148" t="s">
        <v>2410</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2261</v>
      </c>
      <c r="B149" s="151" t="s">
        <v>2409</v>
      </c>
      <c r="C149" s="152" t="s">
        <v>2411</v>
      </c>
      <c r="D149" s="155" t="s">
        <v>2412</v>
      </c>
      <c r="E149" s="158"/>
      <c r="F149" s="161" t="s">
        <v>19</v>
      </c>
      <c r="G149" s="164">
        <f>IF(COUNTIF(H149:AU149,"&lt;&gt;")=0,"",SUMPRODUCT(((Recommendations[ImplStatus]="Implemented")+(Recommendations[ImplStatus]="Compensated"))*ISNUMBER(MATCH(Recommendations[Id],H149:AU149,0)))/COUNTIF(H149:AU149,"&lt;&gt;"))</f>
        <v>0</v>
      </c>
      <c r="H149" s="167" t="s">
        <v>123</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2261</v>
      </c>
      <c r="B150" s="151" t="s">
        <v>2409</v>
      </c>
      <c r="C150" s="152" t="s">
        <v>2413</v>
      </c>
      <c r="D150" s="155" t="s">
        <v>2414</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2261</v>
      </c>
      <c r="B151" s="151" t="s">
        <v>2409</v>
      </c>
      <c r="C151" s="152" t="s">
        <v>2415</v>
      </c>
      <c r="D151" s="155" t="s">
        <v>2416</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2261</v>
      </c>
      <c r="B152" s="151" t="s">
        <v>2409</v>
      </c>
      <c r="C152" s="152" t="s">
        <v>2417</v>
      </c>
      <c r="D152" s="155" t="s">
        <v>2418</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2261</v>
      </c>
      <c r="B153" s="151" t="s">
        <v>2409</v>
      </c>
      <c r="C153" s="152" t="s">
        <v>2419</v>
      </c>
      <c r="D153" s="155" t="s">
        <v>2420</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2421</v>
      </c>
      <c r="B154" s="149" t="s">
        <v>19</v>
      </c>
      <c r="C154" s="147" t="s">
        <v>2422</v>
      </c>
      <c r="D154" s="153" t="s">
        <v>2423</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2421</v>
      </c>
      <c r="B155" s="150" t="s">
        <v>2424</v>
      </c>
      <c r="C155" s="148" t="s">
        <v>2425</v>
      </c>
      <c r="D155" s="154" t="s">
        <v>2426</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2421</v>
      </c>
      <c r="B156" s="151" t="s">
        <v>2424</v>
      </c>
      <c r="C156" s="152" t="s">
        <v>2427</v>
      </c>
      <c r="D156" s="155" t="s">
        <v>2428</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2421</v>
      </c>
      <c r="B157" s="151" t="s">
        <v>2424</v>
      </c>
      <c r="C157" s="152" t="s">
        <v>2429</v>
      </c>
      <c r="D157" s="155" t="s">
        <v>2430</v>
      </c>
      <c r="E157" s="158" t="s">
        <v>2431</v>
      </c>
      <c r="F157" s="161" t="s">
        <v>2038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2421</v>
      </c>
      <c r="B158" s="151" t="s">
        <v>2424</v>
      </c>
      <c r="C158" s="152" t="s">
        <v>2432</v>
      </c>
      <c r="D158" s="155" t="s">
        <v>2433</v>
      </c>
      <c r="E158" s="158" t="s">
        <v>2434</v>
      </c>
      <c r="F158" s="161" t="s">
        <v>2038</v>
      </c>
      <c r="G158" s="164">
        <f>IF(COUNTIF(H158:AU158,"&lt;&gt;")=0,"",SUMPRODUCT(((Recommendations[ImplStatus]="Implemented")+(Recommendations[ImplStatus]="Compensated"))*ISNUMBER(MATCH(Recommendations[Id],H158:AU158,0)))/COUNTIF(H158:AU158,"&lt;&gt;"))</f>
        <v>0</v>
      </c>
      <c r="H158" s="167" t="s">
        <v>123</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2421</v>
      </c>
      <c r="B159" s="151" t="s">
        <v>2424</v>
      </c>
      <c r="C159" s="152" t="s">
        <v>2435</v>
      </c>
      <c r="D159" s="155" t="s">
        <v>2436</v>
      </c>
      <c r="E159" s="158" t="s">
        <v>2437</v>
      </c>
      <c r="F159" s="161" t="s">
        <v>2038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2421</v>
      </c>
      <c r="B160" s="151" t="s">
        <v>2424</v>
      </c>
      <c r="C160" s="152" t="s">
        <v>2438</v>
      </c>
      <c r="D160" s="155" t="s">
        <v>2439</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2421</v>
      </c>
      <c r="B161" s="151" t="s">
        <v>2424</v>
      </c>
      <c r="C161" s="152" t="s">
        <v>2440</v>
      </c>
      <c r="D161" s="155" t="s">
        <v>2441</v>
      </c>
      <c r="E161" s="158" t="s">
        <v>2442</v>
      </c>
      <c r="F161" s="161" t="s">
        <v>2038</v>
      </c>
      <c r="G161" s="164">
        <f>IF(COUNTIF(H161:AU161,"&lt;&gt;")=0,"",SUMPRODUCT(((Recommendations[ImplStatus]="Implemented")+(Recommendations[ImplStatus]="Compensated"))*ISNUMBER(MATCH(Recommendations[Id],H161:AU161,0)))/COUNTIF(H161:AU161,"&lt;&gt;"))</f>
        <v>0</v>
      </c>
      <c r="H161" s="167" t="s">
        <v>38</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2421</v>
      </c>
      <c r="B162" s="151" t="s">
        <v>2424</v>
      </c>
      <c r="C162" s="152" t="s">
        <v>2443</v>
      </c>
      <c r="D162" s="155" t="s">
        <v>2444</v>
      </c>
      <c r="E162" s="158" t="s">
        <v>2445</v>
      </c>
      <c r="F162" s="161" t="s">
        <v>2038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2421</v>
      </c>
      <c r="B163" s="151" t="s">
        <v>2424</v>
      </c>
      <c r="C163" s="152" t="s">
        <v>2446</v>
      </c>
      <c r="D163" s="155" t="s">
        <v>2447</v>
      </c>
      <c r="E163" s="158" t="s">
        <v>2448</v>
      </c>
      <c r="F163" s="161" t="s">
        <v>2038</v>
      </c>
      <c r="G163" s="164">
        <f>IF(COUNTIF(H163:AU163,"&lt;&gt;")=0,"",SUMPRODUCT(((Recommendations[ImplStatus]="Implemented")+(Recommendations[ImplStatus]="Compensated"))*ISNUMBER(MATCH(Recommendations[Id],H163:AU163,0)))/COUNTIF(H163:AU163,"&lt;&gt;"))</f>
        <v>0</v>
      </c>
      <c r="H163" s="167" t="s">
        <v>38</v>
      </c>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2421</v>
      </c>
      <c r="B164" s="150" t="s">
        <v>1842</v>
      </c>
      <c r="C164" s="148" t="s">
        <v>2449</v>
      </c>
      <c r="D164" s="154" t="s">
        <v>2450</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2421</v>
      </c>
      <c r="B165" s="151" t="s">
        <v>1842</v>
      </c>
      <c r="C165" s="152" t="s">
        <v>2451</v>
      </c>
      <c r="D165" s="155" t="s">
        <v>2452</v>
      </c>
      <c r="E165" s="158" t="s">
        <v>2453</v>
      </c>
      <c r="F165" s="161" t="s">
        <v>2038</v>
      </c>
      <c r="G165" s="164">
        <f>IF(COUNTIF(H165:AU165,"&lt;&gt;")=0,"",SUMPRODUCT(((Recommendations[ImplStatus]="Implemented")+(Recommendations[ImplStatus]="Compensated"))*ISNUMBER(MATCH(Recommendations[Id],H165:AU165,0)))/COUNTIF(H165:AU165,"&lt;&gt;"))</f>
        <v>0</v>
      </c>
      <c r="H165" s="167" t="s">
        <v>113</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2421</v>
      </c>
      <c r="B166" s="151" t="s">
        <v>1842</v>
      </c>
      <c r="C166" s="152" t="s">
        <v>2454</v>
      </c>
      <c r="D166" s="155" t="s">
        <v>2455</v>
      </c>
      <c r="E166" s="158" t="s">
        <v>2456</v>
      </c>
      <c r="F166" s="161" t="s">
        <v>2038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2421</v>
      </c>
      <c r="B167" s="151" t="s">
        <v>1842</v>
      </c>
      <c r="C167" s="152" t="s">
        <v>2457</v>
      </c>
      <c r="D167" s="155" t="s">
        <v>2458</v>
      </c>
      <c r="E167" s="158" t="s">
        <v>2459</v>
      </c>
      <c r="F167" s="161" t="s">
        <v>2038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2421</v>
      </c>
      <c r="B168" s="151" t="s">
        <v>1842</v>
      </c>
      <c r="C168" s="152" t="s">
        <v>2460</v>
      </c>
      <c r="D168" s="155" t="s">
        <v>2461</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2421</v>
      </c>
      <c r="B169" s="151" t="s">
        <v>1842</v>
      </c>
      <c r="C169" s="152" t="s">
        <v>2462</v>
      </c>
      <c r="D169" s="155" t="s">
        <v>2463</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2421</v>
      </c>
      <c r="B170" s="151" t="s">
        <v>1842</v>
      </c>
      <c r="C170" s="152" t="s">
        <v>2464</v>
      </c>
      <c r="D170" s="155" t="s">
        <v>2465</v>
      </c>
      <c r="E170" s="158" t="s">
        <v>2466</v>
      </c>
      <c r="F170" s="161" t="s">
        <v>2052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2421</v>
      </c>
      <c r="B171" s="151" t="s">
        <v>1842</v>
      </c>
      <c r="C171" s="152" t="s">
        <v>2467</v>
      </c>
      <c r="D171" s="155" t="s">
        <v>2468</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2421</v>
      </c>
      <c r="B172" s="151" t="s">
        <v>1842</v>
      </c>
      <c r="C172" s="152" t="s">
        <v>2469</v>
      </c>
      <c r="D172" s="155" t="s">
        <v>2470</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2421</v>
      </c>
      <c r="B173" s="151" t="s">
        <v>1842</v>
      </c>
      <c r="C173" s="152" t="s">
        <v>2471</v>
      </c>
      <c r="D173" s="155" t="s">
        <v>2472</v>
      </c>
      <c r="E173" s="158" t="s">
        <v>2473</v>
      </c>
      <c r="F173" s="161" t="s">
        <v>2038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2421</v>
      </c>
      <c r="B174" s="150" t="s">
        <v>2474</v>
      </c>
      <c r="C174" s="148" t="s">
        <v>2475</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2421</v>
      </c>
      <c r="B175" s="151" t="s">
        <v>2474</v>
      </c>
      <c r="C175" s="152" t="s">
        <v>2476</v>
      </c>
      <c r="D175" s="155" t="s">
        <v>2477</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2421</v>
      </c>
      <c r="B176" s="151" t="s">
        <v>2474</v>
      </c>
      <c r="C176" s="152" t="s">
        <v>2478</v>
      </c>
      <c r="D176" s="155" t="s">
        <v>2479</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2421</v>
      </c>
      <c r="B177" s="151" t="s">
        <v>2474</v>
      </c>
      <c r="C177" s="152" t="s">
        <v>2480</v>
      </c>
      <c r="D177" s="155" t="s">
        <v>2481</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2421</v>
      </c>
      <c r="B178" s="151" t="s">
        <v>2474</v>
      </c>
      <c r="C178" s="152" t="s">
        <v>2482</v>
      </c>
      <c r="D178" s="155" t="s">
        <v>2483</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2421</v>
      </c>
      <c r="B179" s="151" t="s">
        <v>2474</v>
      </c>
      <c r="C179" s="152" t="s">
        <v>2484</v>
      </c>
      <c r="D179" s="155" t="s">
        <v>2485</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2486</v>
      </c>
      <c r="B180" s="149" t="s">
        <v>19</v>
      </c>
      <c r="C180" s="147" t="s">
        <v>2487</v>
      </c>
      <c r="D180" s="153" t="s">
        <v>2488</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2486</v>
      </c>
      <c r="B181" s="150" t="s">
        <v>2489</v>
      </c>
      <c r="C181" s="148" t="s">
        <v>2490</v>
      </c>
      <c r="D181" s="154" t="s">
        <v>2491</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2486</v>
      </c>
      <c r="B182" s="151" t="s">
        <v>2489</v>
      </c>
      <c r="C182" s="152" t="s">
        <v>2492</v>
      </c>
      <c r="D182" s="155" t="s">
        <v>2493</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2486</v>
      </c>
      <c r="B183" s="151" t="s">
        <v>2489</v>
      </c>
      <c r="C183" s="152" t="s">
        <v>2494</v>
      </c>
      <c r="D183" s="155" t="s">
        <v>2495</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2486</v>
      </c>
      <c r="B184" s="151" t="s">
        <v>2489</v>
      </c>
      <c r="C184" s="152" t="s">
        <v>2496</v>
      </c>
      <c r="D184" s="155" t="s">
        <v>2497</v>
      </c>
      <c r="E184" s="158" t="s">
        <v>2498</v>
      </c>
      <c r="F184" s="161" t="s">
        <v>2038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2486</v>
      </c>
      <c r="B185" s="151" t="s">
        <v>2489</v>
      </c>
      <c r="C185" s="152" t="s">
        <v>2499</v>
      </c>
      <c r="D185" s="155" t="s">
        <v>2500</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2486</v>
      </c>
      <c r="B186" s="151" t="s">
        <v>2489</v>
      </c>
      <c r="C186" s="152" t="s">
        <v>2501</v>
      </c>
      <c r="D186" s="155" t="s">
        <v>2502</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2486</v>
      </c>
      <c r="B187" s="151" t="s">
        <v>2489</v>
      </c>
      <c r="C187" s="152" t="s">
        <v>2503</v>
      </c>
      <c r="D187" s="155" t="s">
        <v>2504</v>
      </c>
      <c r="E187" s="158" t="s">
        <v>2505</v>
      </c>
      <c r="F187" s="161" t="s">
        <v>2038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2486</v>
      </c>
      <c r="B188" s="151" t="s">
        <v>2489</v>
      </c>
      <c r="C188" s="152" t="s">
        <v>2506</v>
      </c>
      <c r="D188" s="155" t="s">
        <v>2507</v>
      </c>
      <c r="E188" s="158" t="s">
        <v>2508</v>
      </c>
      <c r="F188" s="161" t="s">
        <v>2038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2486</v>
      </c>
      <c r="B189" s="151" t="s">
        <v>2489</v>
      </c>
      <c r="C189" s="152" t="s">
        <v>2509</v>
      </c>
      <c r="D189" s="155" t="s">
        <v>2510</v>
      </c>
      <c r="E189" s="158" t="s">
        <v>2511</v>
      </c>
      <c r="F189" s="161" t="s">
        <v>2038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2486</v>
      </c>
      <c r="B190" s="150" t="s">
        <v>2512</v>
      </c>
      <c r="C190" s="148" t="s">
        <v>2513</v>
      </c>
      <c r="D190" s="154" t="s">
        <v>2514</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2486</v>
      </c>
      <c r="B191" s="151" t="s">
        <v>2512</v>
      </c>
      <c r="C191" s="152" t="s">
        <v>2515</v>
      </c>
      <c r="D191" s="155" t="s">
        <v>2516</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2486</v>
      </c>
      <c r="B192" s="151" t="s">
        <v>2512</v>
      </c>
      <c r="C192" s="152" t="s">
        <v>2517</v>
      </c>
      <c r="D192" s="155" t="s">
        <v>2518</v>
      </c>
      <c r="E192" s="158" t="s">
        <v>2519</v>
      </c>
      <c r="F192" s="161" t="s">
        <v>2042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2486</v>
      </c>
      <c r="B193" s="151" t="s">
        <v>2512</v>
      </c>
      <c r="C193" s="152" t="s">
        <v>2520</v>
      </c>
      <c r="D193" s="155" t="s">
        <v>2521</v>
      </c>
      <c r="E193" s="158" t="s">
        <v>2522</v>
      </c>
      <c r="F193" s="161" t="s">
        <v>2042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2486</v>
      </c>
      <c r="B194" s="151" t="s">
        <v>2512</v>
      </c>
      <c r="C194" s="152" t="s">
        <v>2523</v>
      </c>
      <c r="D194" s="155" t="s">
        <v>2524</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2486</v>
      </c>
      <c r="B195" s="151" t="s">
        <v>2512</v>
      </c>
      <c r="C195" s="152" t="s">
        <v>2525</v>
      </c>
      <c r="D195" s="155" t="s">
        <v>2526</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2486</v>
      </c>
      <c r="B196" s="150" t="s">
        <v>2527</v>
      </c>
      <c r="C196" s="148" t="s">
        <v>2528</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2486</v>
      </c>
      <c r="B197" s="151" t="s">
        <v>2527</v>
      </c>
      <c r="C197" s="152" t="s">
        <v>2529</v>
      </c>
      <c r="D197" s="155" t="s">
        <v>2530</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2486</v>
      </c>
      <c r="B198" s="151" t="s">
        <v>2527</v>
      </c>
      <c r="C198" s="152" t="s">
        <v>2531</v>
      </c>
      <c r="D198" s="155" t="s">
        <v>2532</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2486</v>
      </c>
      <c r="B199" s="150" t="s">
        <v>2533</v>
      </c>
      <c r="C199" s="148" t="s">
        <v>2534</v>
      </c>
      <c r="D199" s="154" t="s">
        <v>2535</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2486</v>
      </c>
      <c r="B200" s="151" t="s">
        <v>2533</v>
      </c>
      <c r="C200" s="152" t="s">
        <v>2536</v>
      </c>
      <c r="D200" s="155" t="s">
        <v>2537</v>
      </c>
      <c r="E200" s="158" t="s">
        <v>2538</v>
      </c>
      <c r="F200" s="161" t="s">
        <v>2052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2486</v>
      </c>
      <c r="B201" s="151" t="s">
        <v>2533</v>
      </c>
      <c r="C201" s="152" t="s">
        <v>2539</v>
      </c>
      <c r="D201" s="155" t="s">
        <v>2540</v>
      </c>
      <c r="E201" s="158" t="s">
        <v>2541</v>
      </c>
      <c r="F201" s="161" t="s">
        <v>2038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2486</v>
      </c>
      <c r="B202" s="151" t="s">
        <v>2533</v>
      </c>
      <c r="C202" s="152" t="s">
        <v>2542</v>
      </c>
      <c r="D202" s="155" t="s">
        <v>2543</v>
      </c>
      <c r="E202" s="158" t="s">
        <v>2544</v>
      </c>
      <c r="F202" s="161" t="s">
        <v>2038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2486</v>
      </c>
      <c r="B203" s="151" t="s">
        <v>2533</v>
      </c>
      <c r="C203" s="152" t="s">
        <v>2545</v>
      </c>
      <c r="D203" s="155" t="s">
        <v>2546</v>
      </c>
      <c r="E203" s="158" t="s">
        <v>2547</v>
      </c>
      <c r="F203" s="161" t="s">
        <v>2038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2486</v>
      </c>
      <c r="B204" s="151" t="s">
        <v>2533</v>
      </c>
      <c r="C204" s="152" t="s">
        <v>2548</v>
      </c>
      <c r="D204" s="155" t="s">
        <v>2549</v>
      </c>
      <c r="E204" s="158" t="s">
        <v>2550</v>
      </c>
      <c r="F204" s="161" t="s">
        <v>2038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2486</v>
      </c>
      <c r="B205" s="150" t="s">
        <v>2551</v>
      </c>
      <c r="C205" s="148" t="s">
        <v>2552</v>
      </c>
      <c r="D205" s="154" t="s">
        <v>2553</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2486</v>
      </c>
      <c r="B206" s="151" t="s">
        <v>2551</v>
      </c>
      <c r="C206" s="152" t="s">
        <v>2554</v>
      </c>
      <c r="D206" s="155" t="s">
        <v>2555</v>
      </c>
      <c r="E206" s="158" t="s">
        <v>2556</v>
      </c>
      <c r="F206" s="161" t="s">
        <v>2042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2486</v>
      </c>
      <c r="B207" s="151" t="s">
        <v>2551</v>
      </c>
      <c r="C207" s="152" t="s">
        <v>2557</v>
      </c>
      <c r="D207" s="155" t="s">
        <v>2558</v>
      </c>
      <c r="E207" s="158" t="s">
        <v>2559</v>
      </c>
      <c r="F207" s="161" t="s">
        <v>2042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2486</v>
      </c>
      <c r="B208" s="151" t="s">
        <v>2551</v>
      </c>
      <c r="C208" s="152" t="s">
        <v>2560</v>
      </c>
      <c r="D208" s="155" t="s">
        <v>2561</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2486</v>
      </c>
      <c r="B209" s="150" t="s">
        <v>2562</v>
      </c>
      <c r="C209" s="148" t="s">
        <v>2563</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2486</v>
      </c>
      <c r="B210" s="151" t="s">
        <v>2562</v>
      </c>
      <c r="C210" s="152" t="s">
        <v>2564</v>
      </c>
      <c r="D210" s="155" t="s">
        <v>2565</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2566</v>
      </c>
      <c r="B211" s="149" t="s">
        <v>19</v>
      </c>
      <c r="C211" s="147" t="s">
        <v>2567</v>
      </c>
      <c r="D211" s="153" t="s">
        <v>2568</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2566</v>
      </c>
      <c r="B212" s="150" t="s">
        <v>2569</v>
      </c>
      <c r="C212" s="148" t="s">
        <v>2570</v>
      </c>
      <c r="D212" s="154" t="s">
        <v>2571</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2566</v>
      </c>
      <c r="B213" s="151" t="s">
        <v>2569</v>
      </c>
      <c r="C213" s="152" t="s">
        <v>2572</v>
      </c>
      <c r="D213" s="155" t="s">
        <v>2573</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2566</v>
      </c>
      <c r="B214" s="151" t="s">
        <v>2569</v>
      </c>
      <c r="C214" s="152" t="s">
        <v>2574</v>
      </c>
      <c r="D214" s="155" t="s">
        <v>2575</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2566</v>
      </c>
      <c r="B215" s="151" t="s">
        <v>2569</v>
      </c>
      <c r="C215" s="152" t="s">
        <v>2576</v>
      </c>
      <c r="D215" s="155" t="s">
        <v>2577</v>
      </c>
      <c r="E215" s="158" t="s">
        <v>2578</v>
      </c>
      <c r="F215" s="161" t="s">
        <v>2042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2566</v>
      </c>
      <c r="B216" s="151" t="s">
        <v>2569</v>
      </c>
      <c r="C216" s="152" t="s">
        <v>2579</v>
      </c>
      <c r="D216" s="155" t="s">
        <v>2580</v>
      </c>
      <c r="E216" s="158" t="s">
        <v>2581</v>
      </c>
      <c r="F216" s="161" t="s">
        <v>2038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2566</v>
      </c>
      <c r="B217" s="150" t="s">
        <v>2527</v>
      </c>
      <c r="C217" s="148" t="s">
        <v>2582</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2566</v>
      </c>
      <c r="B218" s="151" t="s">
        <v>2527</v>
      </c>
      <c r="C218" s="152" t="s">
        <v>2583</v>
      </c>
      <c r="D218" s="155" t="s">
        <v>2584</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2566</v>
      </c>
      <c r="B219" s="151" t="s">
        <v>2527</v>
      </c>
      <c r="C219" s="152" t="s">
        <v>2585</v>
      </c>
      <c r="D219" s="155" t="s">
        <v>2586</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2566</v>
      </c>
      <c r="B220" s="150" t="s">
        <v>2587</v>
      </c>
      <c r="C220" s="148" t="s">
        <v>2588</v>
      </c>
      <c r="D220" s="154" t="s">
        <v>2589</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2566</v>
      </c>
      <c r="B221" s="151" t="s">
        <v>2587</v>
      </c>
      <c r="C221" s="152" t="s">
        <v>2590</v>
      </c>
      <c r="D221" s="155" t="s">
        <v>2591</v>
      </c>
      <c r="E221" s="158" t="s">
        <v>2592</v>
      </c>
      <c r="F221" s="161" t="s">
        <v>2038</v>
      </c>
      <c r="G221" s="164">
        <f>IF(COUNTIF(H221:AU221,"&lt;&gt;")=0,"",SUMPRODUCT(((Recommendations[ImplStatus]="Implemented")+(Recommendations[ImplStatus]="Compensated"))*ISNUMBER(MATCH(Recommendations[Id],H221:AU221,0)))/COUNTIF(H221:AU221,"&lt;&gt;"))</f>
        <v>0</v>
      </c>
      <c r="H221" s="167" t="s">
        <v>43</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2566</v>
      </c>
      <c r="B222" s="151" t="s">
        <v>2587</v>
      </c>
      <c r="C222" s="152" t="s">
        <v>2593</v>
      </c>
      <c r="D222" s="155" t="s">
        <v>2594</v>
      </c>
      <c r="E222" s="158" t="s">
        <v>2595</v>
      </c>
      <c r="F222" s="161" t="s">
        <v>2038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2566</v>
      </c>
      <c r="B223" s="151" t="s">
        <v>2587</v>
      </c>
      <c r="C223" s="152" t="s">
        <v>2596</v>
      </c>
      <c r="D223" s="155" t="s">
        <v>2597</v>
      </c>
      <c r="E223" s="158" t="s">
        <v>2598</v>
      </c>
      <c r="F223" s="161" t="s">
        <v>2038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2566</v>
      </c>
      <c r="B224" s="151" t="s">
        <v>2587</v>
      </c>
      <c r="C224" s="152" t="s">
        <v>2599</v>
      </c>
      <c r="D224" s="155" t="s">
        <v>2600</v>
      </c>
      <c r="E224" s="158" t="s">
        <v>2601</v>
      </c>
      <c r="F224" s="161" t="s">
        <v>2038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2566</v>
      </c>
      <c r="B225" s="151" t="s">
        <v>2587</v>
      </c>
      <c r="C225" s="152" t="s">
        <v>2602</v>
      </c>
      <c r="D225" s="155" t="s">
        <v>2603</v>
      </c>
      <c r="E225" s="158" t="s">
        <v>2604</v>
      </c>
      <c r="F225" s="161" t="s">
        <v>2038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2566</v>
      </c>
      <c r="B226" s="168" t="s">
        <v>2587</v>
      </c>
      <c r="C226" s="169" t="s">
        <v>2605</v>
      </c>
      <c r="D226" s="170" t="s">
        <v>2606</v>
      </c>
      <c r="E226" s="171" t="s">
        <v>2607</v>
      </c>
      <c r="F226" s="172" t="s">
        <v>2038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147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 MATCH(H2,'Recommendations'!$A$2:$A$27,0))="Implemented", FALSE))</xm:f>
            <x14:dxf>
              <font>
                <color rgb="FF000000"/>
              </font>
              <fill>
                <patternFill>
                  <bgColor rgb="FF3C7D22"/>
                </patternFill>
              </fill>
            </x14:dxf>
          </x14:cfRule>
          <x14:cfRule type="expression" priority="2" id="{00000000-000E-0000-0700-000002000000}">
            <xm:f>AND(H2&lt;&gt;"", IFERROR(INDEX('Recommendations'!$G$2:$G$27, MATCH(H2,'Recommendations'!$A$2:$A$27,0))="Compensated", FALSE))</xm:f>
            <x14:dxf>
              <font>
                <color rgb="FF000000"/>
              </font>
              <fill>
                <patternFill>
                  <bgColor rgb="FFC6E0B4"/>
                </patternFill>
              </fill>
            </x14:dxf>
          </x14:cfRule>
          <x14:cfRule type="expression" priority="3" id="{00000000-000E-0000-0700-000003000000}">
            <xm:f>AND(H2&lt;&gt;"", IFERROR(INDEX('Recommendations'!$G$2:$G$27, MATCH(H2,'Recommendations'!$A$2:$A$27,0))="Testing", FALSE))</xm:f>
            <x14:dxf>
              <font>
                <color rgb="FF000000"/>
              </font>
              <fill>
                <patternFill>
                  <bgColor rgb="FFFFC000"/>
                </patternFill>
              </fill>
            </x14:dxf>
          </x14:cfRule>
          <x14:cfRule type="expression" priority="4" id="{00000000-000E-0000-0700-000004000000}">
            <xm:f>AND(H2&lt;&gt;"", IFERROR(INDEX('Recommendations'!$G$2:$G$27, MATCH(H2,'Recommendations'!$A$2:$A$27,0))="Failed", FALSE))</xm:f>
            <x14:dxf>
              <font>
                <color rgb="FF000000"/>
              </font>
              <fill>
                <patternFill>
                  <bgColor rgb="FFD82891"/>
                </patternFill>
              </fill>
            </x14:dxf>
          </x14:cfRule>
          <x14:cfRule type="expression" priority="5" id="{00000000-000E-0000-0700-000005000000}">
            <xm:f>AND(H2&lt;&gt;"", IFERROR(INDEX('Recommendations'!$G$2:$G$27, MATCH(H2,'Recommendations'!$A$2:$A$27,0))="Risk Accepted", FALSE))</xm:f>
            <x14:dxf>
              <font>
                <color rgb="FF000000"/>
              </font>
              <fill>
                <patternFill>
                  <bgColor rgb="FFD9D9D9"/>
                </patternFill>
              </fill>
            </x14:dxf>
          </x14:cfRule>
          <x14:cfRule type="expression" priority="6" id="{00000000-000E-0000-0700-000006000000}">
            <xm:f>AND(H2&lt;&gt;"", IFERROR(INDEX('Recommendations'!$G$2:$G$27, MATCH(H2,'Recommendations'!$A$2:$A$27,0))="N/A",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2025</v>
      </c>
      <c r="B1" s="207" t="s">
        <v>2608</v>
      </c>
      <c r="C1" s="207" t="s">
        <v>2609</v>
      </c>
      <c r="D1" s="207" t="s">
        <v>2610</v>
      </c>
      <c r="E1" s="207" t="s">
        <v>1334</v>
      </c>
      <c r="F1" s="207" t="s">
        <v>393</v>
      </c>
      <c r="G1" s="207" t="s">
        <v>394</v>
      </c>
      <c r="H1" s="207" t="s">
        <v>395</v>
      </c>
      <c r="I1" s="207" t="s">
        <v>396</v>
      </c>
      <c r="J1" s="207" t="s">
        <v>397</v>
      </c>
      <c r="K1" s="207" t="s">
        <v>398</v>
      </c>
      <c r="L1" s="207" t="s">
        <v>399</v>
      </c>
      <c r="M1" s="207" t="s">
        <v>400</v>
      </c>
      <c r="N1" s="207" t="s">
        <v>401</v>
      </c>
      <c r="O1" s="207" t="s">
        <v>402</v>
      </c>
      <c r="P1" s="207" t="s">
        <v>403</v>
      </c>
      <c r="Q1" s="207" t="s">
        <v>404</v>
      </c>
      <c r="R1" s="207" t="s">
        <v>405</v>
      </c>
      <c r="S1" s="207" t="s">
        <v>406</v>
      </c>
      <c r="T1" s="207" t="s">
        <v>407</v>
      </c>
      <c r="U1" s="207" t="s">
        <v>408</v>
      </c>
      <c r="V1" s="207" t="s">
        <v>409</v>
      </c>
      <c r="W1" s="207" t="s">
        <v>410</v>
      </c>
      <c r="X1" s="207" t="s">
        <v>411</v>
      </c>
      <c r="Y1" s="207" t="s">
        <v>412</v>
      </c>
      <c r="Z1" s="207" t="s">
        <v>413</v>
      </c>
      <c r="AA1" s="207" t="s">
        <v>414</v>
      </c>
      <c r="AB1" s="207" t="s">
        <v>415</v>
      </c>
      <c r="AC1" s="207" t="s">
        <v>416</v>
      </c>
      <c r="AD1" s="207" t="s">
        <v>417</v>
      </c>
      <c r="AE1" s="207" t="s">
        <v>418</v>
      </c>
      <c r="AF1" s="207" t="s">
        <v>419</v>
      </c>
      <c r="AG1" s="207" t="s">
        <v>420</v>
      </c>
      <c r="AH1" s="207" t="s">
        <v>421</v>
      </c>
      <c r="AI1" s="207" t="s">
        <v>422</v>
      </c>
      <c r="AJ1" s="207" t="s">
        <v>423</v>
      </c>
      <c r="AK1" s="207" t="s">
        <v>424</v>
      </c>
      <c r="AL1" s="207" t="s">
        <v>425</v>
      </c>
      <c r="AM1" s="207" t="s">
        <v>426</v>
      </c>
      <c r="AN1" s="207" t="s">
        <v>427</v>
      </c>
      <c r="AO1" s="207" t="s">
        <v>428</v>
      </c>
      <c r="AP1" s="207" t="s">
        <v>429</v>
      </c>
      <c r="AQ1" s="207" t="s">
        <v>430</v>
      </c>
      <c r="AR1" s="207" t="s">
        <v>431</v>
      </c>
      <c r="AS1" s="207" t="s">
        <v>432</v>
      </c>
      <c r="AT1" s="208" t="s">
        <v>433</v>
      </c>
    </row>
    <row r="2" spans="1:46" ht="60" customHeight="1" outlineLevel="1" x14ac:dyDescent="0.35">
      <c r="A2" s="200" t="s">
        <v>235</v>
      </c>
      <c r="B2" s="186" t="s">
        <v>2611</v>
      </c>
      <c r="C2" s="186"/>
      <c r="D2" s="189" t="s">
        <v>2612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235</v>
      </c>
      <c r="B3" s="187" t="s">
        <v>2611</v>
      </c>
      <c r="C3" s="188" t="s">
        <v>2613</v>
      </c>
      <c r="D3" s="190" t="s">
        <v>2614</v>
      </c>
      <c r="E3" s="190" t="s">
        <v>2615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235</v>
      </c>
      <c r="B4" s="187" t="s">
        <v>2611</v>
      </c>
      <c r="C4" s="188" t="s">
        <v>2616</v>
      </c>
      <c r="D4" s="190" t="s">
        <v>2617</v>
      </c>
      <c r="E4" s="190" t="s">
        <v>2618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235</v>
      </c>
      <c r="B5" s="187" t="s">
        <v>2611</v>
      </c>
      <c r="C5" s="188" t="s">
        <v>2619</v>
      </c>
      <c r="D5" s="190" t="s">
        <v>2620</v>
      </c>
      <c r="E5" s="190" t="s">
        <v>2621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235</v>
      </c>
      <c r="B6" s="187" t="s">
        <v>2611</v>
      </c>
      <c r="C6" s="188" t="s">
        <v>2622</v>
      </c>
      <c r="D6" s="190" t="s">
        <v>2623</v>
      </c>
      <c r="E6" s="190" t="s">
        <v>2624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235</v>
      </c>
      <c r="B7" s="187" t="s">
        <v>2611</v>
      </c>
      <c r="C7" s="188" t="s">
        <v>2625</v>
      </c>
      <c r="D7" s="190" t="s">
        <v>2626</v>
      </c>
      <c r="E7" s="190" t="s">
        <v>2627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235</v>
      </c>
      <c r="B8" s="187" t="s">
        <v>2611</v>
      </c>
      <c r="C8" s="188" t="s">
        <v>2628</v>
      </c>
      <c r="D8" s="190" t="s">
        <v>2629</v>
      </c>
      <c r="E8" s="190" t="s">
        <v>2630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235</v>
      </c>
      <c r="B9" s="187" t="s">
        <v>2611</v>
      </c>
      <c r="C9" s="188" t="s">
        <v>2631</v>
      </c>
      <c r="D9" s="190" t="s">
        <v>2632</v>
      </c>
      <c r="E9" s="190" t="s">
        <v>2633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235</v>
      </c>
      <c r="B10" s="187" t="s">
        <v>2611</v>
      </c>
      <c r="C10" s="188" t="s">
        <v>2634</v>
      </c>
      <c r="D10" s="190" t="s">
        <v>2635</v>
      </c>
      <c r="E10" s="190" t="s">
        <v>2636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235</v>
      </c>
      <c r="B11" s="187" t="s">
        <v>2611</v>
      </c>
      <c r="C11" s="188" t="s">
        <v>2637</v>
      </c>
      <c r="D11" s="190" t="s">
        <v>2638</v>
      </c>
      <c r="E11" s="190" t="s">
        <v>2639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235</v>
      </c>
      <c r="B12" s="187" t="s">
        <v>2611</v>
      </c>
      <c r="C12" s="188" t="s">
        <v>2640</v>
      </c>
      <c r="D12" s="190" t="s">
        <v>2641</v>
      </c>
      <c r="E12" s="190" t="s">
        <v>2642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235</v>
      </c>
      <c r="B13" s="187" t="s">
        <v>2611</v>
      </c>
      <c r="C13" s="188" t="s">
        <v>2643</v>
      </c>
      <c r="D13" s="190" t="s">
        <v>2644</v>
      </c>
      <c r="E13" s="190" t="s">
        <v>2645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235</v>
      </c>
      <c r="B14" s="187" t="s">
        <v>2611</v>
      </c>
      <c r="C14" s="188" t="s">
        <v>2646</v>
      </c>
      <c r="D14" s="190" t="s">
        <v>2647</v>
      </c>
      <c r="E14" s="190" t="s">
        <v>2648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235</v>
      </c>
      <c r="B15" s="187" t="s">
        <v>2611</v>
      </c>
      <c r="C15" s="188" t="s">
        <v>2649</v>
      </c>
      <c r="D15" s="190" t="s">
        <v>2650</v>
      </c>
      <c r="E15" s="190" t="s">
        <v>2651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235</v>
      </c>
      <c r="B16" s="187" t="s">
        <v>2611</v>
      </c>
      <c r="C16" s="188" t="s">
        <v>2652</v>
      </c>
      <c r="D16" s="190" t="s">
        <v>2653</v>
      </c>
      <c r="E16" s="190" t="s">
        <v>2654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235</v>
      </c>
      <c r="B17" s="187" t="s">
        <v>2611</v>
      </c>
      <c r="C17" s="188" t="s">
        <v>2655</v>
      </c>
      <c r="D17" s="190" t="s">
        <v>2656</v>
      </c>
      <c r="E17" s="190" t="s">
        <v>2657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235</v>
      </c>
      <c r="B18" s="187" t="s">
        <v>2611</v>
      </c>
      <c r="C18" s="188" t="s">
        <v>2658</v>
      </c>
      <c r="D18" s="190" t="s">
        <v>2659</v>
      </c>
      <c r="E18" s="190" t="s">
        <v>2660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235</v>
      </c>
      <c r="B19" s="186" t="s">
        <v>2661</v>
      </c>
      <c r="C19" s="186"/>
      <c r="D19" s="189" t="s">
        <v>2662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235</v>
      </c>
      <c r="B20" s="187" t="s">
        <v>2661</v>
      </c>
      <c r="C20" s="188" t="s">
        <v>2663</v>
      </c>
      <c r="D20" s="190" t="s">
        <v>2664</v>
      </c>
      <c r="E20" s="190" t="s">
        <v>2665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235</v>
      </c>
      <c r="B21" s="187" t="s">
        <v>2661</v>
      </c>
      <c r="C21" s="188" t="s">
        <v>2666</v>
      </c>
      <c r="D21" s="190" t="s">
        <v>2667</v>
      </c>
      <c r="E21" s="190" t="s">
        <v>2668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235</v>
      </c>
      <c r="B22" s="187" t="s">
        <v>2661</v>
      </c>
      <c r="C22" s="188" t="s">
        <v>2669</v>
      </c>
      <c r="D22" s="190" t="s">
        <v>2670</v>
      </c>
      <c r="E22" s="190" t="s">
        <v>2671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235</v>
      </c>
      <c r="B23" s="187" t="s">
        <v>2661</v>
      </c>
      <c r="C23" s="188" t="s">
        <v>2672</v>
      </c>
      <c r="D23" s="190" t="s">
        <v>2673</v>
      </c>
      <c r="E23" s="190" t="s">
        <v>2674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235</v>
      </c>
      <c r="B24" s="187" t="s">
        <v>2661</v>
      </c>
      <c r="C24" s="188" t="s">
        <v>2675</v>
      </c>
      <c r="D24" s="190" t="s">
        <v>2676</v>
      </c>
      <c r="E24" s="190" t="s">
        <v>2677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235</v>
      </c>
      <c r="B25" s="187" t="s">
        <v>2661</v>
      </c>
      <c r="C25" s="188" t="s">
        <v>2678</v>
      </c>
      <c r="D25" s="190" t="s">
        <v>2679</v>
      </c>
      <c r="E25" s="190" t="s">
        <v>2680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235</v>
      </c>
      <c r="B26" s="187" t="s">
        <v>2661</v>
      </c>
      <c r="C26" s="188" t="s">
        <v>2681</v>
      </c>
      <c r="D26" s="190" t="s">
        <v>2682</v>
      </c>
      <c r="E26" s="190" t="s">
        <v>2683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235</v>
      </c>
      <c r="B27" s="187" t="s">
        <v>2661</v>
      </c>
      <c r="C27" s="188" t="s">
        <v>2684</v>
      </c>
      <c r="D27" s="190" t="s">
        <v>2685</v>
      </c>
      <c r="E27" s="190" t="s">
        <v>2686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235</v>
      </c>
      <c r="B28" s="187" t="s">
        <v>2661</v>
      </c>
      <c r="C28" s="188" t="s">
        <v>2687</v>
      </c>
      <c r="D28" s="190" t="s">
        <v>2688</v>
      </c>
      <c r="E28" s="190" t="s">
        <v>2689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235</v>
      </c>
      <c r="B29" s="187" t="s">
        <v>2661</v>
      </c>
      <c r="C29" s="188" t="s">
        <v>2690</v>
      </c>
      <c r="D29" s="190" t="s">
        <v>2691</v>
      </c>
      <c r="E29" s="190" t="s">
        <v>2692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235</v>
      </c>
      <c r="B30" s="187" t="s">
        <v>2661</v>
      </c>
      <c r="C30" s="188" t="s">
        <v>2693</v>
      </c>
      <c r="D30" s="190" t="s">
        <v>2694</v>
      </c>
      <c r="E30" s="190" t="s">
        <v>2695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235</v>
      </c>
      <c r="B31" s="187" t="s">
        <v>2661</v>
      </c>
      <c r="C31" s="188" t="s">
        <v>2696</v>
      </c>
      <c r="D31" s="190" t="s">
        <v>2697</v>
      </c>
      <c r="E31" s="190" t="s">
        <v>2698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2699</v>
      </c>
      <c r="B32" s="186"/>
      <c r="C32" s="186"/>
      <c r="D32" s="189" t="s">
        <v>2700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2699</v>
      </c>
      <c r="B33" s="187"/>
      <c r="C33" s="188" t="s">
        <v>2701</v>
      </c>
      <c r="D33" s="190" t="s">
        <v>2702</v>
      </c>
      <c r="E33" s="190" t="s">
        <v>2703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2699</v>
      </c>
      <c r="B34" s="187"/>
      <c r="C34" s="188" t="s">
        <v>2704</v>
      </c>
      <c r="D34" s="190" t="s">
        <v>2705</v>
      </c>
      <c r="E34" s="190" t="s">
        <v>2706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2699</v>
      </c>
      <c r="B35" s="187"/>
      <c r="C35" s="188" t="s">
        <v>2707</v>
      </c>
      <c r="D35" s="190" t="s">
        <v>2708</v>
      </c>
      <c r="E35" s="190" t="s">
        <v>2709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2699</v>
      </c>
      <c r="B36" s="186" t="s">
        <v>2710</v>
      </c>
      <c r="C36" s="186"/>
      <c r="D36" s="189" t="s">
        <v>2711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2699</v>
      </c>
      <c r="B37" s="187" t="s">
        <v>2710</v>
      </c>
      <c r="C37" s="188" t="s">
        <v>2712</v>
      </c>
      <c r="D37" s="190" t="s">
        <v>2713</v>
      </c>
      <c r="E37" s="190" t="s">
        <v>2714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2699</v>
      </c>
      <c r="B38" s="187" t="s">
        <v>2710</v>
      </c>
      <c r="C38" s="188" t="s">
        <v>2715</v>
      </c>
      <c r="D38" s="190" t="s">
        <v>2716</v>
      </c>
      <c r="E38" s="190" t="s">
        <v>2717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2699</v>
      </c>
      <c r="B39" s="187" t="s">
        <v>2710</v>
      </c>
      <c r="C39" s="188" t="s">
        <v>2718</v>
      </c>
      <c r="D39" s="190" t="s">
        <v>2719</v>
      </c>
      <c r="E39" s="190" t="s">
        <v>2720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2699</v>
      </c>
      <c r="B40" s="187" t="s">
        <v>2710</v>
      </c>
      <c r="C40" s="188" t="s">
        <v>2721</v>
      </c>
      <c r="D40" s="190" t="s">
        <v>2722</v>
      </c>
      <c r="E40" s="190" t="s">
        <v>2723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2699</v>
      </c>
      <c r="B41" s="187" t="s">
        <v>2710</v>
      </c>
      <c r="C41" s="188" t="s">
        <v>2724</v>
      </c>
      <c r="D41" s="190" t="s">
        <v>2725</v>
      </c>
      <c r="E41" s="190" t="s">
        <v>2726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2699</v>
      </c>
      <c r="B42" s="187" t="s">
        <v>2710</v>
      </c>
      <c r="C42" s="188" t="s">
        <v>2727</v>
      </c>
      <c r="D42" s="190" t="s">
        <v>2728</v>
      </c>
      <c r="E42" s="190" t="s">
        <v>2729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2699</v>
      </c>
      <c r="B43" s="187" t="s">
        <v>2710</v>
      </c>
      <c r="C43" s="188" t="s">
        <v>2730</v>
      </c>
      <c r="D43" s="190" t="s">
        <v>2731</v>
      </c>
      <c r="E43" s="190" t="s">
        <v>2732</v>
      </c>
      <c r="F43" s="192">
        <f>IF(COUNTIF(G43:AT43,"&lt;&gt;")=0,"",SUMPRODUCT(((Recommendations[ImplStatus]="Implemented")+(Recommendations[ImplStatus]="Compensated"))*ISNUMBER(MATCH(Recommendations[Id],G43:AT43,0)))/COUNTIF(G43:AT43,"&lt;&gt;"))</f>
        <v>0</v>
      </c>
      <c r="G43" s="194" t="s">
        <v>53</v>
      </c>
      <c r="H43" s="194" t="s">
        <v>63</v>
      </c>
      <c r="I43" s="194" t="s">
        <v>68</v>
      </c>
      <c r="J43" s="194" t="s">
        <v>73</v>
      </c>
      <c r="K43" s="194" t="s">
        <v>78</v>
      </c>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2699</v>
      </c>
      <c r="B44" s="187" t="s">
        <v>2710</v>
      </c>
      <c r="C44" s="188" t="s">
        <v>2733</v>
      </c>
      <c r="D44" s="190" t="s">
        <v>2734</v>
      </c>
      <c r="E44" s="190" t="s">
        <v>2735</v>
      </c>
      <c r="F44" s="192">
        <f>IF(COUNTIF(G44:AT44,"&lt;&gt;")=0,"",SUMPRODUCT(((Recommendations[ImplStatus]="Implemented")+(Recommendations[ImplStatus]="Compensated"))*ISNUMBER(MATCH(Recommendations[Id],G44:AT44,0)))/COUNTIF(G44:AT44,"&lt;&gt;"))</f>
        <v>0</v>
      </c>
      <c r="G44" s="194" t="s">
        <v>53</v>
      </c>
      <c r="H44" s="194" t="s">
        <v>58</v>
      </c>
      <c r="I44" s="194" t="s">
        <v>63</v>
      </c>
      <c r="J44" s="194" t="s">
        <v>68</v>
      </c>
      <c r="K44" s="194" t="s">
        <v>73</v>
      </c>
      <c r="L44" s="194" t="s">
        <v>78</v>
      </c>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2699</v>
      </c>
      <c r="B45" s="187" t="s">
        <v>2710</v>
      </c>
      <c r="C45" s="188" t="s">
        <v>2736</v>
      </c>
      <c r="D45" s="190" t="s">
        <v>2737</v>
      </c>
      <c r="E45" s="190" t="s">
        <v>2738</v>
      </c>
      <c r="F45" s="192">
        <f>IF(COUNTIF(G45:AT45,"&lt;&gt;")=0,"",SUMPRODUCT(((Recommendations[ImplStatus]="Implemented")+(Recommendations[ImplStatus]="Compensated"))*ISNUMBER(MATCH(Recommendations[Id],G45:AT45,0)))/COUNTIF(G45:AT45,"&lt;&gt;"))</f>
        <v>0</v>
      </c>
      <c r="G45" s="194" t="s">
        <v>28</v>
      </c>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2699</v>
      </c>
      <c r="B46" s="187" t="s">
        <v>2710</v>
      </c>
      <c r="C46" s="188" t="s">
        <v>2739</v>
      </c>
      <c r="D46" s="190" t="s">
        <v>2740</v>
      </c>
      <c r="E46" s="190" t="s">
        <v>2741</v>
      </c>
      <c r="F46" s="192">
        <f>IF(COUNTIF(G46:AT46,"&lt;&gt;")=0,"",SUMPRODUCT(((Recommendations[ImplStatus]="Implemented")+(Recommendations[ImplStatus]="Compensated"))*ISNUMBER(MATCH(Recommendations[Id],G46:AT46,0)))/COUNTIF(G46:AT46,"&lt;&gt;"))</f>
        <v>0</v>
      </c>
      <c r="G46" s="194" t="s">
        <v>23</v>
      </c>
      <c r="H46" s="194" t="s">
        <v>89</v>
      </c>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2699</v>
      </c>
      <c r="B47" s="187" t="s">
        <v>2710</v>
      </c>
      <c r="C47" s="188" t="s">
        <v>2742</v>
      </c>
      <c r="D47" s="190" t="s">
        <v>2743</v>
      </c>
      <c r="E47" s="190" t="s">
        <v>2744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2699</v>
      </c>
      <c r="B48" s="187" t="s">
        <v>2710</v>
      </c>
      <c r="C48" s="188" t="s">
        <v>2745</v>
      </c>
      <c r="D48" s="190" t="s">
        <v>2746</v>
      </c>
      <c r="E48" s="190" t="s">
        <v>2747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2699</v>
      </c>
      <c r="B49" s="187" t="s">
        <v>2710</v>
      </c>
      <c r="C49" s="188" t="s">
        <v>2748</v>
      </c>
      <c r="D49" s="190" t="s">
        <v>2749</v>
      </c>
      <c r="E49" s="190" t="s">
        <v>2750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2699</v>
      </c>
      <c r="B50" s="187" t="s">
        <v>2710</v>
      </c>
      <c r="C50" s="188" t="s">
        <v>2751</v>
      </c>
      <c r="D50" s="190" t="s">
        <v>2752</v>
      </c>
      <c r="E50" s="190" t="s">
        <v>2753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2699</v>
      </c>
      <c r="B51" s="186" t="s">
        <v>2754</v>
      </c>
      <c r="C51" s="186"/>
      <c r="D51" s="189" t="s">
        <v>2755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2699</v>
      </c>
      <c r="B52" s="187" t="s">
        <v>2754</v>
      </c>
      <c r="C52" s="188" t="s">
        <v>2756</v>
      </c>
      <c r="D52" s="190" t="s">
        <v>2757</v>
      </c>
      <c r="E52" s="190" t="s">
        <v>2758</v>
      </c>
      <c r="F52" s="192">
        <f>IF(COUNTIF(G52:AT52,"&lt;&gt;")=0,"",SUMPRODUCT(((Recommendations[ImplStatus]="Implemented")+(Recommendations[ImplStatus]="Compensated"))*ISNUMBER(MATCH(Recommendations[Id],G52:AT52,0)))/COUNTIF(G52:AT52,"&lt;&gt;"))</f>
        <v>0</v>
      </c>
      <c r="G52" s="194" t="s">
        <v>48</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2699</v>
      </c>
      <c r="B53" s="187" t="s">
        <v>2754</v>
      </c>
      <c r="C53" s="188" t="s">
        <v>2759</v>
      </c>
      <c r="D53" s="190" t="s">
        <v>2760</v>
      </c>
      <c r="E53" s="190" t="s">
        <v>2761</v>
      </c>
      <c r="F53" s="192">
        <f>IF(COUNTIF(G53:AT53,"&lt;&gt;")=0,"",SUMPRODUCT(((Recommendations[ImplStatus]="Implemented")+(Recommendations[ImplStatus]="Compensated"))*ISNUMBER(MATCH(Recommendations[Id],G53:AT53,0)))/COUNTIF(G53:AT53,"&lt;&gt;"))</f>
        <v>0</v>
      </c>
      <c r="G53" s="194" t="s">
        <v>48</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2699</v>
      </c>
      <c r="B54" s="187" t="s">
        <v>2754</v>
      </c>
      <c r="C54" s="188" t="s">
        <v>2762</v>
      </c>
      <c r="D54" s="190" t="s">
        <v>2763</v>
      </c>
      <c r="E54" s="190" t="s">
        <v>2764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2699</v>
      </c>
      <c r="B55" s="187" t="s">
        <v>2754</v>
      </c>
      <c r="C55" s="188" t="s">
        <v>2765</v>
      </c>
      <c r="D55" s="190" t="s">
        <v>2766</v>
      </c>
      <c r="E55" s="190" t="s">
        <v>2767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2699</v>
      </c>
      <c r="B56" s="187" t="s">
        <v>2754</v>
      </c>
      <c r="C56" s="188" t="s">
        <v>2768</v>
      </c>
      <c r="D56" s="190" t="s">
        <v>2769</v>
      </c>
      <c r="E56" s="190" t="s">
        <v>2770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2699</v>
      </c>
      <c r="B57" s="187" t="s">
        <v>2754</v>
      </c>
      <c r="C57" s="188" t="s">
        <v>2771</v>
      </c>
      <c r="D57" s="190" t="s">
        <v>2772</v>
      </c>
      <c r="E57" s="190" t="s">
        <v>2773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2699</v>
      </c>
      <c r="B58" s="187" t="s">
        <v>2754</v>
      </c>
      <c r="C58" s="188" t="s">
        <v>2774</v>
      </c>
      <c r="D58" s="190" t="s">
        <v>2775</v>
      </c>
      <c r="E58" s="190" t="s">
        <v>2776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2699</v>
      </c>
      <c r="B59" s="187" t="s">
        <v>2754</v>
      </c>
      <c r="C59" s="188" t="s">
        <v>2777</v>
      </c>
      <c r="D59" s="190" t="s">
        <v>2778</v>
      </c>
      <c r="E59" s="190" t="s">
        <v>2779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2699</v>
      </c>
      <c r="B60" s="187" t="s">
        <v>2780</v>
      </c>
      <c r="C60" s="188" t="s">
        <v>2781</v>
      </c>
      <c r="D60" s="190" t="s">
        <v>2782</v>
      </c>
      <c r="E60" s="190" t="s">
        <v>2783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2699</v>
      </c>
      <c r="B61" s="187" t="s">
        <v>2780</v>
      </c>
      <c r="C61" s="188" t="s">
        <v>2784</v>
      </c>
      <c r="D61" s="190" t="s">
        <v>2785</v>
      </c>
      <c r="E61" s="190" t="s">
        <v>2786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2699</v>
      </c>
      <c r="B62" s="186" t="s">
        <v>2787</v>
      </c>
      <c r="C62" s="186"/>
      <c r="D62" s="189" t="s">
        <v>2788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2699</v>
      </c>
      <c r="B63" s="187" t="s">
        <v>2787</v>
      </c>
      <c r="C63" s="188" t="s">
        <v>2789</v>
      </c>
      <c r="D63" s="190" t="s">
        <v>2790</v>
      </c>
      <c r="E63" s="190" t="s">
        <v>2791</v>
      </c>
      <c r="F63" s="192">
        <f>IF(COUNTIF(G63:AT63,"&lt;&gt;")=0,"",SUMPRODUCT(((Recommendations[ImplStatus]="Implemented")+(Recommendations[ImplStatus]="Compensated"))*ISNUMBER(MATCH(Recommendations[Id],G63:AT63,0)))/COUNTIF(G63:AT63,"&lt;&gt;"))</f>
        <v>0</v>
      </c>
      <c r="G63" s="194" t="s">
        <v>108</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2699</v>
      </c>
      <c r="B64" s="187" t="s">
        <v>2787</v>
      </c>
      <c r="C64" s="188" t="s">
        <v>2792</v>
      </c>
      <c r="D64" s="190" t="s">
        <v>2793</v>
      </c>
      <c r="E64" s="190" t="s">
        <v>2794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2699</v>
      </c>
      <c r="B65" s="187" t="s">
        <v>2787</v>
      </c>
      <c r="C65" s="188" t="s">
        <v>2795</v>
      </c>
      <c r="D65" s="190" t="s">
        <v>2796</v>
      </c>
      <c r="E65" s="190" t="s">
        <v>2797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2699</v>
      </c>
      <c r="B66" s="187" t="s">
        <v>2787</v>
      </c>
      <c r="C66" s="188" t="s">
        <v>2798</v>
      </c>
      <c r="D66" s="190" t="s">
        <v>2799</v>
      </c>
      <c r="E66" s="190" t="s">
        <v>2800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2699</v>
      </c>
      <c r="B67" s="187" t="s">
        <v>2787</v>
      </c>
      <c r="C67" s="188" t="s">
        <v>2801</v>
      </c>
      <c r="D67" s="190" t="s">
        <v>2802</v>
      </c>
      <c r="E67" s="190" t="s">
        <v>2803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2699</v>
      </c>
      <c r="B68" s="187" t="s">
        <v>2787</v>
      </c>
      <c r="C68" s="188" t="s">
        <v>2804</v>
      </c>
      <c r="D68" s="190" t="s">
        <v>2805</v>
      </c>
      <c r="E68" s="190" t="s">
        <v>2806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2699</v>
      </c>
      <c r="B69" s="187" t="s">
        <v>2787</v>
      </c>
      <c r="C69" s="188" t="s">
        <v>2807</v>
      </c>
      <c r="D69" s="190" t="s">
        <v>2808</v>
      </c>
      <c r="E69" s="190" t="s">
        <v>2809</v>
      </c>
      <c r="F69" s="192">
        <f>IF(COUNTIF(G69:AT69,"&lt;&gt;")=0,"",SUMPRODUCT(((Recommendations[ImplStatus]="Implemented")+(Recommendations[ImplStatus]="Compensated"))*ISNUMBER(MATCH(Recommendations[Id],G69:AT69,0)))/COUNTIF(G69:AT69,"&lt;&gt;"))</f>
        <v>0</v>
      </c>
      <c r="G69" s="194" t="s">
        <v>123</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2699</v>
      </c>
      <c r="B70" s="187" t="s">
        <v>2787</v>
      </c>
      <c r="C70" s="188" t="s">
        <v>2810</v>
      </c>
      <c r="D70" s="190" t="s">
        <v>2811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2699</v>
      </c>
      <c r="B71" s="187" t="s">
        <v>2787</v>
      </c>
      <c r="C71" s="188" t="s">
        <v>2812</v>
      </c>
      <c r="D71" s="190" t="s">
        <v>2813</v>
      </c>
      <c r="E71" s="190" t="s">
        <v>2814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2699</v>
      </c>
      <c r="B72" s="187" t="s">
        <v>2787</v>
      </c>
      <c r="C72" s="188" t="s">
        <v>2815</v>
      </c>
      <c r="D72" s="190" t="s">
        <v>2816</v>
      </c>
      <c r="E72" s="190" t="s">
        <v>2817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2699</v>
      </c>
      <c r="B73" s="187" t="s">
        <v>2787</v>
      </c>
      <c r="C73" s="188" t="s">
        <v>2818</v>
      </c>
      <c r="D73" s="190" t="s">
        <v>2819</v>
      </c>
      <c r="E73" s="190" t="s">
        <v>2820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2699</v>
      </c>
      <c r="B74" s="187" t="s">
        <v>2787</v>
      </c>
      <c r="C74" s="188" t="s">
        <v>2821</v>
      </c>
      <c r="D74" s="190" t="s">
        <v>2822</v>
      </c>
      <c r="E74" s="190" t="s">
        <v>2823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2699</v>
      </c>
      <c r="B75" s="187" t="s">
        <v>2787</v>
      </c>
      <c r="C75" s="188" t="s">
        <v>2824</v>
      </c>
      <c r="D75" s="190" t="s">
        <v>2825</v>
      </c>
      <c r="E75" s="190" t="s">
        <v>2826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2699</v>
      </c>
      <c r="B76" s="187" t="s">
        <v>2787</v>
      </c>
      <c r="C76" s="188" t="s">
        <v>2827</v>
      </c>
      <c r="D76" s="190" t="s">
        <v>2828</v>
      </c>
      <c r="E76" s="190" t="s">
        <v>2829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2699</v>
      </c>
      <c r="B77" s="187" t="s">
        <v>2787</v>
      </c>
      <c r="C77" s="188" t="s">
        <v>2830</v>
      </c>
      <c r="D77" s="190" t="s">
        <v>2831</v>
      </c>
      <c r="E77" s="190" t="s">
        <v>2832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2699</v>
      </c>
      <c r="B78" s="187" t="s">
        <v>2787</v>
      </c>
      <c r="C78" s="188" t="s">
        <v>2833</v>
      </c>
      <c r="D78" s="190" t="s">
        <v>2834</v>
      </c>
      <c r="E78" s="190" t="s">
        <v>2835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2699</v>
      </c>
      <c r="B79" s="186" t="s">
        <v>2787</v>
      </c>
      <c r="C79" s="186"/>
      <c r="D79" s="189" t="s">
        <v>2836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2837</v>
      </c>
      <c r="B80" s="187"/>
      <c r="C80" s="188" t="s">
        <v>2838</v>
      </c>
      <c r="D80" s="190" t="s">
        <v>2839</v>
      </c>
      <c r="E80" s="190" t="s">
        <v>2840</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2837</v>
      </c>
      <c r="B81" s="187"/>
      <c r="C81" s="188" t="s">
        <v>2841</v>
      </c>
      <c r="D81" s="190" t="s">
        <v>2842</v>
      </c>
      <c r="E81" s="190" t="s">
        <v>2843</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2837</v>
      </c>
      <c r="B82" s="187"/>
      <c r="C82" s="188" t="s">
        <v>2844</v>
      </c>
      <c r="D82" s="190" t="s">
        <v>2845</v>
      </c>
      <c r="E82" s="190" t="s">
        <v>2846</v>
      </c>
      <c r="F82" s="192">
        <f>IF(COUNTIF(G82:AT82,"&lt;&gt;")=0,"",SUMPRODUCT(((Recommendations[ImplStatus]="Implemented")+(Recommendations[ImplStatus]="Compensated"))*ISNUMBER(MATCH(Recommendations[Id],G82:AT82,0)))/COUNTIF(G82:AT82,"&lt;&gt;"))</f>
        <v>0</v>
      </c>
      <c r="G82" s="194" t="s">
        <v>83</v>
      </c>
      <c r="H82" s="194" t="s">
        <v>118</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2837</v>
      </c>
      <c r="B83" s="187"/>
      <c r="C83" s="188" t="s">
        <v>2847</v>
      </c>
      <c r="D83" s="190" t="s">
        <v>2848</v>
      </c>
      <c r="E83" s="190" t="s">
        <v>2849</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2837</v>
      </c>
      <c r="B84" s="186"/>
      <c r="C84" s="186"/>
      <c r="D84" s="189" t="s">
        <v>2850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2851</v>
      </c>
      <c r="B85" s="187"/>
      <c r="C85" s="188" t="s">
        <v>2852</v>
      </c>
      <c r="D85" s="190" t="s">
        <v>2853</v>
      </c>
      <c r="E85" s="190" t="s">
        <v>2854</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2851</v>
      </c>
      <c r="B86" s="187"/>
      <c r="C86" s="188" t="s">
        <v>2855</v>
      </c>
      <c r="D86" s="190" t="s">
        <v>2856</v>
      </c>
      <c r="E86" s="190" t="s">
        <v>2857</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2851</v>
      </c>
      <c r="B87" s="187"/>
      <c r="C87" s="188" t="s">
        <v>2858</v>
      </c>
      <c r="D87" s="190" t="s">
        <v>2859</v>
      </c>
      <c r="E87" s="190" t="s">
        <v>2860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2851</v>
      </c>
      <c r="B88" s="187"/>
      <c r="C88" s="188" t="s">
        <v>2861</v>
      </c>
      <c r="D88" s="190" t="s">
        <v>2862</v>
      </c>
      <c r="E88" s="190" t="s">
        <v>2863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2851</v>
      </c>
      <c r="B89" s="187"/>
      <c r="C89" s="188" t="s">
        <v>2864</v>
      </c>
      <c r="D89" s="190" t="s">
        <v>2865</v>
      </c>
      <c r="E89" s="190" t="s">
        <v>2866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2851</v>
      </c>
      <c r="B90" s="186" t="s">
        <v>2867</v>
      </c>
      <c r="C90" s="186"/>
      <c r="D90" s="189" t="s">
        <v>2868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2851</v>
      </c>
      <c r="B91" s="187" t="s">
        <v>2867</v>
      </c>
      <c r="C91" s="188" t="s">
        <v>2869</v>
      </c>
      <c r="D91" s="190" t="s">
        <v>2870</v>
      </c>
      <c r="E91" s="190" t="s">
        <v>2871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2851</v>
      </c>
      <c r="B92" s="187" t="s">
        <v>2867</v>
      </c>
      <c r="C92" s="188" t="s">
        <v>2872</v>
      </c>
      <c r="D92" s="190" t="s">
        <v>2873</v>
      </c>
      <c r="E92" s="190" t="s">
        <v>2874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2867</v>
      </c>
      <c r="C93" s="188" t="s">
        <v>2875</v>
      </c>
      <c r="D93" s="190" t="s">
        <v>2876</v>
      </c>
      <c r="E93" s="190" t="s">
        <v>2877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2867</v>
      </c>
      <c r="C94" s="188" t="s">
        <v>2878</v>
      </c>
      <c r="D94" s="190" t="s">
        <v>2879</v>
      </c>
      <c r="E94" s="190" t="s">
        <v>2880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2867</v>
      </c>
      <c r="C95" s="188" t="s">
        <v>2881</v>
      </c>
      <c r="D95" s="190" t="s">
        <v>2882</v>
      </c>
      <c r="E95" s="190" t="s">
        <v>2883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2867</v>
      </c>
      <c r="C96" s="188" t="s">
        <v>2884</v>
      </c>
      <c r="D96" s="190" t="s">
        <v>2885</v>
      </c>
      <c r="E96" s="190" t="s">
        <v>2886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2867</v>
      </c>
      <c r="C97" s="188" t="s">
        <v>2887</v>
      </c>
      <c r="D97" s="190" t="s">
        <v>2888</v>
      </c>
      <c r="E97" s="190" t="s">
        <v>2889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2867</v>
      </c>
      <c r="C98" s="188" t="s">
        <v>2890</v>
      </c>
      <c r="D98" s="190" t="s">
        <v>2891</v>
      </c>
      <c r="E98" s="190" t="s">
        <v>2892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2893</v>
      </c>
      <c r="C99" s="186"/>
      <c r="D99" s="189" t="s">
        <v>2894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2893</v>
      </c>
      <c r="C100" s="188" t="s">
        <v>2895</v>
      </c>
      <c r="D100" s="190" t="s">
        <v>2896</v>
      </c>
      <c r="E100" s="190" t="s">
        <v>2897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2893</v>
      </c>
      <c r="C101" s="188" t="s">
        <v>2898</v>
      </c>
      <c r="D101" s="190" t="s">
        <v>2899</v>
      </c>
      <c r="E101" s="190" t="s">
        <v>2900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2893</v>
      </c>
      <c r="C102" s="188" t="s">
        <v>2901</v>
      </c>
      <c r="D102" s="190" t="s">
        <v>2902</v>
      </c>
      <c r="E102" s="190" t="s">
        <v>2903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2893</v>
      </c>
      <c r="C103" s="188" t="s">
        <v>2904</v>
      </c>
      <c r="D103" s="190" t="s">
        <v>2905</v>
      </c>
      <c r="E103" s="190" t="s">
        <v>2906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2893</v>
      </c>
      <c r="C104" s="196" t="s">
        <v>2907</v>
      </c>
      <c r="D104" s="197" t="s">
        <v>2908</v>
      </c>
      <c r="E104" s="197" t="s">
        <v>2909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147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 MATCH(G2,'Recommendations'!$A$2:$A$27,0))="Implemented", FALSE))</xm:f>
            <x14:dxf>
              <font>
                <color rgb="FF000000"/>
              </font>
              <fill>
                <patternFill>
                  <bgColor rgb="FF3C7D22"/>
                </patternFill>
              </fill>
            </x14:dxf>
          </x14:cfRule>
          <x14:cfRule type="expression" priority="2" id="{00000000-000E-0000-0800-000002000000}">
            <xm:f>AND(G2&lt;&gt;"", IFERROR(INDEX('Recommendations'!$G$2:$G$27, MATCH(G2,'Recommendations'!$A$2:$A$27,0))="Compensated", FALSE))</xm:f>
            <x14:dxf>
              <font>
                <color rgb="FF000000"/>
              </font>
              <fill>
                <patternFill>
                  <bgColor rgb="FFC6E0B4"/>
                </patternFill>
              </fill>
            </x14:dxf>
          </x14:cfRule>
          <x14:cfRule type="expression" priority="3" id="{00000000-000E-0000-0800-000003000000}">
            <xm:f>AND(G2&lt;&gt;"", IFERROR(INDEX('Recommendations'!$G$2:$G$27, MATCH(G2,'Recommendations'!$A$2:$A$27,0))="Testing", FALSE))</xm:f>
            <x14:dxf>
              <font>
                <color rgb="FF000000"/>
              </font>
              <fill>
                <patternFill>
                  <bgColor rgb="FFFFC000"/>
                </patternFill>
              </fill>
            </x14:dxf>
          </x14:cfRule>
          <x14:cfRule type="expression" priority="4" id="{00000000-000E-0000-0800-000004000000}">
            <xm:f>AND(G2&lt;&gt;"", IFERROR(INDEX('Recommendations'!$G$2:$G$27, MATCH(G2,'Recommendations'!$A$2:$A$27,0))="Failed", FALSE))</xm:f>
            <x14:dxf>
              <font>
                <color rgb="FF000000"/>
              </font>
              <fill>
                <patternFill>
                  <bgColor rgb="FFD82891"/>
                </patternFill>
              </fill>
            </x14:dxf>
          </x14:cfRule>
          <x14:cfRule type="expression" priority="5" id="{00000000-000E-0000-0800-000005000000}">
            <xm:f>AND(G2&lt;&gt;"", IFERROR(INDEX('Recommendations'!$G$2:$G$27, MATCH(G2,'Recommendations'!$A$2:$A$27,0))="Risk Accepted", FALSE))</xm:f>
            <x14:dxf>
              <font>
                <color rgb="FF000000"/>
              </font>
              <fill>
                <patternFill>
                  <bgColor rgb="FFD9D9D9"/>
                </patternFill>
              </fill>
            </x14:dxf>
          </x14:cfRule>
          <x14:cfRule type="expression" priority="6" id="{00000000-000E-0000-0800-000006000000}">
            <xm:f>AND(G2&lt;&gt;"", IFERROR(INDEX('Recommendations'!$G$2:$G$27, MATCH(G2,'Recommendations'!$A$2:$A$27,0))="N/A",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Ivanti EPMM Server Security Technical Implementation Guide - SHGIR</dc:title>
  <dc:subject>Generated on: 2026-06-08 14:05:33</dc:subject>
  <dc:creator>Anicet Fopa Tchoffo</dc:creator>
  <cp:keywords>Baseline;Hardening;DISA;STIG</cp:keywords>
  <dc:description>Baseline Developed By: Ivanti and Defense Information Systems Agency (DISA) for the US DoD</dc:description>
  <cp:lastModifiedBy>Anicet Fopa Tchoffo</cp:lastModifiedBy>
  <dcterms:modified xsi:type="dcterms:W3CDTF">2026-06-08T13:05:41Z</dcterms:modified>
  <cp:category>DISA-STIG</cp:category>
  <cp:contentStatus>Draft</cp:contentStatus>
</cp:coreProperties>
</file>