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300E9A0F8F2DCCFA161A9432F299041292E569E8" xr6:coauthVersionLast="47" xr6:coauthVersionMax="47" xr10:uidLastSave="{89CB5ABE-F941-4B62-8216-67F9CAA9AE0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D85" i="3"/>
  <c r="C85" i="3"/>
  <c r="U138" i="3" s="1"/>
  <c r="F84" i="3"/>
  <c r="T167" i="3" s="1"/>
  <c r="E84" i="3"/>
  <c r="D84" i="3"/>
  <c r="C84" i="3"/>
  <c r="S138" i="3" s="1"/>
  <c r="E69" i="3"/>
  <c r="D69" i="3"/>
  <c r="C69" i="3"/>
  <c r="F69"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7" i="3" s="1"/>
  <c r="D7" i="3" s="1"/>
  <c r="D8" i="3"/>
  <c r="C8" i="3"/>
  <c r="E34" i="3" l="1"/>
  <c r="D34" i="3"/>
  <c r="C34" i="3"/>
  <c r="C55" i="3"/>
  <c r="D55" i="3"/>
  <c r="E55" i="3"/>
  <c r="E73" i="3"/>
  <c r="D73" i="3"/>
  <c r="C73" i="3"/>
  <c r="E57" i="3"/>
  <c r="D57" i="3"/>
  <c r="C57" i="3"/>
  <c r="E35" i="3"/>
  <c r="D35" i="3"/>
  <c r="C35" i="3"/>
  <c r="E113" i="3"/>
  <c r="D113" i="3"/>
  <c r="C113" i="3"/>
  <c r="E114" i="3"/>
  <c r="D114" i="3"/>
  <c r="C114"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E115" i="3"/>
  <c r="D115" i="3"/>
  <c r="C115" i="3"/>
  <c r="E96" i="3"/>
  <c r="D96" i="3"/>
  <c r="C96" i="3"/>
  <c r="E54" i="3"/>
  <c r="D54" i="3"/>
  <c r="C54" i="3"/>
  <c r="E75" i="3"/>
  <c r="D75" i="3"/>
  <c r="C75" i="3"/>
  <c r="E56" i="3"/>
  <c r="C56" i="3"/>
  <c r="D56" i="3"/>
  <c r="E58" i="3"/>
  <c r="D58" i="3"/>
  <c r="C58" i="3"/>
  <c r="D53" i="3"/>
  <c r="C53" i="3"/>
  <c r="E53" i="3"/>
  <c r="E74" i="3"/>
  <c r="D74" i="3"/>
  <c r="C74" i="3"/>
  <c r="E112" i="3"/>
  <c r="D112" i="3"/>
  <c r="C112" i="3"/>
  <c r="F85" i="3"/>
  <c r="T143" i="3"/>
  <c r="T148" i="3"/>
  <c r="T153" i="3"/>
  <c r="T158" i="3"/>
  <c r="T163" i="3"/>
  <c r="T168" i="3"/>
  <c r="C95" i="3"/>
  <c r="D95" i="3"/>
  <c r="F86" i="3"/>
  <c r="T144" i="3"/>
  <c r="T149" i="3"/>
  <c r="T154" i="3"/>
  <c r="T159" i="3"/>
  <c r="T164" i="3"/>
  <c r="T169" i="3"/>
  <c r="T140" i="3"/>
  <c r="T145" i="3"/>
  <c r="T150" i="3"/>
  <c r="T155" i="3"/>
  <c r="T160" i="3"/>
  <c r="T165" i="3"/>
  <c r="T170" i="3"/>
  <c r="C92" i="3"/>
  <c r="T141" i="3"/>
  <c r="T146" i="3"/>
  <c r="T151" i="3"/>
  <c r="T156" i="3"/>
  <c r="T161" i="3"/>
  <c r="T166" i="3"/>
  <c r="D92" i="3"/>
  <c r="E92" i="3"/>
  <c r="T142" i="3"/>
  <c r="T147" i="3"/>
  <c r="T152" i="3"/>
  <c r="T157" i="3"/>
  <c r="T162" i="3"/>
  <c r="X167" i="3" l="1"/>
  <c r="X162" i="3"/>
  <c r="X157" i="3"/>
  <c r="X152" i="3"/>
  <c r="X147" i="3"/>
  <c r="X142" i="3"/>
  <c r="C94" i="3"/>
  <c r="X166" i="3"/>
  <c r="X161" i="3"/>
  <c r="X156" i="3"/>
  <c r="X151" i="3"/>
  <c r="X146" i="3"/>
  <c r="X141" i="3"/>
  <c r="X170" i="3"/>
  <c r="X165" i="3"/>
  <c r="X160" i="3"/>
  <c r="X155" i="3"/>
  <c r="X150" i="3"/>
  <c r="X145" i="3"/>
  <c r="X140" i="3"/>
  <c r="X169" i="3"/>
  <c r="X164" i="3"/>
  <c r="X159" i="3"/>
  <c r="X154" i="3"/>
  <c r="X149" i="3"/>
  <c r="X144" i="3"/>
  <c r="E94" i="3"/>
  <c r="X168" i="3"/>
  <c r="X163" i="3"/>
  <c r="X158" i="3"/>
  <c r="X153" i="3"/>
  <c r="X148" i="3"/>
  <c r="X143" i="3"/>
  <c r="D94"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V168" i="3"/>
  <c r="V163" i="3"/>
  <c r="V158" i="3"/>
  <c r="V153" i="3"/>
  <c r="V148" i="3"/>
  <c r="V143" i="3"/>
  <c r="C9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16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9" authorId="0" shapeId="0" xr:uid="{00000000-0006-0000-0400-000005000000}">
      <text>
        <r>
          <rPr>
            <sz val="11"/>
            <rFont val="Calibri"/>
          </rPr>
          <t>The Google Android 16 work profile must be configured to enforce the system application disable list.</t>
        </r>
      </text>
    </comment>
    <comment ref="L9" authorId="0" shapeId="0" xr:uid="{00000000-0006-0000-0400-000002000000}">
      <text>
        <r>
          <rPr>
            <sz val="11"/>
            <rFont val="Calibri"/>
          </rPr>
          <t>Google Android 16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9" authorId="0" shapeId="0" xr:uid="{00000000-0006-0000-0400-000003000000}">
      <text>
        <r>
          <rPr>
            <sz val="11"/>
            <rFont val="Calibri"/>
          </rPr>
          <t>The Google Android 16 work profile must be configured to enforce the system application disable list.</t>
        </r>
      </text>
    </comment>
    <comment ref="N9" authorId="0" shapeId="0" xr:uid="{00000000-0006-0000-0400-000004000000}">
      <text>
        <r>
          <rPr>
            <sz val="11"/>
            <rFont val="Calibri"/>
          </rPr>
          <t>Google Android 16 must be provisioned as a fully managed device and configured to create a work profile.</t>
        </r>
      </text>
    </comment>
    <comment ref="J11" authorId="0" shapeId="0" xr:uid="{00000000-0006-0000-0400-000006000000}">
      <text>
        <r>
          <rPr>
            <sz val="11"/>
            <rFont val="Calibri"/>
          </rPr>
          <t>Google Android 16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13" authorId="0" shapeId="0" xr:uid="{00000000-0006-0000-0400-000007000000}">
      <text>
        <r>
          <rPr>
            <sz val="11"/>
            <rFont val="Calibri"/>
          </rPr>
          <t>Google Android 16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E000000}">
      <text>
        <r>
          <rPr>
            <sz val="11"/>
            <rFont val="Calibri"/>
          </rPr>
          <t>Google Android 16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3" authorId="0" shapeId="0" xr:uid="{00000000-0006-0000-0400-00000F000000}">
      <text>
        <r>
          <rPr>
            <sz val="11"/>
            <rFont val="Calibri"/>
          </rPr>
          <t>Google Android 16 allowlist must be configured to not include artificial intelligence (AI) applications that process device data in the cloud, including Google Gemini.</t>
        </r>
      </text>
    </comment>
    <comment ref="M13" authorId="0" shapeId="0" xr:uid="{00000000-0006-0000-0400-000010000000}">
      <text>
        <r>
          <rPr>
            <sz val="11"/>
            <rFont val="Calibri"/>
          </rPr>
          <t>Google Android 16 must be configured to disable developer modes.</t>
        </r>
      </text>
    </comment>
    <comment ref="N13" authorId="0" shapeId="0" xr:uid="{00000000-0006-0000-0400-000011000000}">
      <text>
        <r>
          <rPr>
            <sz val="11"/>
            <rFont val="Calibri"/>
          </rPr>
          <t>The Google Android 16 work profile must be configured to disable automatic completion of workspace internet browser text input.</t>
        </r>
      </text>
    </comment>
    <comment ref="O13" authorId="0" shapeId="0" xr:uid="{00000000-0006-0000-0400-000008000000}">
      <text>
        <r>
          <rPr>
            <sz val="11"/>
            <rFont val="Calibri"/>
          </rPr>
          <t>Google Android 16 must be configured to enforce an application installation policy by specifying one or more authorized application repositories, including [selection: DOD-approved commercial app repository, MDM server, mobile application store].</t>
        </r>
      </text>
    </comment>
    <comment ref="P13" authorId="0" shapeId="0" xr:uid="{00000000-0006-0000-0400-000009000000}">
      <text>
        <r>
          <rPr>
            <sz val="11"/>
            <rFont val="Calibri"/>
          </rPr>
          <t>Google Android 16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Q13" authorId="0" shapeId="0" xr:uid="{00000000-0006-0000-0400-00000A000000}">
      <text>
        <r>
          <rPr>
            <sz val="11"/>
            <rFont val="Calibri"/>
          </rPr>
          <t>Google Android 16 allowlist must be configured to not include artificial intelligence (AI) applications that process device data in the cloud, including Google Gemini.</t>
        </r>
      </text>
    </comment>
    <comment ref="R13" authorId="0" shapeId="0" xr:uid="{00000000-0006-0000-0400-00000B000000}">
      <text>
        <r>
          <rPr>
            <sz val="11"/>
            <rFont val="Calibri"/>
          </rPr>
          <t>Google Android 16 must be configured to disable developer modes.</t>
        </r>
      </text>
    </comment>
    <comment ref="S13" authorId="0" shapeId="0" xr:uid="{00000000-0006-0000-0400-00000C000000}">
      <text>
        <r>
          <rPr>
            <sz val="11"/>
            <rFont val="Calibri"/>
          </rPr>
          <t>The Google Android 16 work profile must be configured to prevent users from adding personal email accounts to the work email app.</t>
        </r>
      </text>
    </comment>
    <comment ref="T13" authorId="0" shapeId="0" xr:uid="{00000000-0006-0000-0400-00000D000000}">
      <text>
        <r>
          <rPr>
            <sz val="11"/>
            <rFont val="Calibri"/>
          </rPr>
          <t>The Google Android 16 work profile must be configured to disable automatic completion of workspace internet browser text input.</t>
        </r>
      </text>
    </comment>
    <comment ref="J14" authorId="0" shapeId="0" xr:uid="{00000000-0006-0000-0400-000012000000}">
      <text>
        <r>
          <rPr>
            <sz val="11"/>
            <rFont val="Calibri"/>
          </rPr>
          <t>Google Android 16 must be configured to enforce an application installation policy by specifying one or more authorized application repositories, including [selection: DOD-approved commercial app repository, MDM server, mobile application store].</t>
        </r>
      </text>
    </comment>
    <comment ref="K14" authorId="0" shapeId="0" xr:uid="{00000000-0006-0000-0400-000013000000}">
      <text>
        <r>
          <rPr>
            <sz val="11"/>
            <rFont val="Calibri"/>
          </rPr>
          <t>Google Android 16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4" authorId="0" shapeId="0" xr:uid="{00000000-0006-0000-0400-000014000000}">
      <text>
        <r>
          <rPr>
            <sz val="11"/>
            <rFont val="Calibri"/>
          </rPr>
          <t>Google Android 16 allowlist must be configured to not include artificial intelligence (AI) applications that process device data in the cloud, including Google Gemini.</t>
        </r>
      </text>
    </comment>
    <comment ref="M14" authorId="0" shapeId="0" xr:uid="{00000000-0006-0000-0400-000015000000}">
      <text>
        <r>
          <rPr>
            <sz val="11"/>
            <rFont val="Calibri"/>
          </rPr>
          <t>Google Android 16 must be configured to enforce an application installation policy by specifying one or more authorized application repositories, including [selection: DOD-approved commercial app repository, MDM server, mobile application store].</t>
        </r>
      </text>
    </comment>
    <comment ref="N14" authorId="0" shapeId="0" xr:uid="{00000000-0006-0000-0400-000016000000}">
      <text>
        <r>
          <rPr>
            <sz val="11"/>
            <rFont val="Calibri"/>
          </rPr>
          <t>Google Android 16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O14" authorId="0" shapeId="0" xr:uid="{00000000-0006-0000-0400-000017000000}">
      <text>
        <r>
          <rPr>
            <sz val="11"/>
            <rFont val="Calibri"/>
          </rPr>
          <t>Google Android 16 allowlist must be configured to not include artificial intelligence (AI) applications that process device data in the cloud, including Google Gemini.</t>
        </r>
      </text>
    </comment>
    <comment ref="P14" authorId="0" shapeId="0" xr:uid="{00000000-0006-0000-0400-000018000000}">
      <text>
        <r>
          <rPr>
            <sz val="11"/>
            <rFont val="Calibri"/>
          </rPr>
          <t>The Google Android 16 work profile must be configured to prevent users from adding personal email accounts to the work email app.</t>
        </r>
      </text>
    </comment>
    <comment ref="J22" authorId="0" shapeId="0" xr:uid="{00000000-0006-0000-0400-000019000000}">
      <text>
        <r>
          <rPr>
            <sz val="11"/>
            <rFont val="Calibri"/>
          </rPr>
          <t>Google Android 16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2" authorId="0" shapeId="0" xr:uid="{00000000-0006-0000-0400-00001B000000}">
      <text>
        <r>
          <rPr>
            <sz val="11"/>
            <rFont val="Calibri"/>
          </rPr>
          <t>Google Android 16 must be configured to disable USB mass storage mode.</t>
        </r>
      </text>
    </comment>
    <comment ref="L22" authorId="0" shapeId="0" xr:uid="{00000000-0006-0000-0400-00001C000000}">
      <text>
        <r>
          <rPr>
            <sz val="11"/>
            <rFont val="Calibri"/>
          </rPr>
          <t>Google Android 16 must be configured to disable Bluetooth or configured via User Based Enforcement (UBE) to allow Bluetooth for only Headset Profile (HSP), Hands-Free Profile (HFP), and Serial Port Profile (SPP).</t>
        </r>
      </text>
    </comment>
    <comment ref="M22" authorId="0" shapeId="0" xr:uid="{00000000-0006-0000-0400-00001D000000}">
      <text>
        <r>
          <rPr>
            <sz val="11"/>
            <rFont val="Calibri"/>
          </rPr>
          <t>Android 16 devices must be configured to enable Common Criteria (CC) Mode.</t>
        </r>
      </text>
    </comment>
    <comment ref="N22" authorId="0" shapeId="0" xr:uid="{00000000-0006-0000-0400-00001E000000}">
      <text>
        <r>
          <rPr>
            <sz val="11"/>
            <rFont val="Calibri"/>
          </rPr>
          <t>Google Android 16 must be configured to disable all data signaling over [assignment: list of externally accessible hardware ports (for example, USB)].</t>
        </r>
      </text>
    </comment>
    <comment ref="O22" authorId="0" shapeId="0" xr:uid="{00000000-0006-0000-0400-00001F000000}">
      <text>
        <r>
          <rPr>
            <sz val="11"/>
            <rFont val="Calibri"/>
          </rPr>
          <t xml:space="preserve">Google Android 16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P22" authorId="0" shapeId="0" xr:uid="{00000000-0006-0000-0400-000020000000}">
      <text>
        <r>
          <rPr>
            <sz val="11"/>
            <rFont val="Calibri"/>
          </rPr>
          <t>Google Android 16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Q22" authorId="0" shapeId="0" xr:uid="{00000000-0006-0000-0400-000021000000}">
      <text>
        <r>
          <rPr>
            <sz val="11"/>
            <rFont val="Calibri"/>
          </rPr>
          <t>Google Android 16 must be configured to disable USB mass storage mode.</t>
        </r>
      </text>
    </comment>
    <comment ref="R22" authorId="0" shapeId="0" xr:uid="{00000000-0006-0000-0400-000022000000}">
      <text>
        <r>
          <rPr>
            <sz val="11"/>
            <rFont val="Calibri"/>
          </rPr>
          <t>Google Android 16 must be configured to disable Bluetooth or configured via User Based Enforcement (UBE) to allow Bluetooth for only Headset Profile (HSP), Hands-Free Profile (HFP), and Serial Port Profile (SPP).</t>
        </r>
      </text>
    </comment>
    <comment ref="S22" authorId="0" shapeId="0" xr:uid="{00000000-0006-0000-0400-000023000000}">
      <text>
        <r>
          <rPr>
            <sz val="11"/>
            <rFont val="Calibri"/>
          </rPr>
          <t>Android 16 devices must be configured to enable Common Criteria (CC) Mode.</t>
        </r>
      </text>
    </comment>
    <comment ref="T22" authorId="0" shapeId="0" xr:uid="{00000000-0006-0000-0400-000024000000}">
      <text>
        <r>
          <rPr>
            <sz val="11"/>
            <rFont val="Calibri"/>
          </rPr>
          <t>Google Android 16 must be configured to disable all data signaling over [assignment: list of externally accessible hardware ports (for example, USB)].</t>
        </r>
      </text>
    </comment>
    <comment ref="U22" authorId="0" shapeId="0" xr:uid="{00000000-0006-0000-0400-00001A000000}">
      <text>
        <r>
          <rPr>
            <sz val="11"/>
            <rFont val="Calibri"/>
          </rPr>
          <t xml:space="preserve">Google Android 16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J26" authorId="0" shapeId="0" xr:uid="{00000000-0006-0000-0400-000025000000}">
      <text>
        <r>
          <rPr>
            <sz val="11"/>
            <rFont val="Calibri"/>
          </rPr>
          <t>Google Android 16 must have the DOD root and intermediate PKI certificates installed.</t>
        </r>
      </text>
    </comment>
    <comment ref="K26" authorId="0" shapeId="0" xr:uid="{00000000-0006-0000-0400-000026000000}">
      <text>
        <r>
          <rPr>
            <sz val="11"/>
            <rFont val="Calibri"/>
          </rPr>
          <t>Google Android 16 must allow only the administrator (EMM) to install/remove DOD root and intermediate PKI certificates.</t>
        </r>
      </text>
    </comment>
    <comment ref="L26" authorId="0" shapeId="0" xr:uid="{00000000-0006-0000-0400-000027000000}">
      <text>
        <r>
          <rPr>
            <sz val="11"/>
            <rFont val="Calibri"/>
          </rPr>
          <t>Google Android 16 must have the DOD root and intermediate PKI certificates installed.</t>
        </r>
      </text>
    </comment>
    <comment ref="M26" authorId="0" shapeId="0" xr:uid="{00000000-0006-0000-0400-000028000000}">
      <text>
        <r>
          <rPr>
            <sz val="11"/>
            <rFont val="Calibri"/>
          </rPr>
          <t>Google Android 16 must allow only the administrator (EMM) to install/remove DOD root and intermediate PKI certificates.</t>
        </r>
      </text>
    </comment>
    <comment ref="J27" authorId="0" shapeId="0" xr:uid="{00000000-0006-0000-0400-000029000000}">
      <text>
        <r>
          <rPr>
            <sz val="11"/>
            <rFont val="Calibri"/>
          </rPr>
          <t>Google Android 16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7" authorId="0" shapeId="0" xr:uid="{00000000-0006-0000-0400-00002A000000}">
      <text>
        <r>
          <rPr>
            <sz val="11"/>
            <rFont val="Calibri"/>
          </rPr>
          <t>Google Android 16 must be configured to disable Bluetooth or configured via User Based Enforcement (UBE) to allow Bluetooth for only Headset Profile (HSP), Hands-Free Profile (HFP), and Serial Port Profile (SPP).</t>
        </r>
      </text>
    </comment>
    <comment ref="L27" authorId="0" shapeId="0" xr:uid="{00000000-0006-0000-0400-00002B000000}">
      <text>
        <r>
          <rPr>
            <sz val="11"/>
            <rFont val="Calibri"/>
          </rPr>
          <t>Android 16 devices must be configured to enable Common Criteria (CC) Mode.</t>
        </r>
      </text>
    </comment>
    <comment ref="M27" authorId="0" shapeId="0" xr:uid="{00000000-0006-0000-0400-00002C000000}">
      <text>
        <r>
          <rPr>
            <sz val="11"/>
            <rFont val="Calibri"/>
          </rPr>
          <t xml:space="preserve">Google Android 16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N27" authorId="0" shapeId="0" xr:uid="{00000000-0006-0000-0400-00002D000000}">
      <text>
        <r>
          <rPr>
            <sz val="11"/>
            <rFont val="Calibri"/>
          </rPr>
          <t>Google Android 16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O27" authorId="0" shapeId="0" xr:uid="{00000000-0006-0000-0400-00002E000000}">
      <text>
        <r>
          <rPr>
            <sz val="11"/>
            <rFont val="Calibri"/>
          </rPr>
          <t>Google Android 16 must be configured to disable Bluetooth or configured via User Based Enforcement (UBE) to allow Bluetooth for only Headset Profile (HSP), Hands-Free Profile (HFP), and Serial Port Profile (SPP).</t>
        </r>
      </text>
    </comment>
    <comment ref="P27" authorId="0" shapeId="0" xr:uid="{00000000-0006-0000-0400-00002F000000}">
      <text>
        <r>
          <rPr>
            <sz val="11"/>
            <rFont val="Calibri"/>
          </rPr>
          <t>Android 16 devices must be configured to enable Common Criteria (CC) Mode.</t>
        </r>
      </text>
    </comment>
    <comment ref="Q27" authorId="0" shapeId="0" xr:uid="{00000000-0006-0000-0400-000030000000}">
      <text>
        <r>
          <rPr>
            <sz val="11"/>
            <rFont val="Calibri"/>
          </rPr>
          <t xml:space="preserve">Google Android 16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J32" authorId="0" shapeId="0" xr:uid="{00000000-0006-0000-0400-000031000000}">
      <text>
        <r>
          <rPr>
            <sz val="11"/>
            <rFont val="Calibri"/>
          </rPr>
          <t>Google Android 16 must allow only the administrator (MDM) to perform the following management function: Disable Phone Hub.</t>
        </r>
      </text>
    </comment>
    <comment ref="K32" authorId="0" shapeId="0" xr:uid="{00000000-0006-0000-0400-000032000000}">
      <text>
        <r>
          <rPr>
            <sz val="11"/>
            <rFont val="Calibri"/>
          </rPr>
          <t>Google Android 16 must allow only the administrator (MDM) to perform the following management function: Disable Phone Hub.</t>
        </r>
      </text>
    </comment>
    <comment ref="J33" authorId="0" shapeId="0" xr:uid="{00000000-0006-0000-0400-000033000000}">
      <text>
        <r>
          <rPr>
            <sz val="11"/>
            <rFont val="Calibri"/>
          </rPr>
          <t>Google Android 16 must allow only the administrator (MDM) to perform the following management function: Disable Phone Hub.</t>
        </r>
      </text>
    </comment>
    <comment ref="K33" authorId="0" shapeId="0" xr:uid="{00000000-0006-0000-0400-000034000000}">
      <text>
        <r>
          <rPr>
            <sz val="11"/>
            <rFont val="Calibri"/>
          </rPr>
          <t>Google Android 16 must allow only the administrator (MDM) to perform the following management function: Disable Phone Hub.</t>
        </r>
      </text>
    </comment>
    <comment ref="J34" authorId="0" shapeId="0" xr:uid="{00000000-0006-0000-0400-000035000000}">
      <text>
        <r>
          <rPr>
            <sz val="11"/>
            <rFont val="Calibri"/>
          </rPr>
          <t>Google Android 16 must be configured to lock the display after 15 minutes (or less) of inactivity.</t>
        </r>
      </text>
    </comment>
    <comment ref="K34" authorId="0" shapeId="0" xr:uid="{00000000-0006-0000-0400-000036000000}">
      <text>
        <r>
          <rPr>
            <sz val="11"/>
            <rFont val="Calibri"/>
          </rPr>
          <t>Google Android 16 must be configured to lock the display after 15 minutes (or less) of inactivity.</t>
        </r>
      </text>
    </comment>
    <comment ref="J37" authorId="0" shapeId="0" xr:uid="{00000000-0006-0000-0400-000037000000}">
      <text>
        <r>
          <rPr>
            <sz val="11"/>
            <rFont val="Calibri"/>
          </rPr>
          <t>Google Android 16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37" authorId="0" shapeId="0" xr:uid="{00000000-0006-0000-0400-000038000000}">
      <text>
        <r>
          <rPr>
            <sz val="11"/>
            <rFont val="Calibri"/>
          </rPr>
          <t>The Google Android 16 work profile must be configured to enforce the system application disable list.</t>
        </r>
      </text>
    </comment>
    <comment ref="L37" authorId="0" shapeId="0" xr:uid="{00000000-0006-0000-0400-000039000000}">
      <text>
        <r>
          <rPr>
            <sz val="11"/>
            <rFont val="Calibri"/>
          </rPr>
          <t>Google Android 16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37" authorId="0" shapeId="0" xr:uid="{00000000-0006-0000-0400-00003A000000}">
      <text>
        <r>
          <rPr>
            <sz val="11"/>
            <rFont val="Calibri"/>
          </rPr>
          <t>The Google Android 16 work profile must be configured to enforce the system application disable list.</t>
        </r>
      </text>
    </comment>
    <comment ref="N37" authorId="0" shapeId="0" xr:uid="{00000000-0006-0000-0400-00003B000000}">
      <text>
        <r>
          <rPr>
            <sz val="11"/>
            <rFont val="Calibri"/>
          </rPr>
          <t>Google Android 16 must be provisioned as a fully managed device and configured to create a work profile.</t>
        </r>
      </text>
    </comment>
    <comment ref="J38" authorId="0" shapeId="0" xr:uid="{00000000-0006-0000-0400-00003C000000}">
      <text>
        <r>
          <rPr>
            <sz val="11"/>
            <rFont val="Calibri"/>
          </rPr>
          <t>Google Android 16 must be configured to enforce a minimum password length of six characters.</t>
        </r>
      </text>
    </comment>
    <comment ref="K38" authorId="0" shapeId="0" xr:uid="{00000000-0006-0000-0400-00003D000000}">
      <text>
        <r>
          <rPr>
            <sz val="11"/>
            <rFont val="Calibri"/>
          </rPr>
          <t>Google Android 16 must be configured to not allow passwords that include more than four repeating or sequential characters.</t>
        </r>
      </text>
    </comment>
    <comment ref="L38" authorId="0" shapeId="0" xr:uid="{00000000-0006-0000-0400-00003E000000}">
      <text>
        <r>
          <rPr>
            <sz val="11"/>
            <rFont val="Calibri"/>
          </rPr>
          <t>Google Android 16 must be configured to display the DOD advisory warning message at startup or each time the user unlocks the device.</t>
        </r>
      </text>
    </comment>
    <comment ref="M38" authorId="0" shapeId="0" xr:uid="{00000000-0006-0000-0400-00003F000000}">
      <text>
        <r>
          <rPr>
            <sz val="11"/>
            <rFont val="Calibri"/>
          </rPr>
          <t>Google Android 16 must be configured to enforce a password for Wi-Fi and Bluetooth hotspot if approved for use by the authorizing official (AO). If not approved for use, Wi-Fi and Bluetooth hotspot must be disabled.</t>
        </r>
      </text>
    </comment>
    <comment ref="N38" authorId="0" shapeId="0" xr:uid="{00000000-0006-0000-0400-000040000000}">
      <text>
        <r>
          <rPr>
            <sz val="11"/>
            <rFont val="Calibri"/>
          </rPr>
          <t>Google Android 16 must be configured to enforce a minimum password length of six characters.</t>
        </r>
      </text>
    </comment>
    <comment ref="O38" authorId="0" shapeId="0" xr:uid="{00000000-0006-0000-0400-000041000000}">
      <text>
        <r>
          <rPr>
            <sz val="11"/>
            <rFont val="Calibri"/>
          </rPr>
          <t>Google Android 16 must be configured to not allow passwords that include more than four repeating or sequential characters.</t>
        </r>
      </text>
    </comment>
    <comment ref="P38" authorId="0" shapeId="0" xr:uid="{00000000-0006-0000-0400-000042000000}">
      <text>
        <r>
          <rPr>
            <sz val="11"/>
            <rFont val="Calibri"/>
          </rPr>
          <t>Google Android 16 must be configured to display the DOD advisory warning message at startup or each time the user unlocks the device.</t>
        </r>
      </text>
    </comment>
    <comment ref="Q38" authorId="0" shapeId="0" xr:uid="{00000000-0006-0000-0400-000043000000}">
      <text>
        <r>
          <rPr>
            <sz val="11"/>
            <rFont val="Calibri"/>
          </rPr>
          <t>Google Android 16 must be configured to enforce a password for Wi-Fi and Bluetooth hotspot if approved for use by the authorizing official (AO). If not approved for use, Wi-Fi and Bluetooth hotspot must be disabled.</t>
        </r>
      </text>
    </comment>
    <comment ref="J39" authorId="0" shapeId="0" xr:uid="{00000000-0006-0000-0400-000044000000}">
      <text>
        <r>
          <rPr>
            <sz val="11"/>
            <rFont val="Calibri"/>
          </rPr>
          <t>Google Android 16 must be configured to disable trust agents.</t>
        </r>
      </text>
    </comment>
    <comment ref="K39" authorId="0" shapeId="0" xr:uid="{00000000-0006-0000-0400-000045000000}">
      <text>
        <r>
          <rPr>
            <sz val="11"/>
            <rFont val="Calibri"/>
          </rPr>
          <t>Google Android 16 must be configured to disable developer modes.</t>
        </r>
      </text>
    </comment>
    <comment ref="L39" authorId="0" shapeId="0" xr:uid="{00000000-0006-0000-0400-000046000000}">
      <text>
        <r>
          <rPr>
            <sz val="11"/>
            <rFont val="Calibri"/>
          </rPr>
          <t>Google Android 16 must be configured to enable authentication of personal hotspot connections to the device using a preshared key.</t>
        </r>
      </text>
    </comment>
    <comment ref="M39" authorId="0" shapeId="0" xr:uid="{00000000-0006-0000-0400-000047000000}">
      <text>
        <r>
          <rPr>
            <sz val="11"/>
            <rFont val="Calibri"/>
          </rPr>
          <t>Google Android 16 must implement the management setting: disable the Bluetooth radio.</t>
        </r>
      </text>
    </comment>
    <comment ref="N39" authorId="0" shapeId="0" xr:uid="{00000000-0006-0000-0400-000048000000}">
      <text>
        <r>
          <rPr>
            <sz val="11"/>
            <rFont val="Calibri"/>
          </rPr>
          <t>Google Android 16 must implement the management setting: disable Camera.</t>
        </r>
      </text>
    </comment>
    <comment ref="O39" authorId="0" shapeId="0" xr:uid="{00000000-0006-0000-0400-000049000000}">
      <text>
        <r>
          <rPr>
            <sz val="11"/>
            <rFont val="Calibri"/>
          </rPr>
          <t>Google Android 16 must be configured to disable trust agents.</t>
        </r>
      </text>
    </comment>
    <comment ref="P39" authorId="0" shapeId="0" xr:uid="{00000000-0006-0000-0400-00004A000000}">
      <text>
        <r>
          <rPr>
            <sz val="11"/>
            <rFont val="Calibri"/>
          </rPr>
          <t>Google Android 16 must be configured to disable developer modes.</t>
        </r>
      </text>
    </comment>
    <comment ref="Q39" authorId="0" shapeId="0" xr:uid="{00000000-0006-0000-0400-00004B000000}">
      <text>
        <r>
          <rPr>
            <sz val="11"/>
            <rFont val="Calibri"/>
          </rPr>
          <t>Google Android 16 must be configured to enable authentication of personal hotspot connections to the device using a preshared key.</t>
        </r>
      </text>
    </comment>
    <comment ref="R39" authorId="0" shapeId="0" xr:uid="{00000000-0006-0000-0400-00004C000000}">
      <text>
        <r>
          <rPr>
            <sz val="11"/>
            <rFont val="Calibri"/>
          </rPr>
          <t>Google Android 16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S39" authorId="0" shapeId="0" xr:uid="{00000000-0006-0000-0400-00004D000000}">
      <text>
        <r>
          <rPr>
            <sz val="11"/>
            <rFont val="Calibri"/>
          </rPr>
          <t>Google Android 16 must implement the management setting: disable the Bluetooth radio.</t>
        </r>
      </text>
    </comment>
    <comment ref="T39" authorId="0" shapeId="0" xr:uid="{00000000-0006-0000-0400-00004E000000}">
      <text>
        <r>
          <rPr>
            <sz val="11"/>
            <rFont val="Calibri"/>
          </rPr>
          <t>Google Android 16 must implement the management setting: disable Camera.</t>
        </r>
      </text>
    </comment>
    <comment ref="J41" authorId="0" shapeId="0" xr:uid="{00000000-0006-0000-0400-00004F000000}">
      <text>
        <r>
          <rPr>
            <sz val="11"/>
            <rFont val="Calibri"/>
          </rPr>
          <t>Google Android 16 must be configured to lock the display after 15 minutes (or less) of inactivity.</t>
        </r>
      </text>
    </comment>
    <comment ref="K41" authorId="0" shapeId="0" xr:uid="{00000000-0006-0000-0400-000050000000}">
      <text>
        <r>
          <rPr>
            <sz val="11"/>
            <rFont val="Calibri"/>
          </rPr>
          <t>Google Android 16 must be configured to not allow more than 10 consecutive failed authentication attempts.</t>
        </r>
      </text>
    </comment>
    <comment ref="L41" authorId="0" shapeId="0" xr:uid="{00000000-0006-0000-0400-000051000000}">
      <text>
        <r>
          <rPr>
            <sz val="11"/>
            <rFont val="Calibri"/>
          </rPr>
          <t>Google Android 16 must disable the user</t>
        </r>
        <r>
          <rPr>
            <sz val="11"/>
            <color rgb="FF000000"/>
            <rFont val="Calibri"/>
          </rPr>
          <t>'</t>
        </r>
        <r>
          <rPr>
            <sz val="11"/>
            <color rgb="FF000000"/>
            <rFont val="Calibri"/>
          </rPr>
          <t>s ability to wipe the device.</t>
        </r>
      </text>
    </comment>
    <comment ref="M41" authorId="0" shapeId="0" xr:uid="{00000000-0006-0000-0400-000052000000}">
      <text>
        <r>
          <rPr>
            <sz val="11"/>
            <rFont val="Calibri"/>
          </rPr>
          <t>Google Android 16 must be configured to lock the display after 15 minutes (or less) of inactivity.</t>
        </r>
      </text>
    </comment>
    <comment ref="N41" authorId="0" shapeId="0" xr:uid="{00000000-0006-0000-0400-000053000000}">
      <text>
        <r>
          <rPr>
            <sz val="11"/>
            <rFont val="Calibri"/>
          </rPr>
          <t>Google Android 16 must be configured to not allow more than 10 consecutive failed authentication attempts.</t>
        </r>
      </text>
    </comment>
    <comment ref="O41" authorId="0" shapeId="0" xr:uid="{00000000-0006-0000-0400-000054000000}">
      <text>
        <r>
          <rPr>
            <sz val="11"/>
            <rFont val="Calibri"/>
          </rPr>
          <t>Google Android 16 must disable the user</t>
        </r>
        <r>
          <rPr>
            <sz val="11"/>
            <color rgb="FF000000"/>
            <rFont val="Calibri"/>
          </rPr>
          <t>'</t>
        </r>
        <r>
          <rPr>
            <sz val="11"/>
            <color rgb="FF000000"/>
            <rFont val="Calibri"/>
          </rPr>
          <t>s ability to wipe the device.</t>
        </r>
      </text>
    </comment>
    <comment ref="J46" authorId="0" shapeId="0" xr:uid="{00000000-0006-0000-0400-000055000000}">
      <text>
        <r>
          <rPr>
            <sz val="11"/>
            <rFont val="Calibri"/>
          </rPr>
          <t>Google Android 16 must be configured to enforce a minimum password length of six characters.</t>
        </r>
      </text>
    </comment>
    <comment ref="K46" authorId="0" shapeId="0" xr:uid="{00000000-0006-0000-0400-000056000000}">
      <text>
        <r>
          <rPr>
            <sz val="11"/>
            <rFont val="Calibri"/>
          </rPr>
          <t>Google Android 16 must be configured to not allow passwords that include more than four repeating or sequential characters.</t>
        </r>
      </text>
    </comment>
    <comment ref="L46" authorId="0" shapeId="0" xr:uid="{00000000-0006-0000-0400-000057000000}">
      <text>
        <r>
          <rPr>
            <sz val="11"/>
            <rFont val="Calibri"/>
          </rPr>
          <t>Google Android 16 must be configured to not allow more than 10 consecutive failed authentication attempts.</t>
        </r>
      </text>
    </comment>
    <comment ref="M46" authorId="0" shapeId="0" xr:uid="{00000000-0006-0000-0400-000058000000}">
      <text>
        <r>
          <rPr>
            <sz val="11"/>
            <rFont val="Calibri"/>
          </rPr>
          <t>Google Android 16 must be configured to display the DOD advisory warning message at startup or each time the user unlocks the device.</t>
        </r>
      </text>
    </comment>
    <comment ref="N46" authorId="0" shapeId="0" xr:uid="{00000000-0006-0000-0400-000059000000}">
      <text>
        <r>
          <rPr>
            <sz val="11"/>
            <rFont val="Calibri"/>
          </rPr>
          <t>Google Android 16 must be configured to enforce a password for Wi-Fi and Bluetooth hotspot if approved for use by the authorizing official (AO). If not approved for use, Wi-Fi and Bluetooth hotspot must be disabled.</t>
        </r>
      </text>
    </comment>
    <comment ref="O46" authorId="0" shapeId="0" xr:uid="{00000000-0006-0000-0400-00005A000000}">
      <text>
        <r>
          <rPr>
            <sz val="11"/>
            <rFont val="Calibri"/>
          </rPr>
          <t>Google Android 16 must disable the user</t>
        </r>
        <r>
          <rPr>
            <sz val="11"/>
            <color rgb="FF000000"/>
            <rFont val="Calibri"/>
          </rPr>
          <t>'</t>
        </r>
        <r>
          <rPr>
            <sz val="11"/>
            <color rgb="FF000000"/>
            <rFont val="Calibri"/>
          </rPr>
          <t>s ability to wipe the device.</t>
        </r>
      </text>
    </comment>
    <comment ref="P46" authorId="0" shapeId="0" xr:uid="{00000000-0006-0000-0400-00005B000000}">
      <text>
        <r>
          <rPr>
            <sz val="11"/>
            <rFont val="Calibri"/>
          </rPr>
          <t>Google Android 16 must be configured to enforce a minimum password length of six characters.</t>
        </r>
      </text>
    </comment>
    <comment ref="Q46" authorId="0" shapeId="0" xr:uid="{00000000-0006-0000-0400-00005C000000}">
      <text>
        <r>
          <rPr>
            <sz val="11"/>
            <rFont val="Calibri"/>
          </rPr>
          <t>Google Android 16 must be configured to not allow passwords that include more than four repeating or sequential characters.</t>
        </r>
      </text>
    </comment>
    <comment ref="R46" authorId="0" shapeId="0" xr:uid="{00000000-0006-0000-0400-00005D000000}">
      <text>
        <r>
          <rPr>
            <sz val="11"/>
            <rFont val="Calibri"/>
          </rPr>
          <t>Google Android 16 must be configured to not allow more than 10 consecutive failed authentication attempts.</t>
        </r>
      </text>
    </comment>
    <comment ref="S46" authorId="0" shapeId="0" xr:uid="{00000000-0006-0000-0400-00005E000000}">
      <text>
        <r>
          <rPr>
            <sz val="11"/>
            <rFont val="Calibri"/>
          </rPr>
          <t>Google Android 16 must be configured to display the DOD advisory warning message at startup or each time the user unlocks the device.</t>
        </r>
      </text>
    </comment>
    <comment ref="T46" authorId="0" shapeId="0" xr:uid="{00000000-0006-0000-0400-00005F000000}">
      <text>
        <r>
          <rPr>
            <sz val="11"/>
            <rFont val="Calibri"/>
          </rPr>
          <t>Google Android 16 must be configured to enforce a password for Wi-Fi and Bluetooth hotspot if approved for use by the authorizing official (AO). If not approved for use, Wi-Fi and Bluetooth hotspot must be disabled.</t>
        </r>
      </text>
    </comment>
    <comment ref="U46" authorId="0" shapeId="0" xr:uid="{00000000-0006-0000-0400-000060000000}">
      <text>
        <r>
          <rPr>
            <sz val="11"/>
            <rFont val="Calibri"/>
          </rPr>
          <t>Google Android 16 must disable the user</t>
        </r>
        <r>
          <rPr>
            <sz val="11"/>
            <color rgb="FF000000"/>
            <rFont val="Calibri"/>
          </rPr>
          <t>'</t>
        </r>
        <r>
          <rPr>
            <sz val="11"/>
            <color rgb="FF000000"/>
            <rFont val="Calibri"/>
          </rPr>
          <t>s ability to wipe the device.</t>
        </r>
      </text>
    </comment>
    <comment ref="J48" authorId="0" shapeId="0" xr:uid="{00000000-0006-0000-0400-000061000000}">
      <text>
        <r>
          <rPr>
            <sz val="11"/>
            <rFont val="Calibri"/>
          </rPr>
          <t>Google Android 16 must be configured to disable multiuser modes.</t>
        </r>
      </text>
    </comment>
    <comment ref="K48" authorId="0" shapeId="0" xr:uid="{00000000-0006-0000-0400-000062000000}">
      <text>
        <r>
          <rPr>
            <sz val="11"/>
            <rFont val="Calibri"/>
          </rPr>
          <t>Google Android 16 must be configured to disable multiuser modes.</t>
        </r>
      </text>
    </comment>
    <comment ref="J59" authorId="0" shapeId="0" xr:uid="{00000000-0006-0000-0400-000063000000}">
      <text>
        <r>
          <rPr>
            <sz val="11"/>
            <rFont val="Calibri"/>
          </rPr>
          <t>Google Android 16 must be configured to disable multiuser modes.</t>
        </r>
      </text>
    </comment>
    <comment ref="K59" authorId="0" shapeId="0" xr:uid="{00000000-0006-0000-0400-000064000000}">
      <text>
        <r>
          <rPr>
            <sz val="11"/>
            <rFont val="Calibri"/>
          </rPr>
          <t>Google Android 16 must be configured to disable multiuser modes.</t>
        </r>
      </text>
    </comment>
    <comment ref="J70" authorId="0" shapeId="0" xr:uid="{00000000-0006-0000-0400-000065000000}">
      <text>
        <r>
          <rPr>
            <sz val="11"/>
            <rFont val="Calibri"/>
          </rPr>
          <t>Google Android 16 must be configured to enable audit logging.</t>
        </r>
      </text>
    </comment>
    <comment ref="K70" authorId="0" shapeId="0" xr:uid="{00000000-0006-0000-0400-000066000000}">
      <text>
        <r>
          <rPr>
            <sz val="11"/>
            <rFont val="Calibri"/>
          </rPr>
          <t>Google Android 16 must be configured to generate audit records for the following auditable events: Detected integrity violations.</t>
        </r>
      </text>
    </comment>
    <comment ref="L70" authorId="0" shapeId="0" xr:uid="{00000000-0006-0000-0400-000067000000}">
      <text>
        <r>
          <rPr>
            <sz val="11"/>
            <rFont val="Calibri"/>
          </rPr>
          <t>Google Android 16 must be configured to enable audit logging.</t>
        </r>
      </text>
    </comment>
    <comment ref="M70" authorId="0" shapeId="0" xr:uid="{00000000-0006-0000-0400-000068000000}">
      <text>
        <r>
          <rPr>
            <sz val="11"/>
            <rFont val="Calibri"/>
          </rPr>
          <t>Google Android 16 must be configured to generate audit records for the following auditable events: Detected integrity violations.</t>
        </r>
      </text>
    </comment>
    <comment ref="J73" authorId="0" shapeId="0" xr:uid="{00000000-0006-0000-0400-000069000000}">
      <text>
        <r>
          <rPr>
            <sz val="11"/>
            <rFont val="Calibri"/>
          </rPr>
          <t>Google Android 16 must be configured to enable audit logging.</t>
        </r>
      </text>
    </comment>
    <comment ref="K73" authorId="0" shapeId="0" xr:uid="{00000000-0006-0000-0400-00006A000000}">
      <text>
        <r>
          <rPr>
            <sz val="11"/>
            <rFont val="Calibri"/>
          </rPr>
          <t>Google Android 16 must be configured to generate audit records for the following auditable events: Detected integrity violations.</t>
        </r>
      </text>
    </comment>
    <comment ref="L73" authorId="0" shapeId="0" xr:uid="{00000000-0006-0000-0400-00006B000000}">
      <text>
        <r>
          <rPr>
            <sz val="11"/>
            <rFont val="Calibri"/>
          </rPr>
          <t>Google Android 16 must be configured to enable audit logging.</t>
        </r>
      </text>
    </comment>
    <comment ref="M73" authorId="0" shapeId="0" xr:uid="{00000000-0006-0000-0400-00006C000000}">
      <text>
        <r>
          <rPr>
            <sz val="11"/>
            <rFont val="Calibri"/>
          </rPr>
          <t>Google Android 16 must be configured to generate audit records for the following auditable events: Detected integrity violations.</t>
        </r>
      </text>
    </comment>
    <comment ref="J83" authorId="0" shapeId="0" xr:uid="{00000000-0006-0000-0400-00006D000000}">
      <text>
        <r>
          <rPr>
            <sz val="11"/>
            <rFont val="Calibri"/>
          </rPr>
          <t>The Google Android 16 work profile must be configured to disable automatic completion of workspace internet browser text input.</t>
        </r>
      </text>
    </comment>
    <comment ref="K83" authorId="0" shapeId="0" xr:uid="{00000000-0006-0000-0400-00006E000000}">
      <text>
        <r>
          <rPr>
            <sz val="11"/>
            <rFont val="Calibri"/>
          </rPr>
          <t>The Google Android 16 work profile must be configured to disable automatic completion of workspace internet browser text input.</t>
        </r>
      </text>
    </comment>
    <comment ref="J84" authorId="0" shapeId="0" xr:uid="{00000000-0006-0000-0400-00006F000000}">
      <text>
        <r>
          <rPr>
            <sz val="11"/>
            <rFont val="Calibri"/>
          </rPr>
          <t>The Google Android 16 work profile must be configured to disable automatic completion of workspace internet browser text input.</t>
        </r>
      </text>
    </comment>
    <comment ref="K84" authorId="0" shapeId="0" xr:uid="{00000000-0006-0000-0400-000070000000}">
      <text>
        <r>
          <rPr>
            <sz val="11"/>
            <rFont val="Calibri"/>
          </rPr>
          <t>The Google Android 16 work profile must be configured to disable automatic completion of workspace internet browser text input.</t>
        </r>
      </text>
    </comment>
    <comment ref="J92" authorId="0" shapeId="0" xr:uid="{00000000-0006-0000-0400-000071000000}">
      <text>
        <r>
          <rPr>
            <sz val="11"/>
            <rFont val="Calibri"/>
          </rPr>
          <t>Google Android 16 must be configured to disable USB mass storage mode.</t>
        </r>
      </text>
    </comment>
    <comment ref="K92" authorId="0" shapeId="0" xr:uid="{00000000-0006-0000-0400-000072000000}">
      <text>
        <r>
          <rPr>
            <sz val="11"/>
            <rFont val="Calibri"/>
          </rPr>
          <t>Google Android 16 must be configured to disable all data signaling over [assignment: list of externally accessible hardware ports (for example, USB)].</t>
        </r>
      </text>
    </comment>
    <comment ref="L92" authorId="0" shapeId="0" xr:uid="{00000000-0006-0000-0400-000073000000}">
      <text>
        <r>
          <rPr>
            <sz val="11"/>
            <rFont val="Calibri"/>
          </rPr>
          <t>Google Android 16 must be configured to disable USB mass storage mode.</t>
        </r>
      </text>
    </comment>
    <comment ref="M92" authorId="0" shapeId="0" xr:uid="{00000000-0006-0000-0400-000074000000}">
      <text>
        <r>
          <rPr>
            <sz val="11"/>
            <rFont val="Calibri"/>
          </rPr>
          <t>Google Android 16 must be configured to disable all data signaling over [assignment: list of externally accessible hardware ports (for example, USB)].</t>
        </r>
      </text>
    </comment>
    <comment ref="J98" authorId="0" shapeId="0" xr:uid="{00000000-0006-0000-0400-000075000000}">
      <text>
        <r>
          <rPr>
            <sz val="11"/>
            <rFont val="Calibri"/>
          </rPr>
          <t>Google Android 16 must be configured to not allow backup of [all applications, configuration data] to locally connected systems.</t>
        </r>
      </text>
    </comment>
    <comment ref="K98" authorId="0" shapeId="0" xr:uid="{00000000-0006-0000-0400-000076000000}">
      <text>
        <r>
          <rPr>
            <sz val="11"/>
            <rFont val="Calibri"/>
          </rPr>
          <t>Google Android 16 must be configured to not allow backup of [all applications, configuration data] to remote systems.</t>
        </r>
      </text>
    </comment>
    <comment ref="L98" authorId="0" shapeId="0" xr:uid="{00000000-0006-0000-0400-000077000000}">
      <text>
        <r>
          <rPr>
            <sz val="11"/>
            <rFont val="Calibri"/>
          </rPr>
          <t>Google Android 16 must be configured to not allow backup of [all applications, configuration data] to locally connected systems.</t>
        </r>
      </text>
    </comment>
    <comment ref="M98" authorId="0" shapeId="0" xr:uid="{00000000-0006-0000-0400-000078000000}">
      <text>
        <r>
          <rPr>
            <sz val="11"/>
            <rFont val="Calibri"/>
          </rPr>
          <t>Google Android 16 must be configured to not allow backup of [all applications, configuration data] to remote systems.</t>
        </r>
      </text>
    </comment>
    <comment ref="J99" authorId="0" shapeId="0" xr:uid="{00000000-0006-0000-0400-000079000000}">
      <text>
        <r>
          <rPr>
            <sz val="11"/>
            <rFont val="Calibri"/>
          </rPr>
          <t>Google Android 16 must be configured to not allow backup of [all applications, configuration data] to locally connected systems.</t>
        </r>
      </text>
    </comment>
    <comment ref="K99" authorId="0" shapeId="0" xr:uid="{00000000-0006-0000-0400-00007A000000}">
      <text>
        <r>
          <rPr>
            <sz val="11"/>
            <rFont val="Calibri"/>
          </rPr>
          <t>Google Android 16 must be configured to not allow backup of [all applications, configuration data] to remote systems.</t>
        </r>
      </text>
    </comment>
    <comment ref="L99" authorId="0" shapeId="0" xr:uid="{00000000-0006-0000-0400-00007B000000}">
      <text>
        <r>
          <rPr>
            <sz val="11"/>
            <rFont val="Calibri"/>
          </rPr>
          <t>Google Android 16 must be configured to not allow backup of [all applications, configuration data] to locally connected systems.</t>
        </r>
      </text>
    </comment>
    <comment ref="M99" authorId="0" shapeId="0" xr:uid="{00000000-0006-0000-0400-00007C000000}">
      <text>
        <r>
          <rPr>
            <sz val="11"/>
            <rFont val="Calibri"/>
          </rPr>
          <t>Google Android 16 must be configured to not allow backup of [all applications, configuration data] to remote systems.</t>
        </r>
      </text>
    </comment>
    <comment ref="J109" authorId="0" shapeId="0" xr:uid="{00000000-0006-0000-0400-00007D000000}">
      <text>
        <r>
          <rPr>
            <sz val="11"/>
            <rFont val="Calibri"/>
          </rPr>
          <t>Google Android 16 must be configured to disable ad hoc wireless client-to-client connection capability.</t>
        </r>
      </text>
    </comment>
    <comment ref="K109" authorId="0" shapeId="0" xr:uid="{00000000-0006-0000-0400-00007E000000}">
      <text>
        <r>
          <rPr>
            <sz val="11"/>
            <rFont val="Calibri"/>
          </rPr>
          <t>Google Android 16 must be configured to disable Wi-Fi Sharing.</t>
        </r>
      </text>
    </comment>
    <comment ref="L109" authorId="0" shapeId="0" xr:uid="{00000000-0006-0000-0400-00007F000000}">
      <text>
        <r>
          <rPr>
            <sz val="11"/>
            <rFont val="Calibri"/>
          </rPr>
          <t>The Google Android device must be configured to disable Wi-Fi Aware for Work Profile apps.</t>
        </r>
      </text>
    </comment>
    <comment ref="M109" authorId="0" shapeId="0" xr:uid="{00000000-0006-0000-0400-000080000000}">
      <text>
        <r>
          <rPr>
            <sz val="11"/>
            <rFont val="Calibri"/>
          </rPr>
          <t>Google Android 16 must be configured to disable ad hoc wireless client-to-client connection capability.</t>
        </r>
      </text>
    </comment>
    <comment ref="N109" authorId="0" shapeId="0" xr:uid="{00000000-0006-0000-0400-000081000000}">
      <text>
        <r>
          <rPr>
            <sz val="11"/>
            <rFont val="Calibri"/>
          </rPr>
          <t>Google Android 16 must be configured to disable Wi-Fi Sharing.</t>
        </r>
      </text>
    </comment>
    <comment ref="O109" authorId="0" shapeId="0" xr:uid="{00000000-0006-0000-0400-000082000000}">
      <text>
        <r>
          <rPr>
            <sz val="11"/>
            <rFont val="Calibri"/>
          </rPr>
          <t>The Google Android device must be configured to disable Wi-Fi Aware for Work Profile apps.</t>
        </r>
      </text>
    </comment>
    <comment ref="J110" authorId="0" shapeId="0" xr:uid="{00000000-0006-0000-0400-000083000000}">
      <text>
        <r>
          <rPr>
            <sz val="11"/>
            <rFont val="Calibri"/>
          </rPr>
          <t>Google Android 16 must be configured to disable trust agents.</t>
        </r>
      </text>
    </comment>
    <comment ref="K110" authorId="0" shapeId="0" xr:uid="{00000000-0006-0000-0400-000084000000}">
      <text>
        <r>
          <rPr>
            <sz val="11"/>
            <rFont val="Calibri"/>
          </rPr>
          <t>Google Android 16 must be configured to enable authentication of personal hotspot connections to the device using a preshared key.</t>
        </r>
      </text>
    </comment>
    <comment ref="L110" authorId="0" shapeId="0" xr:uid="{00000000-0006-0000-0400-000085000000}">
      <text>
        <r>
          <rPr>
            <sz val="11"/>
            <rFont val="Calibri"/>
          </rPr>
          <t>Google Android 16 must be configured to disable ad hoc wireless client-to-client connection capability.</t>
        </r>
      </text>
    </comment>
    <comment ref="M110" authorId="0" shapeId="0" xr:uid="{00000000-0006-0000-0400-000086000000}">
      <text>
        <r>
          <rPr>
            <sz val="11"/>
            <rFont val="Calibri"/>
          </rPr>
          <t>Google Android 16 must be configured to disable Wi-Fi Sharing.</t>
        </r>
      </text>
    </comment>
    <comment ref="N110" authorId="0" shapeId="0" xr:uid="{00000000-0006-0000-0400-000087000000}">
      <text>
        <r>
          <rPr>
            <sz val="11"/>
            <rFont val="Calibri"/>
          </rPr>
          <t>The Google Android device must be configured to disable Wi-Fi Aware for Work Profile apps.</t>
        </r>
      </text>
    </comment>
    <comment ref="O110" authorId="0" shapeId="0" xr:uid="{00000000-0006-0000-0400-000088000000}">
      <text>
        <r>
          <rPr>
            <sz val="11"/>
            <rFont val="Calibri"/>
          </rPr>
          <t>Google Android 16 must implement the management setting: disable the Bluetooth radio.</t>
        </r>
      </text>
    </comment>
    <comment ref="P110" authorId="0" shapeId="0" xr:uid="{00000000-0006-0000-0400-000089000000}">
      <text>
        <r>
          <rPr>
            <sz val="11"/>
            <rFont val="Calibri"/>
          </rPr>
          <t>Google Android 16 must be configured to disable trust agents.</t>
        </r>
      </text>
    </comment>
    <comment ref="Q110" authorId="0" shapeId="0" xr:uid="{00000000-0006-0000-0400-00008A000000}">
      <text>
        <r>
          <rPr>
            <sz val="11"/>
            <rFont val="Calibri"/>
          </rPr>
          <t>Google Android 16 must be configured to enable authentication of personal hotspot connections to the device using a preshared key.</t>
        </r>
      </text>
    </comment>
    <comment ref="R110" authorId="0" shapeId="0" xr:uid="{00000000-0006-0000-0400-00008B000000}">
      <text>
        <r>
          <rPr>
            <sz val="11"/>
            <rFont val="Calibri"/>
          </rPr>
          <t>Google Android 16 must be configured to disable ad hoc wireless client-to-client connection capability.</t>
        </r>
      </text>
    </comment>
    <comment ref="S110" authorId="0" shapeId="0" xr:uid="{00000000-0006-0000-0400-00008C000000}">
      <text>
        <r>
          <rPr>
            <sz val="11"/>
            <rFont val="Calibri"/>
          </rPr>
          <t>Google Android 16 must be configured to disable Wi-Fi Sharing.</t>
        </r>
      </text>
    </comment>
    <comment ref="T110" authorId="0" shapeId="0" xr:uid="{00000000-0006-0000-0400-00008D000000}">
      <text>
        <r>
          <rPr>
            <sz val="11"/>
            <rFont val="Calibri"/>
          </rPr>
          <t>The Google Android device must be configured to disable Wi-Fi Aware for Work Profile apps.</t>
        </r>
      </text>
    </comment>
    <comment ref="U110" authorId="0" shapeId="0" xr:uid="{00000000-0006-0000-0400-00008E000000}">
      <text>
        <r>
          <rPr>
            <sz val="11"/>
            <rFont val="Calibri"/>
          </rPr>
          <t>Google Android 16 must implement the management setting: disable the Bluetooth radio.</t>
        </r>
      </text>
    </comment>
    <comment ref="J117" authorId="0" shapeId="0" xr:uid="{00000000-0006-0000-0400-00008F000000}">
      <text>
        <r>
          <rPr>
            <sz val="11"/>
            <rFont val="Calibri"/>
          </rPr>
          <t>Google Android 16 must have the DOD root and intermediate PKI certificates installed.</t>
        </r>
      </text>
    </comment>
    <comment ref="K117" authorId="0" shapeId="0" xr:uid="{00000000-0006-0000-0400-000090000000}">
      <text>
        <r>
          <rPr>
            <sz val="11"/>
            <rFont val="Calibri"/>
          </rPr>
          <t>Google Android 16 must allow only the administrator (EMM) to install/remove DOD root and intermediate PKI certificates.</t>
        </r>
      </text>
    </comment>
    <comment ref="L117" authorId="0" shapeId="0" xr:uid="{00000000-0006-0000-0400-000091000000}">
      <text>
        <r>
          <rPr>
            <sz val="11"/>
            <rFont val="Calibri"/>
          </rPr>
          <t>Google Android 16 must have the DOD root and intermediate PKI certificates installed.</t>
        </r>
      </text>
    </comment>
    <comment ref="M117" authorId="0" shapeId="0" xr:uid="{00000000-0006-0000-0400-000092000000}">
      <text>
        <r>
          <rPr>
            <sz val="11"/>
            <rFont val="Calibri"/>
          </rPr>
          <t>Google Android 16 must allow only the administrator (EMM) to install/remove DOD root and intermediate PKI certificates.</t>
        </r>
      </text>
    </comment>
  </commentList>
</comments>
</file>

<file path=xl/sharedStrings.xml><?xml version="1.0" encoding="utf-8"?>
<sst xmlns="http://schemas.openxmlformats.org/spreadsheetml/2006/main" count="3030" uniqueCount="1222">
  <si>
    <t>Id</t>
  </si>
  <si>
    <t>Title</t>
  </si>
  <si>
    <t>Severity</t>
  </si>
  <si>
    <t>Component</t>
  </si>
  <si>
    <t>MoSCoW</t>
  </si>
  <si>
    <t>OpsImpact</t>
  </si>
  <si>
    <t>Phase</t>
  </si>
  <si>
    <t>ImplStatus</t>
  </si>
  <si>
    <t>Notes</t>
  </si>
  <si>
    <t>Remediation</t>
  </si>
  <si>
    <t>Description</t>
  </si>
  <si>
    <t>Audit</t>
  </si>
  <si>
    <t>Status</t>
  </si>
  <si>
    <t>LogID</t>
  </si>
  <si>
    <t>V-276748</t>
  </si>
  <si>
    <r>
      <rPr>
        <sz val="11"/>
        <rFont val="Calibri"/>
      </rPr>
      <t>Google Android 16 must be configured to enable audit logging.</t>
    </r>
  </si>
  <si>
    <t>CAT II (Medium)</t>
  </si>
  <si>
    <t>COBO</t>
  </si>
  <si>
    <t>Unassigned</t>
  </si>
  <si>
    <t>Unassessed</t>
  </si>
  <si>
    <t>Pending</t>
  </si>
  <si>
    <t/>
  </si>
  <si>
    <r>
      <rPr>
        <sz val="11"/>
        <color rgb="FF000000"/>
        <rFont val="Calibri"/>
      </rPr>
      <t>Configure the Google Android 16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r>
      <rPr>
        <sz val="11"/>
        <color rgb="FF000000"/>
        <rFont val="Calibri"/>
      </rPr>
      <t xml:space="preserve">
</t>
    </r>
    <r>
      <rPr>
        <sz val="11"/>
        <color rgb="FF000000"/>
        <rFont val="Calibri"/>
      </rPr>
      <t>Configuration API: setSecurityLoggingEnabled</t>
    </r>
  </si>
  <si>
    <r>
      <rPr>
        <sz val="11"/>
        <color rgb="FF000000"/>
        <rFont val="Calibri"/>
      </rPr>
      <t>Audit logs enable monitoring of security-relevant events and subsequent forensics when breaches occur. For the audit logs to be useful, administrators must have the ability to view them.</t>
    </r>
    <r>
      <rPr>
        <sz val="11"/>
        <color rgb="FF000000"/>
        <rFont val="Calibri"/>
      </rPr>
      <t xml:space="preserve">
</t>
    </r>
    <r>
      <rPr>
        <sz val="11"/>
        <color rgb="FF000000"/>
        <rFont val="Calibri"/>
      </rPr>
      <t>SFR ID: FMT_SMF.1.1 #32</t>
    </r>
  </si>
  <si>
    <r>
      <rPr>
        <sz val="11"/>
        <color rgb="FF000000"/>
        <rFont val="Calibri"/>
      </rPr>
      <t>Inspect the configuration on the managed Google Android 16 device to enable audit logging.</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</si>
  <si>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V-276749</t>
  </si>
  <si>
    <r>
      <rPr>
        <sz val="11"/>
        <rFont val="Calibri"/>
      </rPr>
      <t>Google Android 16 must be configured to enforce a minimum password length of six characters.</t>
    </r>
  </si>
  <si>
    <r>
      <rPr>
        <sz val="11"/>
        <color rgb="FF000000"/>
        <rFont val="Calibri"/>
      </rPr>
      <t>Configure the Google Android 16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in the number of characters as "6".</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Open "Minimum password quality".</t>
    </r>
    <r>
      <rPr>
        <sz val="11"/>
        <color rgb="FF000000"/>
        <rFont val="Calibri"/>
      </rPr>
      <t xml:space="preserve">
</t>
    </r>
    <r>
      <rPr>
        <sz val="11"/>
        <color rgb="FF000000"/>
        <rFont val="Calibri"/>
      </rPr>
      <t>5. Choose Numeric Complex, Alphabetic, Alphanumeric, or Complex.</t>
    </r>
    <r>
      <rPr>
        <sz val="11"/>
        <color rgb="FF000000"/>
        <rFont val="Calibri"/>
      </rPr>
      <t xml:space="preserve">
</t>
    </r>
    <r>
      <rPr>
        <sz val="11"/>
        <color rgb="FF000000"/>
        <rFont val="Calibri"/>
      </rPr>
      <t>6. Open "Minimum password length".</t>
    </r>
    <r>
      <rPr>
        <sz val="11"/>
        <color rgb="FF000000"/>
        <rFont val="Calibri"/>
      </rPr>
      <t xml:space="preserve">
</t>
    </r>
    <r>
      <rPr>
        <sz val="11"/>
        <color rgb="FF000000"/>
        <rFont val="Calibri"/>
      </rPr>
      <t>7. Enter in the number of characters as "6".</t>
    </r>
    <r>
      <rPr>
        <sz val="11"/>
        <color rgb="FF000000"/>
        <rFont val="Calibri"/>
      </rPr>
      <t xml:space="preserve">
</t>
    </r>
    <r>
      <rPr>
        <sz val="11"/>
        <color rgb="FF000000"/>
        <rFont val="Calibri"/>
      </rPr>
      <t>Configuration API: setPasswordMinimumLength</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</si>
  <si>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perform each attempt, and the size of the password space. The longer the minimum length of the password, the larger the password space. Having a too-short minimum password length significantly reduces password strength, increasing the chance of password compromise and resulting in device and data compromise.</t>
    </r>
    <r>
      <rPr>
        <sz val="11"/>
        <color rgb="FF000000"/>
        <rFont val="Calibri"/>
      </rPr>
      <t xml:space="preserve">
</t>
    </r>
    <r>
      <rPr>
        <sz val="11"/>
        <color rgb="FF000000"/>
        <rFont val="Calibri"/>
      </rPr>
      <t>SFR ID: FMT_SMF.1.1 #1</t>
    </r>
  </si>
  <si>
    <r>
      <rPr>
        <sz val="11"/>
        <color rgb="FF000000"/>
        <rFont val="Calibri"/>
      </rPr>
      <t>Review managed Google Android 16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that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that "6" is set for number of characters.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"Minimum password quality" is set to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that the number of characters is set to "6" or higher.</t>
    </r>
    <r>
      <rPr>
        <sz val="11"/>
        <color rgb="FF000000"/>
        <rFont val="Calibri"/>
      </rPr>
      <t xml:space="preserve">
</t>
    </r>
    <r>
      <rPr>
        <sz val="11"/>
        <color rgb="FF000000"/>
        <rFont val="Calibri"/>
      </rPr>
      <t>_____________________________</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&amp; privacy &gt;&gt; Device unlock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 or Password".</t>
    </r>
    <r>
      <rPr>
        <sz val="11"/>
        <color rgb="FF000000"/>
        <rFont val="Calibri"/>
      </rPr>
      <t xml:space="preserve">
</t>
    </r>
    <r>
      <rPr>
        <sz val="11"/>
        <color rgb="FF000000"/>
        <rFont val="Calibri"/>
      </rPr>
      <t>4. Verify that Password length required is at least "6".</t>
    </r>
    <r>
      <rPr>
        <sz val="11"/>
        <color rgb="FF000000"/>
        <rFont val="Calibri"/>
      </rPr>
      <t xml:space="preserve">
</t>
    </r>
    <r>
      <rPr>
        <sz val="11"/>
        <color rgb="FF000000"/>
        <rFont val="Calibri"/>
      </rPr>
      <t>If the device password length is not set to six characters or more on the EMM console or on the managed Google Android 16 device, this is a finding.</t>
    </r>
  </si>
  <si>
    <t>V-276750</t>
  </si>
  <si>
    <r>
      <rPr>
        <sz val="11"/>
        <rFont val="Calibri"/>
      </rPr>
      <t>Google Android 16 must be configured to not allow passwords that include more than four repeating or sequential characters.</t>
    </r>
  </si>
  <si>
    <r>
      <rPr>
        <sz val="11"/>
        <color rgb="FF000000"/>
        <rFont val="Calibri"/>
      </rPr>
      <t>Configure the Google Android 16 device to prevent passwords from containing more than four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r>
      <rPr>
        <sz val="11"/>
        <color rgb="FF000000"/>
        <rFont val="Calibri"/>
      </rPr>
      <t xml:space="preserve">
</t>
    </r>
    <r>
      <rPr>
        <sz val="11"/>
        <color rgb="FF000000"/>
        <rFont val="Calibri"/>
      </rPr>
      <t>Configuration API: setRequiredPasswordComplexity</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</si>
  <si>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FMT_SMF.1.1 #1</t>
    </r>
  </si>
  <si>
    <r>
      <rPr>
        <sz val="11"/>
        <color rgb="FF000000"/>
        <rFont val="Calibri"/>
      </rPr>
      <t>Review managed Google Android 16 device configuration settings to determine if the mobile device is prohibiting passwords with more than four repeating or sequential characters.</t>
    </r>
    <r>
      <rPr>
        <sz val="11"/>
        <color rgb="FF000000"/>
        <rFont val="Calibri"/>
      </rPr>
      <t xml:space="preserve">
</t>
    </r>
    <r>
      <rPr>
        <sz val="11"/>
        <color rgb="FF000000"/>
        <rFont val="Calibri"/>
      </rPr>
      <t>This validation procedure is performed on both the EMM Administration Console and the managed Google Android 16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Verify that quality is set to "Numeric (Complex)" or higher.</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quality is set to "Numeric (Complex)" or higher.</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Select "PIN".</t>
    </r>
    <r>
      <rPr>
        <sz val="11"/>
        <color rgb="FF000000"/>
        <rFont val="Calibri"/>
      </rPr>
      <t xml:space="preserve">
</t>
    </r>
    <r>
      <rPr>
        <sz val="11"/>
        <color rgb="FF000000"/>
        <rFont val="Calibri"/>
      </rPr>
      <t>4. Try to enter a new PIN with repeating numbers.</t>
    </r>
    <r>
      <rPr>
        <sz val="11"/>
        <color rgb="FF000000"/>
        <rFont val="Calibri"/>
      </rPr>
      <t xml:space="preserve">
</t>
    </r>
    <r>
      <rPr>
        <sz val="11"/>
        <color rgb="FF000000"/>
        <rFont val="Calibri"/>
      </rPr>
      <t>5. Verify that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if on the managed Google Android 16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</si>
  <si>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V-276751</t>
  </si>
  <si>
    <r>
      <rPr>
        <sz val="11"/>
        <rFont val="Calibri"/>
      </rPr>
      <t>Google Android 16 must be configured to lock the display after 15 minutes (or less) of inactivity.</t>
    </r>
  </si>
  <si>
    <r>
      <rPr>
        <sz val="11"/>
        <color rgb="FF000000"/>
        <rFont val="Calibri"/>
      </rPr>
      <t xml:space="preserve">Configure the Google Android 16 device to enable a screen-lock policy of 15 minutes for the max period of inactivity. </t>
    </r>
    <r>
      <rPr>
        <sz val="11"/>
        <color rgb="FF000000"/>
        <rFont val="Calibri"/>
      </rPr>
      <t xml:space="preserve">
</t>
    </r>
    <r>
      <rPr>
        <sz val="11"/>
        <color rgb="FF000000"/>
        <rFont val="Calibri"/>
      </rPr>
      <t xml:space="preserve">Note: The Google Android 16 Settings UI does not support the 15-minute increment, but this value can be set by the MDM.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Configuration API: setMaximumTimeToLock</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</si>
  <si>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FMT_SMF.1.1 #2</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</si>
  <si>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The Google Android 16 Settings user interface (UI) does not support the 15-minute increment, but this value can be set by the MDM.</t>
    </r>
    <r>
      <rPr>
        <sz val="11"/>
        <color rgb="FF000000"/>
        <rFont val="Calibri"/>
      </rPr>
      <t xml:space="preserve">
</t>
    </r>
    <r>
      <rPr>
        <sz val="11"/>
        <color rgb="FF000000"/>
        <rFont val="Calibri"/>
      </rPr>
      <t xml:space="preserve">This validation procedure is performed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If the EMM console device policy is not set to enable a screen-lock policy that will lock the display after a period of inactivity of 900 seconds, this is a finding.</t>
    </r>
  </si>
  <si>
    <t>V-276752</t>
  </si>
  <si>
    <r>
      <rPr>
        <sz val="11"/>
        <rFont val="Calibri"/>
      </rPr>
      <t>Google Android 16 must be configured to not allow more than 10 consecutive failed authentication attempts.</t>
    </r>
  </si>
  <si>
    <r>
      <rPr>
        <sz val="11"/>
        <color rgb="FF000000"/>
        <rFont val="Calibri"/>
      </rPr>
      <t>Configure the Google Android 16 device to allow only 10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Set "Max password failures for local wipe" to a number between 1 and 10.</t>
    </r>
    <r>
      <rPr>
        <sz val="11"/>
        <color rgb="FF000000"/>
        <rFont val="Calibri"/>
      </rPr>
      <t xml:space="preserve">
</t>
    </r>
    <r>
      <rPr>
        <sz val="11"/>
        <color rgb="FF000000"/>
        <rFont val="Calibri"/>
      </rPr>
      <t>Configuration API: setMaximumFailedPasswordsForWipe()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</si>
  <si>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FMT_SMF.1.1 #2, FIA_AFL_EXT.1.5</t>
    </r>
  </si>
  <si>
    <r>
      <rPr>
        <sz val="11"/>
        <color rgb="FF000000"/>
        <rFont val="Calibri"/>
      </rPr>
      <t xml:space="preserve">Review managed Google Android 16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"Max password failures for local wipe" is set to a number between 1 and 10.</t>
    </r>
    <r>
      <rPr>
        <sz val="11"/>
        <color rgb="FF000000"/>
        <rFont val="Calibri"/>
      </rPr>
      <t xml:space="preserve">
</t>
    </r>
    <r>
      <rPr>
        <sz val="11"/>
        <color rgb="FF000000"/>
        <rFont val="Calibri"/>
      </rPr>
      <t>_________________________</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 xml:space="preserve">2. Attempt to unlock the screen and validate that the device autowipes after the specified number of invalid entries. </t>
    </r>
    <r>
      <rPr>
        <sz val="11"/>
        <color rgb="FF000000"/>
        <rFont val="Calibri"/>
      </rPr>
      <t xml:space="preserve">
</t>
    </r>
    <r>
      <rPr>
        <sz val="11"/>
        <color rgb="FF000000"/>
        <rFont val="Calibri"/>
      </rPr>
      <t>Note: Perform this verification only with a test phone set up with a production profile.</t>
    </r>
    <r>
      <rPr>
        <sz val="11"/>
        <color rgb="FF000000"/>
        <rFont val="Calibri"/>
      </rPr>
      <t xml:space="preserve">
</t>
    </r>
    <r>
      <rPr>
        <sz val="11"/>
        <color rgb="FF000000"/>
        <rFont val="Calibri"/>
      </rPr>
      <t>If the EMM console device policy is not set for a maximum number of consecutive failed authentication attempts of 10 or fewer, or if on the managed Google Android 16 device the device policy is not set for a maximum number of consecutive failed authentication attempts of 10 or fewer, this is a finding.</t>
    </r>
  </si>
  <si>
    <t>V-276753</t>
  </si>
  <si>
    <r>
      <rPr>
        <sz val="11"/>
        <rFont val="Calibri"/>
      </rPr>
      <t>Google Android 16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</si>
  <si>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Google Android 16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r>
      <rPr>
        <sz val="11"/>
        <color rgb="FF000000"/>
        <rFont val="Calibri"/>
      </rPr>
      <t xml:space="preserve">
</t>
    </r>
    <r>
      <rPr>
        <sz val="11"/>
        <color rgb="FF000000"/>
        <rFont val="Calibri"/>
      </rPr>
      <t>Configuration API: DISALLOW_INSTALL_UNKNOWN_SOURCES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</si>
  <si>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FMT_SMF.1.1 #8</t>
    </r>
  </si>
  <si>
    <r>
      <rPr>
        <sz val="11"/>
        <color rgb="FF000000"/>
        <rFont val="Calibri"/>
      </rPr>
      <t>Review managed Google Android 16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16 device the device policy is not set to allow connections to only approved application repositories, this is a finding.</t>
    </r>
  </si>
  <si>
    <t>V-276754</t>
  </si>
  <si>
    <r>
      <rPr>
        <sz val="11"/>
        <rFont val="Calibri"/>
      </rPr>
      <t>Google Android 16 must be configured to enforce an application installation policy by specifying an application allowlist that restricts applications by the following characteristics: [selection: list of digital signatures, cryptographic hash values, names, application version].</t>
    </r>
  </si>
  <si>
    <r>
      <rPr>
        <sz val="11"/>
        <color rgb="FF000000"/>
        <rFont val="Calibri"/>
      </rPr>
      <t>Configure the Google Android 16 device to use an application allowlist.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</si>
  <si>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mobile device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operating system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FMT_SMF.1.1 #8</t>
    </r>
  </si>
  <si>
    <r>
      <rPr>
        <sz val="11"/>
        <color rgb="FF000000"/>
        <rFont val="Calibri"/>
      </rPr>
      <t>Review managed Google Android 16 device configuration settings to determine if the mobile device has an application allowlist configured. Verify that all applications listed on the allowlist have been approved by the authorizing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that all selected apps are AO approved.</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</si>
  <si>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V-276755</t>
  </si>
  <si>
    <r>
      <rPr>
        <sz val="11"/>
        <rFont val="Calibri"/>
      </rPr>
      <t>Google Android 16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</si>
  <si>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Configure the Google Android 16 device application allowlist to exclude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Allows unencrypted (or encrypted but not FIPS 140-2/140-3 validated) data sharing with other MDs, display screens (screen mirroring),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r>
      <rPr>
        <sz val="11"/>
        <color rgb="FF000000"/>
        <rFont val="Calibri"/>
      </rPr>
      <t xml:space="preserve">
</t>
    </r>
    <r>
      <rPr>
        <sz val="11"/>
        <color rgb="FF000000"/>
        <rFont val="Calibri"/>
      </rPr>
      <t>Managed Google Play is always an allowlisted App Store.</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</si>
  <si>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operating system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FMT_SMF.1.1 #8</t>
    </r>
  </si>
  <si>
    <r>
      <rPr>
        <sz val="11"/>
        <color rgb="FF000000"/>
        <rFont val="Calibri"/>
      </rPr>
      <t>Review managed Google Android 16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xml:space="preserve">- Allows unencrypted (or encrypted but not FIPS 140-2/140-3 validated) data sharing with other MDs, display screens (screen mirroring), or printers; </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</si>
  <si>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V-276756</t>
  </si>
  <si>
    <r>
      <rPr>
        <sz val="11"/>
        <rFont val="Calibri"/>
      </rPr>
      <t>Google Android 16 allowlist must be configured to not include artificial intelligence (AI) applications that process device data in the cloud, including Google Gemini.</t>
    </r>
  </si>
  <si>
    <r>
      <rPr>
        <sz val="11"/>
        <color rgb="FF000000"/>
        <rFont val="Calibri"/>
      </rPr>
      <t>Configure the Google Android 16 device application allowlist to exclude AI applications that process device data in the cloud, including Google Gemini.</t>
    </r>
    <r>
      <rPr>
        <sz val="11"/>
        <color rgb="FF000000"/>
        <rFont val="Calibri"/>
      </rPr>
      <t xml:space="preserve">
</t>
    </r>
    <r>
      <rPr>
        <sz val="11"/>
        <color rgb="FF000000"/>
        <rFont val="Calibri"/>
      </rPr>
      <t>Note: This restriction does not include Gemini Nano. Gemini Nano is a built-in capability of Android 16 and processes device data on the device. Refer to the STIG Supplemental document, Section 2, Artificial Intelligence Information, for more information.</t>
    </r>
  </si>
  <si>
    <r>
      <rPr>
        <sz val="11"/>
        <color rgb="FF000000"/>
        <rFont val="Calibri"/>
      </rPr>
      <t>Sensitive DOD data could be exposed when an AI app processes device data in the cloud.</t>
    </r>
    <r>
      <rPr>
        <sz val="11"/>
        <color rgb="FF000000"/>
        <rFont val="Calibri"/>
      </rPr>
      <t xml:space="preserve">
</t>
    </r>
    <r>
      <rPr>
        <sz val="11"/>
        <color rgb="FF000000"/>
        <rFont val="Calibri"/>
      </rPr>
      <t>SFR ID: FMT_SMF.1.1 #8</t>
    </r>
  </si>
  <si>
    <r>
      <rPr>
        <sz val="11"/>
        <color rgb="FF000000"/>
        <rFont val="Calibri"/>
      </rPr>
      <t>Review managed Google Android 16 device configuration settings to determine if the mobile device has an AI application that processes device data in the cloud, including Google Gemini.</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Verify that no AI applications that process device data in the cloud, including Google Gemini, are listed.</t>
    </r>
    <r>
      <rPr>
        <sz val="11"/>
        <color rgb="FF000000"/>
        <rFont val="Calibri"/>
      </rPr>
      <t xml:space="preserve">
</t>
    </r>
    <r>
      <rPr>
        <sz val="11"/>
        <color rgb="FF000000"/>
        <rFont val="Calibri"/>
      </rPr>
      <t>If the EMM console device policy includes AI applications that process device data in the cloud, including Google Gemini, this is a finding.</t>
    </r>
    <r>
      <rPr>
        <sz val="11"/>
        <color rgb="FF000000"/>
        <rFont val="Calibri"/>
      </rPr>
      <t xml:space="preserve">
</t>
    </r>
    <r>
      <rPr>
        <sz val="11"/>
        <color rgb="FF000000"/>
        <rFont val="Calibri"/>
      </rPr>
      <t>Note: This restriction does not include Gemini Nano. Gemini Nano is a built-in capability of Android 16 and processes device data on the device. Refer to the STIG Supplemental document, Section 2, Artificial Intelligence Restrictions, for more information.</t>
    </r>
  </si>
  <si>
    <t>V-276757</t>
  </si>
  <si>
    <r>
      <rPr>
        <sz val="11"/>
        <rFont val="Calibri"/>
      </rPr>
      <t>Google Android 16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</si>
  <si>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Google Android 16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Toggle "Disable unredacted notifications".</t>
    </r>
    <r>
      <rPr>
        <sz val="11"/>
        <color rgb="FF000000"/>
        <rFont val="Calibri"/>
      </rPr>
      <t xml:space="preserve">
</t>
    </r>
    <r>
      <rPr>
        <sz val="11"/>
        <color rgb="FF000000"/>
        <rFont val="Calibri"/>
      </rPr>
      <t>Configuration API: KEYGUARD_DISABLE_UNREDACTED_NOTIFICATIONS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</si>
  <si>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not to send notifications to the lock screen mitigates this risk.</t>
    </r>
    <r>
      <rPr>
        <sz val="11"/>
        <color rgb="FF000000"/>
        <rFont val="Calibri"/>
      </rPr>
      <t xml:space="preserve">
</t>
    </r>
    <r>
      <rPr>
        <sz val="11"/>
        <color rgb="FF000000"/>
        <rFont val="Calibri"/>
      </rPr>
      <t>SFR ID: FMT_SMF.1.1 #18</t>
    </r>
  </si>
  <si>
    <r>
      <rPr>
        <sz val="11"/>
        <color rgb="FF000000"/>
        <rFont val="Calibri"/>
      </rPr>
      <t xml:space="preserve">Review managed Google Android 16 device settings to determine if the Google Android 16 device displays (work profile)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Verify that "Disable unredacted notifications" is toggled to "ON".</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Display &amp; touch &gt;&gt; Lock screen.</t>
    </r>
    <r>
      <rPr>
        <sz val="11"/>
        <color rgb="FF000000"/>
        <rFont val="Calibri"/>
      </rPr>
      <t xml:space="preserve">
</t>
    </r>
    <r>
      <rPr>
        <sz val="11"/>
        <color rgb="FF000000"/>
        <rFont val="Calibri"/>
      </rPr>
      <t>2. Tap on "Privacy".</t>
    </r>
    <r>
      <rPr>
        <sz val="11"/>
        <color rgb="FF000000"/>
        <rFont val="Calibri"/>
      </rPr>
      <t xml:space="preserve">
</t>
    </r>
    <r>
      <rPr>
        <sz val="11"/>
        <color rgb="FF000000"/>
        <rFont val="Calibri"/>
      </rPr>
      <t>3. Verify that "Show sensitive content only when unlocked" is selected.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Display &amp; touch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16 device allows work notifications on the lock screen, this is a finding.</t>
    </r>
  </si>
  <si>
    <t>V-276758</t>
  </si>
  <si>
    <r>
      <rPr>
        <sz val="11"/>
        <rFont val="Calibri"/>
      </rPr>
      <t>Google Android 16 must be configured to disable trust agents.</t>
    </r>
  </si>
  <si>
    <r>
      <rPr>
        <sz val="11"/>
        <color rgb="FF000000"/>
        <rFont val="Calibri"/>
      </rPr>
      <t xml:space="preserve">Configure the Google Android 16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Toggle "Disable trust agents"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r>
      <rPr>
        <sz val="11"/>
        <color rgb="FF000000"/>
        <rFont val="Calibri"/>
      </rPr>
      <t xml:space="preserve">
</t>
    </r>
    <r>
      <rPr>
        <sz val="11"/>
        <color rgb="FF000000"/>
        <rFont val="Calibri"/>
      </rPr>
      <t>Configuration API: KEYGUARD_DISABLE_TRUST_AGENTS</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</si>
  <si>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FMT_SMF.1.1 #22,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</si>
  <si>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16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"Disable trust agents"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 xml:space="preserve">2. Tap "Security &amp; privacy". </t>
    </r>
    <r>
      <rPr>
        <sz val="11"/>
        <color rgb="FF000000"/>
        <rFont val="Calibri"/>
      </rPr>
      <t xml:space="preserve">
</t>
    </r>
    <r>
      <rPr>
        <sz val="11"/>
        <color rgb="FF000000"/>
        <rFont val="Calibri"/>
      </rPr>
      <t xml:space="preserve">3. Tap "More security &amp; privacy".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managed Google Android 16 device a trust agent can be enabled, this is a finding.</t>
    </r>
  </si>
  <si>
    <t>V-276759</t>
  </si>
  <si>
    <r>
      <rPr>
        <sz val="11"/>
        <rFont val="Calibri"/>
      </rPr>
      <t>Google Android 16 must be configured to disable developer modes.</t>
    </r>
  </si>
  <si>
    <r>
      <rPr>
        <sz val="11"/>
        <color rgb="FF000000"/>
        <rFont val="Calibri"/>
      </rPr>
      <t>Configure the Google Android 16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Toggle "Disallow debugging features" to "ON".</t>
    </r>
    <r>
      <rPr>
        <sz val="11"/>
        <color rgb="FF000000"/>
        <rFont val="Calibri"/>
      </rPr>
      <t xml:space="preserve">
</t>
    </r>
    <r>
      <rPr>
        <sz val="11"/>
        <color rgb="FF000000"/>
        <rFont val="Calibri"/>
      </rPr>
      <t>Configuration API: DISALLOW_DEBUGGING_FEATURES</t>
    </r>
  </si>
  <si>
    <r>
      <rPr>
        <sz val="11"/>
        <color rgb="FF000000"/>
        <rFont val="Calibri"/>
      </rPr>
      <t>Developer modes expose features of the mobile operating system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FMT_SMF.1.1 #26</t>
    </r>
  </si>
  <si>
    <r>
      <rPr>
        <sz val="11"/>
        <color rgb="FF000000"/>
        <rFont val="Calibri"/>
      </rPr>
      <t>Review managed Google Android 16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 Phone.</t>
    </r>
    <r>
      <rPr>
        <sz val="11"/>
        <color rgb="FF000000"/>
        <rFont val="Calibri"/>
      </rPr>
      <t xml:space="preserve">
</t>
    </r>
    <r>
      <rPr>
        <sz val="11"/>
        <color rgb="FF000000"/>
        <rFont val="Calibri"/>
      </rPr>
      <t>4. Tap on the Build Number to try to enable Developer Options and validate that action is blocked.</t>
    </r>
    <r>
      <rPr>
        <sz val="11"/>
        <color rgb="FF000000"/>
        <rFont val="Calibri"/>
      </rPr>
      <t xml:space="preserve">
</t>
    </r>
    <r>
      <rPr>
        <sz val="11"/>
        <color rgb="FF000000"/>
        <rFont val="Calibri"/>
      </rPr>
      <t>If the EMM console device policy is not set to disable developer mode, or on the managed Google Android 16 device the device policy is not set to disable developer mode, this is a finding.</t>
    </r>
  </si>
  <si>
    <t>V-276760</t>
  </si>
  <si>
    <r>
      <rPr>
        <sz val="11"/>
        <rFont val="Calibri"/>
      </rPr>
      <t>Google Android 16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</si>
  <si>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</si>
  <si>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Discussion):</t>
    </r>
    <r>
      <rPr>
        <sz val="11"/>
        <color rgb="FF000000"/>
        <rFont val="Calibri"/>
      </rPr>
      <t xml:space="preserve">
</t>
    </r>
    <r>
      <rPr>
        <sz val="11"/>
        <color rgb="FF000000"/>
        <rFont val="Calibri"/>
      </rPr>
      <t>1. By placing the DOD warning banner text in the user agreement signed by each Google Android 16 device user (preferred method).</t>
    </r>
    <r>
      <rPr>
        <sz val="11"/>
        <color rgb="FF000000"/>
        <rFont val="Calibri"/>
      </rPr>
      <t xml:space="preserve">
</t>
    </r>
    <r>
      <rPr>
        <sz val="11"/>
        <color rgb="FF000000"/>
        <rFont val="Calibri"/>
      </rPr>
      <t>2. By configuring the warning banner text on the EMM console and installing the banner on each Google Android 16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Enter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the message.</t>
    </r>
    <r>
      <rPr>
        <sz val="11"/>
        <color rgb="FF000000"/>
        <rFont val="Calibri"/>
      </rPr>
      <t xml:space="preserve">
</t>
    </r>
    <r>
      <rPr>
        <sz val="11"/>
        <color rgb="FF000000"/>
        <rFont val="Calibri"/>
      </rPr>
      <t>Configuration API: setDeviceOwnerLockScreenInfo</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</si>
  <si>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FMT_SMF.1.1 #36</t>
    </r>
  </si>
  <si>
    <r>
      <rPr>
        <sz val="11"/>
        <color rgb="FF000000"/>
        <rFont val="Calibri"/>
      </rPr>
      <t>The DOD warning banner can be displayed by either of the following methods (required text is found in the Discussion):</t>
    </r>
    <r>
      <rPr>
        <sz val="11"/>
        <color rgb="FF000000"/>
        <rFont val="Calibri"/>
      </rPr>
      <t xml:space="preserve">
</t>
    </r>
    <r>
      <rPr>
        <sz val="11"/>
        <color rgb="FF000000"/>
        <rFont val="Calibri"/>
      </rPr>
      <t>1. By placing the DOD warning banner text in the user agreement signed by each managed Android 16 device user (preferred method).</t>
    </r>
    <r>
      <rPr>
        <sz val="11"/>
        <color rgb="FF000000"/>
        <rFont val="Calibri"/>
      </rPr>
      <t xml:space="preserve">
</t>
    </r>
    <r>
      <rPr>
        <sz val="11"/>
        <color rgb="FF000000"/>
        <rFont val="Calibri"/>
      </rPr>
      <t>2. By configuring the warning banner text on the EMM console and installing the banner on each managed Android 16 mobile device.</t>
    </r>
    <r>
      <rPr>
        <sz val="11"/>
        <color rgb="FF000000"/>
        <rFont val="Calibri"/>
      </rPr>
      <t xml:space="preserve">
</t>
    </r>
    <r>
      <rPr>
        <sz val="11"/>
        <color rgb="FF000000"/>
        <rFont val="Calibri"/>
      </rPr>
      <t>Determine which method is used at the Google Android 16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16 device users and verify that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Verify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the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managed Google Android 16 device, the device policy is not set to display a warning banner with the appropriate designated wording, this is a finding.</t>
    </r>
  </si>
  <si>
    <t>V-276761</t>
  </si>
  <si>
    <r>
      <rPr>
        <sz val="11"/>
        <rFont val="Calibri"/>
      </rPr>
      <t>Google Android 16 must be configured to generate audit records for the following auditable events: Detected integrity violations.</t>
    </r>
  </si>
  <si>
    <r>
      <rPr>
        <sz val="11"/>
        <color rgb="FF000000"/>
        <rFont val="Calibri"/>
      </rPr>
      <t>Configure the Google Android 16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"Device owner management" section.</t>
    </r>
    <r>
      <rPr>
        <sz val="11"/>
        <color rgb="FF000000"/>
        <rFont val="Calibri"/>
      </rPr>
      <t xml:space="preserve">
</t>
    </r>
    <r>
      <rPr>
        <sz val="11"/>
        <color rgb="FF000000"/>
        <rFont val="Calibri"/>
      </rPr>
      <t>2. Toggle "Enable security logging" to "ON".</t>
    </r>
    <r>
      <rPr>
        <sz val="11"/>
        <color rgb="FF000000"/>
        <rFont val="Calibri"/>
      </rPr>
      <t xml:space="preserve">
</t>
    </r>
    <r>
      <rPr>
        <sz val="11"/>
        <color rgb="FF000000"/>
        <rFont val="Calibri"/>
      </rPr>
      <t>Configuration API: setSecurityLoggingEnabled</t>
    </r>
  </si>
  <si>
    <r>
      <rPr>
        <sz val="11"/>
        <color rgb="FF000000"/>
        <rFont val="Calibri"/>
      </rPr>
      <t>Audit logs enable monitoring of security-relevant events and subsequent forensics when breaches occur. They help identify attacks so that breaches can be prevented or limited in their scope. They facilitate analysis to improve performance and security. The Rule Title lists key events for which the system must generate an audit record.</t>
    </r>
    <r>
      <rPr>
        <sz val="11"/>
        <color rgb="FF000000"/>
        <rFont val="Calibri"/>
      </rPr>
      <t xml:space="preserve">
</t>
    </r>
    <r>
      <rPr>
        <sz val="11"/>
        <color rgb="FF000000"/>
        <rFont val="Calibri"/>
      </rPr>
      <t>Note: This requirement applies only to integrity violation detections that can be logged by the audit logging component.</t>
    </r>
    <r>
      <rPr>
        <sz val="11"/>
        <color rgb="FF000000"/>
        <rFont val="Calibri"/>
      </rPr>
      <t xml:space="preserve">
</t>
    </r>
    <r>
      <rPr>
        <sz val="11"/>
        <color rgb="FF000000"/>
        <rFont val="Calibri"/>
      </rPr>
      <t>SFR ID: FMT_SMF.1.1 #37</t>
    </r>
  </si>
  <si>
    <r>
      <rPr>
        <sz val="11"/>
        <color rgb="FF000000"/>
        <rFont val="Calibri"/>
      </rPr>
      <t>Review managed Google Android 16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</si>
  <si>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V-276762</t>
  </si>
  <si>
    <r>
      <rPr>
        <sz val="11"/>
        <rFont val="Calibri"/>
      </rPr>
      <t>Google Android 16 must be configured to disable USB mass storage mode.</t>
    </r>
  </si>
  <si>
    <r>
      <rPr>
        <sz val="11"/>
        <color rgb="FF000000"/>
        <rFont val="Calibri"/>
      </rPr>
      <t>Configure the Google Android 16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USB file transfer"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Toggle "Disallow USB file transfer" to "ON".</t>
    </r>
    <r>
      <rPr>
        <sz val="11"/>
        <color rgb="FF000000"/>
        <rFont val="Calibri"/>
      </rPr>
      <t xml:space="preserve">
</t>
    </r>
    <r>
      <rPr>
        <sz val="11"/>
        <color rgb="FF000000"/>
        <rFont val="Calibri"/>
      </rPr>
      <t>Configuration API: DISALLOW_MOUNT_PHYSICAL_MEDIA, DISALLOW_USB_FILE_TRANSFER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</si>
  <si>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FMT_SMF.1.1 #39</t>
    </r>
  </si>
  <si>
    <r>
      <rPr>
        <sz val="11"/>
        <color rgb="FF000000"/>
        <rFont val="Calibri"/>
      </rPr>
      <t xml:space="preserve">Review managed Google Android 16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______________________________</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1. Plug a USB cable into the managed Google Android 16 device and connect to a non-DOD network-managed PC.</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that "No data transfer" is selected.</t>
    </r>
    <r>
      <rPr>
        <sz val="11"/>
        <color rgb="FF000000"/>
        <rFont val="Calibri"/>
      </rPr>
      <t xml:space="preserve">
</t>
    </r>
    <r>
      <rPr>
        <sz val="11"/>
        <color rgb="FF000000"/>
        <rFont val="Calibri"/>
      </rPr>
      <t>If the EMM console device policy is not set to disable USB mass storage mode, or on the managed Google Android 16 device the device policy is not set to disable USB mass storage mode, this is a finding.</t>
    </r>
  </si>
  <si>
    <t>V-276763</t>
  </si>
  <si>
    <r>
      <rPr>
        <sz val="11"/>
        <rFont val="Calibri"/>
      </rPr>
      <t>Google Android 16 must be configured to not allow backup of [all applications, configuration data] to locally connected systems.</t>
    </r>
  </si>
  <si>
    <r>
      <rPr>
        <sz val="11"/>
        <color rgb="FF000000"/>
        <rFont val="Calibri"/>
      </rPr>
      <t>Configure the Google Android 16 device to disable backup to locally connected systems.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Configuration API: DISALLOW_MOUNT_PHYSICAL_MEDIA, DISALLOW_USB_FILE_TRANSFER</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</si>
  <si>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FMT_SMF.1.1 #40</t>
    </r>
  </si>
  <si>
    <r>
      <rPr>
        <sz val="11"/>
        <color rgb="FF000000"/>
        <rFont val="Calibri"/>
      </rPr>
      <t xml:space="preserve">Review managed Google Android 16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that "Enable backup service" is toggled to "OFF".</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Verify that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that Backup settings is "Not available".</t>
    </r>
    <r>
      <rPr>
        <sz val="11"/>
        <color rgb="FF000000"/>
        <rFont val="Calibri"/>
      </rPr>
      <t xml:space="preserve">
</t>
    </r>
    <r>
      <rPr>
        <sz val="11"/>
        <color rgb="FF000000"/>
        <rFont val="Calibri"/>
      </rPr>
      <t>If the EMM console device policy is not set to disable the capability to back up to a locally connected system, or on the managed Google Android 16 device the device policy is not set to disable the capability to back up to a locally connected system, this is a finding.</t>
    </r>
  </si>
  <si>
    <t>V-276764</t>
  </si>
  <si>
    <r>
      <rPr>
        <sz val="11"/>
        <rFont val="Calibri"/>
      </rPr>
      <t>Google Android 16 must be configured to not allow backup of [all applications, configuration data] to remote systems.</t>
    </r>
  </si>
  <si>
    <r>
      <rPr>
        <sz val="11"/>
        <color rgb="FF000000"/>
        <rFont val="Calibri"/>
      </rPr>
      <t>Configure the Google Android 16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Note: Because personal accounts cannot be added to the work profile (GOOG-16-009800), this control impacts only personal profile accounts. Sites can allow backup based on local policy.</t>
    </r>
    <r>
      <rPr>
        <sz val="11"/>
        <color rgb="FF000000"/>
        <rFont val="Calibri"/>
      </rPr>
      <t xml:space="preserve">
</t>
    </r>
    <r>
      <rPr>
        <sz val="11"/>
        <color rgb="FF000000"/>
        <rFont val="Calibri"/>
      </rPr>
      <t>Configuration API: setBackupServiceEnabled</t>
    </r>
  </si>
  <si>
    <r>
      <rPr>
        <sz val="11"/>
        <color rgb="FF000000"/>
        <rFont val="Calibri"/>
      </rPr>
      <t>Backups to remote systems (including cloud backup) can leave data vulnerable to breach on the external systems, which often offer less protection than the mobile operating system.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FMT_SMF.1.1 #40</t>
    </r>
  </si>
  <si>
    <r>
      <rPr>
        <sz val="11"/>
        <color rgb="FF000000"/>
        <rFont val="Calibri"/>
      </rPr>
      <t xml:space="preserve">Review managed Google Android 16 device configuration settings to determine if the capability to back up to a remote system has been disabled. </t>
    </r>
    <r>
      <rPr>
        <sz val="11"/>
        <color rgb="FF000000"/>
        <rFont val="Calibri"/>
      </rPr>
      <t xml:space="preserve">
</t>
    </r>
    <r>
      <rPr>
        <sz val="11"/>
        <color rgb="FF000000"/>
        <rFont val="Calibri"/>
      </rPr>
      <t>Note: Because personal accounts cannot be added to the work profile (GOOG-16-009800), this control impacts only personal profile accounts. Sites can allow backup based on local policy.</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that "Enable backup service" is toggled to "OFF".</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Verify that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that Backup settings is "Not available".</t>
    </r>
    <r>
      <rPr>
        <sz val="11"/>
        <color rgb="FF000000"/>
        <rFont val="Calibri"/>
      </rPr>
      <t xml:space="preserve">
</t>
    </r>
    <r>
      <rPr>
        <sz val="11"/>
        <color rgb="FF000000"/>
        <rFont val="Calibri"/>
      </rPr>
      <t>If the EMM console device policy is not set to disable the capability to back up to a remote system, or on the managed Google Android 16 device the device policy is not set to disable the capability to back up to a remote system, this is a finding.</t>
    </r>
  </si>
  <si>
    <t>V-276765</t>
  </si>
  <si>
    <r>
      <rPr>
        <sz val="11"/>
        <rFont val="Calibri"/>
      </rPr>
      <t>Google Android 16 must be configured to enable authentication of personal hotspot connections to the device using a preshared key.</t>
    </r>
  </si>
  <si>
    <r>
      <rPr>
        <sz val="11"/>
        <color rgb="FF000000"/>
        <rFont val="Calibri"/>
      </rPr>
      <t>This is a UBE control.</t>
    </r>
    <r>
      <rPr>
        <sz val="11"/>
        <color rgb="FF000000"/>
        <rFont val="Calibri"/>
      </rPr>
      <t xml:space="preserve">
</t>
    </r>
    <r>
      <rPr>
        <sz val="11"/>
        <color rgb="FF000000"/>
        <rFont val="Calibri"/>
      </rPr>
      <t>Train users to not change the default Wi-Fi hotspot security setting: 15-character complex Wi-Fi hotspot preshared key (password) ("WPA2/WPA3-Personal" or WPA3-Personal"). (GOOG-16-009800)</t>
    </r>
    <r>
      <rPr>
        <sz val="11"/>
        <color rgb="FF000000"/>
        <rFont val="Calibri"/>
      </rPr>
      <t xml:space="preserve">
</t>
    </r>
    <r>
      <rPr>
        <sz val="11"/>
        <color rgb="FF000000"/>
        <rFont val="Calibri"/>
      </rPr>
      <t>If the required preshared key is not set up, train users to use the following procedure to configure the required setting:</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On the left of the slide, tap on "Wi-Fi Hotspot" to bring up the configuration options.</t>
    </r>
    <r>
      <rPr>
        <sz val="11"/>
        <color rgb="FF000000"/>
        <rFont val="Calibri"/>
      </rPr>
      <t xml:space="preserve">
</t>
    </r>
    <r>
      <rPr>
        <sz val="11"/>
        <color rgb="FF000000"/>
        <rFont val="Calibri"/>
      </rPr>
      <t>4. Click on the "Security" link and select either "WPA2/WPA3-Personal" or "WPA3-Personal".</t>
    </r>
  </si>
  <si>
    <r>
      <rPr>
        <sz val="11"/>
        <color rgb="FF000000"/>
        <rFont val="Calibri"/>
      </rPr>
      <t>If no authentication is required to establish personal hotspot connections (Wi-Fi and Bluetooth),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 ID: FMT_SMF.1.1 #41</t>
    </r>
  </si>
  <si>
    <r>
      <rPr>
        <sz val="11"/>
        <color rgb="FF000000"/>
        <rFont val="Calibri"/>
      </rPr>
      <t>This is a User-Based Enforcement (UBE) control.</t>
    </r>
    <r>
      <rPr>
        <sz val="11"/>
        <color rgb="FF000000"/>
        <rFont val="Calibri"/>
      </rPr>
      <t xml:space="preserve">
</t>
    </r>
    <r>
      <rPr>
        <sz val="11"/>
        <color rgb="FF000000"/>
        <rFont val="Calibri"/>
      </rPr>
      <t>Check a sample of Pixel phones at the site and verify that the Wi-Fi hotspot preshared key (password) is set to "WPA2/WPA3-Personal" or "WPA3-Personal".</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On the left of the slide, tap on "Wi-Fi Hotspot" to bring up the configuration options.</t>
    </r>
    <r>
      <rPr>
        <sz val="11"/>
        <color rgb="FF000000"/>
        <rFont val="Calibri"/>
      </rPr>
      <t xml:space="preserve">
</t>
    </r>
    <r>
      <rPr>
        <sz val="11"/>
        <color rgb="FF000000"/>
        <rFont val="Calibri"/>
      </rPr>
      <t>4. Click on the "Security" link and verify that either "WPA2/WPA3-Personal" or "WPA3-Personal" is selected.</t>
    </r>
    <r>
      <rPr>
        <sz val="11"/>
        <color rgb="FF000000"/>
        <rFont val="Calibri"/>
      </rPr>
      <t xml:space="preserve">
</t>
    </r>
    <r>
      <rPr>
        <sz val="11"/>
        <color rgb="FF000000"/>
        <rFont val="Calibri"/>
      </rPr>
      <t>If the Wi-Fi hotspot security is not set to "WPA2/WPA3-Personal" or "WPA3-Personal", this is a finding.</t>
    </r>
  </si>
  <si>
    <t>V-276766</t>
  </si>
  <si>
    <r>
      <rPr>
        <sz val="11"/>
        <rFont val="Calibri"/>
      </rPr>
      <t>Google Android 16 must be configured to disable multiuser modes.</t>
    </r>
  </si>
  <si>
    <r>
      <rPr>
        <sz val="11"/>
        <color rgb="FF000000"/>
        <rFont val="Calibri"/>
      </rPr>
      <t>Configure the Google Android 16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modify accounts" to "ON".</t>
    </r>
    <r>
      <rPr>
        <sz val="11"/>
        <color rgb="FF000000"/>
        <rFont val="Calibri"/>
      </rPr>
      <t xml:space="preserve">
</t>
    </r>
    <r>
      <rPr>
        <sz val="11"/>
        <color rgb="FF000000"/>
        <rFont val="Calibri"/>
      </rPr>
      <t>Configuration API: DISALLOW_MODIFY_ACCOUNTS</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</si>
  <si>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FMT_SMF.1.1 #47a</t>
    </r>
  </si>
  <si>
    <r>
      <rPr>
        <sz val="11"/>
        <color rgb="FF000000"/>
        <rFont val="Calibri"/>
      </rPr>
      <t>Review documentation on the managed Google Android 16 device and inspect the configuration on the Google Android device to disable multiuser modes.</t>
    </r>
    <r>
      <rPr>
        <sz val="11"/>
        <color rgb="FF000000"/>
        <rFont val="Calibri"/>
      </rPr>
      <t xml:space="preserve">
</t>
    </r>
    <r>
      <rPr>
        <sz val="11"/>
        <color rgb="FF000000"/>
        <rFont val="Calibri"/>
      </rPr>
      <t xml:space="preserve">This validation procedure is performed on both the EMM Administration Console and the managed Google Android 16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modify accounts" is toggled to "ON".</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Passwords, passkeys &amp; accounts &gt;&gt; Accounts for Owner.</t>
    </r>
    <r>
      <rPr>
        <sz val="11"/>
        <color rgb="FF000000"/>
        <rFont val="Calibri"/>
      </rPr>
      <t xml:space="preserve">
</t>
    </r>
    <r>
      <rPr>
        <sz val="11"/>
        <color rgb="FF000000"/>
        <rFont val="Calibri"/>
      </rPr>
      <t>2. Tap "Add account" (work profile).</t>
    </r>
    <r>
      <rPr>
        <sz val="11"/>
        <color rgb="FF000000"/>
        <rFont val="Calibri"/>
      </rPr>
      <t xml:space="preserve">
</t>
    </r>
    <r>
      <rPr>
        <sz val="11"/>
        <color rgb="FF000000"/>
        <rFont val="Calibri"/>
      </rPr>
      <t>3. Verify that the action is not allowed.</t>
    </r>
    <r>
      <rPr>
        <sz val="11"/>
        <color rgb="FF000000"/>
        <rFont val="Calibri"/>
      </rPr>
      <t xml:space="preserve">
</t>
    </r>
    <r>
      <rPr>
        <sz val="11"/>
        <color rgb="FF000000"/>
        <rFont val="Calibri"/>
      </rPr>
      <t>If the EMM console device policy is not set to disable multiuser modes, or on the managed Google Android 16 device the device policy is not set to disable multiuser modes, this is a finding.</t>
    </r>
  </si>
  <si>
    <t>V-276767</t>
  </si>
  <si>
    <r>
      <rPr>
        <sz val="11"/>
        <rFont val="Calibri"/>
      </rPr>
      <t>Google Android 16 must be configured to disable Bluetooth or configured via User Based Enforcement (UBE) to allow Bluetooth for only Headset Profile (HSP), Hands-Free Profile (HFP), and Serial Port Profile (SPP).</t>
    </r>
  </si>
  <si>
    <r>
      <rPr>
        <sz val="11"/>
        <color rgb="FF000000"/>
        <rFont val="Calibri"/>
      </rPr>
      <t>Configure the Google Android 16 device to disable Bluetooth, or if the AO has approved the use of Bluetooth (for example, for car hands-free use), train the user to connect to only authorized Bluetooth devices using only HSP, HFP, or SPP Bluetooth-capable devices (User-Based Enforcement).</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the "User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the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GOOG-16-009800.</t>
    </r>
    <r>
      <rPr>
        <sz val="11"/>
        <color rgb="FF000000"/>
        <rFont val="Calibri"/>
      </rPr>
      <t xml:space="preserve">
</t>
    </r>
    <r>
      <rPr>
        <sz val="11"/>
        <color rgb="FF000000"/>
        <rFont val="Calibri"/>
      </rPr>
      <t>Configuration API: DISALLOW_CONFIG_BLUETOOTH</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</si>
  <si>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</si>
  <si>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Determine if the authorizing official (AO) has approved the use of Bluetooth at the site. If the AO has not approved the use of Bluetooth, verify that Bluetooth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the "User restrictions" section.</t>
    </r>
    <r>
      <rPr>
        <sz val="11"/>
        <color rgb="FF000000"/>
        <rFont val="Calibri"/>
      </rPr>
      <t xml:space="preserve">
</t>
    </r>
    <r>
      <rPr>
        <sz val="11"/>
        <color rgb="FF000000"/>
        <rFont val="Calibri"/>
      </rPr>
      <t>2. Verify that "Disallow Bluetooth"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the "User restrictions on parent" section.</t>
    </r>
    <r>
      <rPr>
        <sz val="11"/>
        <color rgb="FF000000"/>
        <rFont val="Calibri"/>
      </rPr>
      <t xml:space="preserve">
</t>
    </r>
    <r>
      <rPr>
        <sz val="11"/>
        <color rgb="FF000000"/>
        <rFont val="Calibri"/>
      </rPr>
      <t>2. Verify that "Disallow Bluetooth" is toggled to "ON".</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that "Use Bluetooth" is set to "OFF" and cannot be toggled to "ON".</t>
    </r>
    <r>
      <rPr>
        <sz val="11"/>
        <color rgb="FF000000"/>
        <rFont val="Calibri"/>
      </rPr>
      <t xml:space="preserve">
</t>
    </r>
    <r>
      <rPr>
        <sz val="11"/>
        <color rgb="FF000000"/>
        <rFont val="Calibri"/>
      </rPr>
      <t>If the AO has approved the use of Bluetooth, on the managed Android 16 device:</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that only approved Bluetooth-connected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</si>
  <si>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V-276768</t>
  </si>
  <si>
    <r>
      <rPr>
        <sz val="11"/>
        <rFont val="Calibri"/>
      </rPr>
      <t>Google Android 16 must be configured to disable ad hoc wireless client-to-client connection capability.</t>
    </r>
  </si>
  <si>
    <r>
      <rPr>
        <sz val="11"/>
        <color rgb="FF000000"/>
        <rFont val="Calibri"/>
      </rPr>
      <t>Configure the Google Android devices to disallow Wi-Fi Direct. On the management tool, do the following:</t>
    </r>
    <r>
      <rPr>
        <sz val="11"/>
        <color rgb="FF000000"/>
        <rFont val="Calibri"/>
      </rPr>
      <t xml:space="preserve">
</t>
    </r>
    <r>
      <rPr>
        <sz val="11"/>
        <color rgb="FF000000"/>
        <rFont val="Calibri"/>
      </rPr>
      <t>COBO:</t>
    </r>
    <r>
      <rPr>
        <sz val="11"/>
        <color rgb="FF000000"/>
        <rFont val="Calibri"/>
      </rPr>
      <t xml:space="preserve">
</t>
    </r>
    <r>
      <rPr>
        <sz val="11"/>
        <color rgb="FF000000"/>
        <rFont val="Calibri"/>
      </rPr>
      <t>1. Find "User Restrictions" and select "Set User Restrictions".</t>
    </r>
    <r>
      <rPr>
        <sz val="11"/>
        <color rgb="FF000000"/>
        <rFont val="Calibri"/>
      </rPr>
      <t xml:space="preserve">
</t>
    </r>
    <r>
      <rPr>
        <sz val="11"/>
        <color rgb="FF000000"/>
        <rFont val="Calibri"/>
      </rPr>
      <t>2. Scroll down to "Disallow Wi-Fi Direct" and toggle that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Find "User Restrictions on Parent" and select "Set User Restrictions".</t>
    </r>
    <r>
      <rPr>
        <sz val="11"/>
        <color rgb="FF000000"/>
        <rFont val="Calibri"/>
      </rPr>
      <t xml:space="preserve">
</t>
    </r>
    <r>
      <rPr>
        <sz val="11"/>
        <color rgb="FF000000"/>
        <rFont val="Calibri"/>
      </rPr>
      <t>2. Scroll down to "Disallow Wi-Fi Direct" and toggle that to "ON".</t>
    </r>
    <r>
      <rPr>
        <sz val="11"/>
        <color rgb="FF000000"/>
        <rFont val="Calibri"/>
      </rPr>
      <t xml:space="preserve">
</t>
    </r>
    <r>
      <rPr>
        <sz val="11"/>
        <color rgb="FF000000"/>
        <rFont val="Calibri"/>
      </rPr>
      <t>Configuration API: DISALLOW_WIFI_DIRECT</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</si>
  <si>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</si>
  <si>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Review the configuration to determine if the Google Android devices are disallowing Wi-Fi Direct.</t>
    </r>
    <r>
      <rPr>
        <sz val="11"/>
        <color rgb="FF000000"/>
        <rFont val="Calibri"/>
      </rPr>
      <t xml:space="preserve">
</t>
    </r>
    <r>
      <rPr>
        <sz val="11"/>
        <color rgb="FF000000"/>
        <rFont val="Calibri"/>
      </rPr>
      <t>This validation procedure is performed on both the management tool and the Google Android device.</t>
    </r>
    <r>
      <rPr>
        <sz val="11"/>
        <color rgb="FF000000"/>
        <rFont val="Calibri"/>
      </rPr>
      <t xml:space="preserve">
</t>
    </r>
    <r>
      <rPr>
        <sz val="11"/>
        <color rgb="FF000000"/>
        <rFont val="Calibri"/>
      </rPr>
      <t>On the management tool, in the user restrictions, verify that "Wi-Fi Direct" has been set to "Disallow":</t>
    </r>
    <r>
      <rPr>
        <sz val="11"/>
        <color rgb="FF000000"/>
        <rFont val="Calibri"/>
      </rPr>
      <t xml:space="preserve">
</t>
    </r>
    <r>
      <rPr>
        <sz val="11"/>
        <color rgb="FF000000"/>
        <rFont val="Calibri"/>
      </rPr>
      <t>COBO:</t>
    </r>
    <r>
      <rPr>
        <sz val="11"/>
        <color rgb="FF000000"/>
        <rFont val="Calibri"/>
      </rPr>
      <t xml:space="preserve">
</t>
    </r>
    <r>
      <rPr>
        <sz val="11"/>
        <color rgb="FF000000"/>
        <rFont val="Calibri"/>
      </rPr>
      <t>1. Find "User Restrictions" and select "Set User Restrictions".</t>
    </r>
    <r>
      <rPr>
        <sz val="11"/>
        <color rgb="FF000000"/>
        <rFont val="Calibri"/>
      </rPr>
      <t xml:space="preserve">
</t>
    </r>
    <r>
      <rPr>
        <sz val="11"/>
        <color rgb="FF000000"/>
        <rFont val="Calibri"/>
      </rPr>
      <t>2. Scroll down to "Disallow Wi-Fi Direct" and verify that it is set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Find "User Restrictions on Parent" and select "Set User Restrictions".</t>
    </r>
    <r>
      <rPr>
        <sz val="11"/>
        <color rgb="FF000000"/>
        <rFont val="Calibri"/>
      </rPr>
      <t xml:space="preserve">
</t>
    </r>
    <r>
      <rPr>
        <sz val="11"/>
        <color rgb="FF000000"/>
        <rFont val="Calibri"/>
      </rPr>
      <t>2. Scroll down to "Disallow Wi-Fi Direct" and verify that it is set to "ON".</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that Wi-Fi Direct cannot be selected.</t>
    </r>
    <r>
      <rPr>
        <sz val="11"/>
        <color rgb="FF000000"/>
        <rFont val="Calibri"/>
      </rPr>
      <t xml:space="preserve">
</t>
    </r>
    <r>
      <rPr>
        <sz val="11"/>
        <color rgb="FF000000"/>
        <rFont val="Calibri"/>
      </rPr>
      <t>If on the management tool "Wi-Fi Direct" is not set to "Disallow", or on the Google Android device a Wi-Fi Direct device is listed that can be connected to, this is a finding.</t>
    </r>
  </si>
  <si>
    <t>V-276769</t>
  </si>
  <si>
    <r>
      <rPr>
        <sz val="11"/>
        <rFont val="Calibri"/>
      </rPr>
      <t>Google Android 16 users must complete required training.</t>
    </r>
  </si>
  <si>
    <r>
      <rPr>
        <sz val="11"/>
        <color rgb="FF000000"/>
        <rFont val="Calibri"/>
      </rPr>
      <t xml:space="preserve">All Google Android 16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**Secure use of Calendar Alarm.</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xml:space="preserve">  **How to perform a full device wipe.</t>
    </r>
    <r>
      <rPr>
        <sz val="11"/>
        <color rgb="FF000000"/>
        <rFont val="Calibri"/>
      </rPr>
      <t xml:space="preserve">
</t>
    </r>
    <r>
      <rPr>
        <sz val="11"/>
        <color rgb="FF000000"/>
        <rFont val="Calibri"/>
      </rPr>
      <t xml:space="preserve">  **Use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</si>
  <si>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</si>
  <si>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Google Android 16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Google Android 16 device users have completed the required training. The intent is that required training is renewed on a periodic basis in a time period determined by the 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Google Android 16 device user has not completed the required training, this is a finding.</t>
    </r>
  </si>
  <si>
    <t>V-276770</t>
  </si>
  <si>
    <r>
      <rPr>
        <sz val="11"/>
        <rFont val="Calibri"/>
      </rPr>
      <t>Google Android 16 must be configured to disable Wi-Fi Sharing.</t>
    </r>
  </si>
  <si>
    <r>
      <rPr>
        <sz val="11"/>
        <color rgb="FF000000"/>
        <rFont val="Calibri"/>
      </rPr>
      <t>Configure the Google Android 16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Configuration API: DISALLOW_SHARING_ADMIN_CONFIGURED_WIFI</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</si>
  <si>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 WLAN #3</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</si>
  <si>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that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sharing admin configured Wi-Fi"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If on the EMM console "Disallow sharing admin configured Wi-Fi" is not enabled, this is a finding.</t>
    </r>
  </si>
  <si>
    <t>V-276771</t>
  </si>
  <si>
    <r>
      <rPr>
        <sz val="11"/>
        <rFont val="Calibri"/>
      </rPr>
      <t>Google Android 16 must be configured to enforce a password for Wi-Fi and Bluetooth hotspot if approved for use by the authorizing official (AO). If not approved for use, Wi-Fi and Bluetooth hotspot must be disabled.</t>
    </r>
  </si>
  <si>
    <r>
      <rPr>
        <sz val="11"/>
        <color rgb="FF000000"/>
        <rFont val="Calibri"/>
      </rPr>
      <t xml:space="preserve">Disable hotspot functions on the DOD phone if not approved by the AO.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If the AO has approved the use of Wi-Fi and Bluetooth hotspots, train the user to not change the default hotspot password (refer to GOOG-16-009800). By default, when Wi-Fi Hotspot is enabled, a 15-character complex password is automatically configured for the hotspot.</t>
    </r>
    <r>
      <rPr>
        <sz val="11"/>
        <color rgb="FF000000"/>
        <rFont val="Calibri"/>
      </rPr>
      <t xml:space="preserve">
</t>
    </r>
    <r>
      <rPr>
        <sz val="11"/>
        <color rgb="FF000000"/>
        <rFont val="Calibri"/>
      </rPr>
      <t>Configuration API: DISALLOW_CONFIG_TETHERING</t>
    </r>
  </si>
  <si>
    <r>
      <rPr>
        <sz val="11"/>
        <color rgb="FF000000"/>
        <rFont val="Calibri"/>
      </rPr>
      <t>Wi-Fi and Bluetooth hotspot use may increase the risk for exposing sensitive DOD data for some use cases; therefore, it should be disabled unless approved by the AO. When a DOD mobile phone is used as a Wi-Fi or Bluetooth hotspot, a hotspot password must be enabled; otherwise, unauthorized devices could connect to the DOD hotspot, which may increase the risk of exposure of sensitive DOD data and/or a performance degradation of the DOD mobile phone.</t>
    </r>
    <r>
      <rPr>
        <sz val="11"/>
        <color rgb="FF000000"/>
        <rFont val="Calibri"/>
      </rPr>
      <t xml:space="preserve">
</t>
    </r>
    <r>
      <rPr>
        <sz val="11"/>
        <color rgb="FF000000"/>
        <rFont val="Calibri"/>
      </rPr>
      <t>SFR ID: FMT_SMF_EXT.1.1 / WLAN #3</t>
    </r>
  </si>
  <si>
    <r>
      <rPr>
        <sz val="11"/>
        <color rgb="FF000000"/>
        <rFont val="Calibri"/>
      </rPr>
      <t>Review device configuration and user training and determine if the AO has approved hotspot use.</t>
    </r>
    <r>
      <rPr>
        <sz val="11"/>
        <color rgb="FF000000"/>
        <rFont val="Calibri"/>
      </rPr>
      <t xml:space="preserve">
</t>
    </r>
    <r>
      <rPr>
        <sz val="11"/>
        <color rgb="FF000000"/>
        <rFont val="Calibri"/>
      </rPr>
      <t>If the AO has not approved hotspot use, verify that hotspot use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tethering"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On the managed Google Android 16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t>
    </r>
    <r>
      <rPr>
        <sz val="11"/>
        <color rgb="FF000000"/>
        <rFont val="Calibri"/>
      </rPr>
      <t xml:space="preserve">
</t>
    </r>
    <r>
      <rPr>
        <sz val="11"/>
        <color rgb="FF000000"/>
        <rFont val="Calibri"/>
      </rPr>
      <t>2. Verify that "Hotspot &amp; tethering" is "Controlled by admin".</t>
    </r>
    <r>
      <rPr>
        <sz val="11"/>
        <color rgb="FF000000"/>
        <rFont val="Calibri"/>
      </rPr>
      <t xml:space="preserve">
</t>
    </r>
    <r>
      <rPr>
        <sz val="11"/>
        <color rgb="FF000000"/>
        <rFont val="Calibri"/>
      </rPr>
      <t>3. Verify that tapping "Hotspot &amp; tethering" provides a prompt to the user specifying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managed Google Android 16 device "Hotspot &amp; tethering" is enabled, this is a finding.</t>
    </r>
    <r>
      <rPr>
        <sz val="11"/>
        <color rgb="FF000000"/>
        <rFont val="Calibri"/>
      </rPr>
      <t xml:space="preserve">
</t>
    </r>
    <r>
      <rPr>
        <sz val="11"/>
        <color rgb="FF000000"/>
        <rFont val="Calibri"/>
      </rPr>
      <t>If hotspot use has been approved, verify that the user has been trained to use the default hotspot password. Refer to GOOG-16-009800 for the procedure.</t>
    </r>
    <r>
      <rPr>
        <sz val="11"/>
        <color rgb="FF000000"/>
        <rFont val="Calibri"/>
      </rPr>
      <t xml:space="preserve">
</t>
    </r>
    <r>
      <rPr>
        <sz val="11"/>
        <color rgb="FF000000"/>
        <rFont val="Calibri"/>
      </rPr>
      <t>If users are not trained to use the default hotspot password, this is a finding.</t>
    </r>
  </si>
  <si>
    <t>V-276772</t>
  </si>
  <si>
    <r>
      <rPr>
        <sz val="11"/>
        <rFont val="Calibri"/>
      </rPr>
      <t>Google Android 16 must have the DOD root and intermediate PKI certificates installed.</t>
    </r>
  </si>
  <si>
    <r>
      <rPr>
        <sz val="11"/>
        <color rgb="FF000000"/>
        <rFont val="Calibri"/>
      </rPr>
      <t xml:space="preserve">Configure the Google Android 16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r>
      <rPr>
        <sz val="11"/>
        <color rgb="FF000000"/>
        <rFont val="Calibri"/>
      </rPr>
      <t xml:space="preserve">
</t>
    </r>
    <r>
      <rPr>
        <sz val="11"/>
        <color rgb="FF000000"/>
        <rFont val="Calibri"/>
      </rPr>
      <t>Configuration API: installCaCert()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</si>
  <si>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FMT_SMF.1.1 #11</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</si>
  <si>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16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"More security &amp; privacy".</t>
    </r>
    <r>
      <rPr>
        <sz val="11"/>
        <color rgb="FF000000"/>
        <rFont val="Calibri"/>
      </rPr>
      <t xml:space="preserve">
</t>
    </r>
    <r>
      <rPr>
        <sz val="11"/>
        <color rgb="FF000000"/>
        <rFont val="Calibri"/>
      </rPr>
      <t>5. Tap "Encryption &amp; credentials".</t>
    </r>
    <r>
      <rPr>
        <sz val="11"/>
        <color rgb="FF000000"/>
        <rFont val="Calibri"/>
      </rPr>
      <t xml:space="preserve">
</t>
    </r>
    <r>
      <rPr>
        <sz val="11"/>
        <color rgb="FF000000"/>
        <rFont val="Calibri"/>
      </rPr>
      <t>6. Tap "Trusted credentials".</t>
    </r>
    <r>
      <rPr>
        <sz val="11"/>
        <color rgb="FF000000"/>
        <rFont val="Calibri"/>
      </rPr>
      <t xml:space="preserve">
</t>
    </r>
    <r>
      <rPr>
        <sz val="11"/>
        <color rgb="FF000000"/>
        <rFont val="Calibri"/>
      </rPr>
      <t>7.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16 device does not list the DOD root and intermediate certificates under the user tab, this is a finding.</t>
    </r>
  </si>
  <si>
    <t>V-276773</t>
  </si>
  <si>
    <r>
      <rPr>
        <sz val="11"/>
        <rFont val="Calibri"/>
      </rPr>
      <t>The Google Android 16 work profile must be configured to enforce the system application disable list.</t>
    </r>
  </si>
  <si>
    <r>
      <rPr>
        <sz val="11"/>
        <color rgb="FF000000"/>
        <rFont val="Calibri"/>
      </rPr>
      <t>Configure the Google Android 16 device to enforce the system application disable list.</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the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the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allowlist.</t>
    </r>
    <r>
      <rPr>
        <sz val="11"/>
        <color rgb="FF000000"/>
        <rFont val="Calibri"/>
      </rPr>
      <t xml:space="preserve">
</t>
    </r>
    <r>
      <rPr>
        <sz val="11"/>
        <color rgb="FF000000"/>
        <rFont val="Calibri"/>
      </rPr>
      <t>Configuration API: enableSystemApp, setApplicationHidden</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</si>
  <si>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Google Android 16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Google Android 16 build by Google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FMT_SMF.1.1 #47</t>
    </r>
  </si>
  <si>
    <r>
      <rPr>
        <sz val="11"/>
        <color rgb="FF000000"/>
        <rFont val="Calibri"/>
      </rPr>
      <t>Review the managed Google Android 16 work profile configuration settings to confirm the system application disable list is enforced. This setting is enforced by default. Verify that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that only approved apps are on the list.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the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Verify that package names of apps are listed.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the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that package names of apps are listed.</t>
    </r>
    <r>
      <rPr>
        <sz val="11"/>
        <color rgb="FF000000"/>
        <rFont val="Calibri"/>
      </rPr>
      <t xml:space="preserve">
</t>
    </r>
    <r>
      <rPr>
        <sz val="11"/>
        <color rgb="FF000000"/>
        <rFont val="Calibri"/>
      </rPr>
      <t>If on the EMM console the system app allowlist contains unapproved core apps, this is a finding.</t>
    </r>
  </si>
  <si>
    <t>V-276774</t>
  </si>
  <si>
    <r>
      <rPr>
        <sz val="11"/>
        <rFont val="Calibri"/>
      </rPr>
      <t>The Google Android 16 work profile must be configured to disable automatic completion of workspace internet browser text input.</t>
    </r>
  </si>
  <si>
    <r>
      <rPr>
        <sz val="11"/>
        <color rgb="FF000000"/>
        <rFont val="Calibri"/>
      </rPr>
      <t>Configure the Chrome browser on the Google Android 16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</si>
  <si>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without previous knowledge of the information. By allowing the use of autofill functionality, an adversary who learns a user's Android 16 device password, or who otherwise is able to unlock the device, may be able to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FMT_SMF.1.1 #47</t>
    </r>
  </si>
  <si>
    <r>
      <rPr>
        <sz val="11"/>
        <color rgb="FF000000"/>
        <rFont val="Calibri"/>
      </rPr>
      <t>Review the work profile Chrome Browser app on the Google Android 16 autofill setting.</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that "PasswordManagerEnabled" is turned "OFF".</t>
    </r>
    <r>
      <rPr>
        <sz val="11"/>
        <color rgb="FF000000"/>
        <rFont val="Calibri"/>
      </rPr>
      <t xml:space="preserve">
</t>
    </r>
    <r>
      <rPr>
        <sz val="11"/>
        <color rgb="FF000000"/>
        <rFont val="Calibri"/>
      </rPr>
      <t>4. Verify that "AutofillAddressEnabled" is turned "OFF".</t>
    </r>
    <r>
      <rPr>
        <sz val="11"/>
        <color rgb="FF000000"/>
        <rFont val="Calibri"/>
      </rPr>
      <t xml:space="preserve">
</t>
    </r>
    <r>
      <rPr>
        <sz val="11"/>
        <color rgb="FF000000"/>
        <rFont val="Calibri"/>
      </rPr>
      <t>5. Verify that "AutofillCreditCardEnabled" is turned "OFF".</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that "PasswordManagerEnabled" is turned "OFF".</t>
    </r>
    <r>
      <rPr>
        <sz val="11"/>
        <color rgb="FF000000"/>
        <rFont val="Calibri"/>
      </rPr>
      <t xml:space="preserve">
</t>
    </r>
    <r>
      <rPr>
        <sz val="11"/>
        <color rgb="FF000000"/>
        <rFont val="Calibri"/>
      </rPr>
      <t>4. Verify that "AutofillAddressEnabled" is turned "OFF".</t>
    </r>
    <r>
      <rPr>
        <sz val="11"/>
        <color rgb="FF000000"/>
        <rFont val="Calibri"/>
      </rPr>
      <t xml:space="preserve">
</t>
    </r>
    <r>
      <rPr>
        <sz val="11"/>
        <color rgb="FF000000"/>
        <rFont val="Calibri"/>
      </rPr>
      <t>5. Verify that "AutofillCreditCardEnabled"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any of the browser autofill settings are set to "On" in the Chrome Browser settings, this is a finding.</t>
    </r>
  </si>
  <si>
    <t>V-276775</t>
  </si>
  <si>
    <r>
      <rPr>
        <sz val="11"/>
        <rFont val="Calibri"/>
      </rPr>
      <t>The Google Android device must be configured to disable Wi-Fi Aware for Work Profile apps.</t>
    </r>
  </si>
  <si>
    <t>CAT I (High)</t>
  </si>
  <si>
    <r>
      <rPr>
        <sz val="11"/>
        <color rgb="FF000000"/>
        <rFont val="Calibri"/>
      </rPr>
      <t>Configure the Google Android 16 device to disable Wi-Fi Aware for all Work Profile apps.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For each Work Profile app, configure the NEARBY_WIFI_DEVICE permission to "deny" to block the use of Wi-Fi Aware, if the app supports this feature. If the app does not support Wi-Fi Aware, there may not be a NEARBY_WIFI_DEVICE permission available.</t>
    </r>
  </si>
  <si>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</si>
  <si>
    <r>
      <rPr>
        <sz val="11"/>
        <color rgb="FF000000"/>
        <rFont val="Calibri"/>
      </rPr>
      <t xml:space="preserve">Review device configuration settings to confirm Wi-Fi Aware is disabled for each work profile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Work Profile app, verify the app is configured to deny the NEARBY_WIFI_DEVICE permission. Note: Not all apps will support Wi-Fi Aware and have the NEARBY_WIFI_DEVICE permission.</t>
    </r>
    <r>
      <rPr>
        <sz val="11"/>
        <color rgb="FF000000"/>
        <rFont val="Calibri"/>
      </rPr>
      <t xml:space="preserve">
</t>
    </r>
    <r>
      <rPr>
        <sz val="11"/>
        <color rgb="FF000000"/>
        <rFont val="Calibri"/>
      </rPr>
      <t>If on the EMM console the NEARBY_WIFI_DEVICE permission is not set to "deny" for all Work Profile apps that support Wi-Fi Aware, this is a finding.</t>
    </r>
  </si>
  <si>
    <t>V-276776</t>
  </si>
  <si>
    <r>
      <rPr>
        <sz val="11"/>
        <rFont val="Calibri"/>
      </rPr>
      <t>Google Android 16 must implement the management setting: disable the Bluetooth radio.</t>
    </r>
  </si>
  <si>
    <r>
      <rPr>
        <sz val="11"/>
        <color rgb="FF000000"/>
        <rFont val="Calibri"/>
      </rPr>
      <t xml:space="preserve">If the AO has not approved the use of the Google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</si>
  <si>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Google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</si>
  <si>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Google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Google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Google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Google device verify the Bluetooth radio is disabled and cannot be enabled:</t>
    </r>
    <r>
      <rPr>
        <sz val="11"/>
        <color rgb="FF000000"/>
        <rFont val="Calibri"/>
      </rPr>
      <t xml:space="preserve">
</t>
    </r>
    <r>
      <rPr>
        <sz val="11"/>
        <color rgb="FF000000"/>
        <rFont val="Calibri"/>
      </rPr>
      <t>(Settings &gt;&gt; Connected devices &gt;&gt; Connection preferences &gt; Bluetooth)</t>
    </r>
    <r>
      <rPr>
        <sz val="11"/>
        <color rgb="FF000000"/>
        <rFont val="Calibri"/>
      </rPr>
      <t xml:space="preserve">
</t>
    </r>
    <r>
      <rPr>
        <sz val="11"/>
        <color rgb="FF000000"/>
        <rFont val="Calibri"/>
      </rPr>
      <t>If Bluetooth has not been disabled in the device's MDM configuration profile or if Bluetooth can be enabled on the Google device, this is a finding.</t>
    </r>
  </si>
  <si>
    <t>V-276777</t>
  </si>
  <si>
    <r>
      <rPr>
        <sz val="11"/>
        <rFont val="Calibri"/>
      </rPr>
      <t>Android 16 devices must have the latest available Google Android 16 operating system installed.</t>
    </r>
  </si>
  <si>
    <r>
      <rPr>
        <sz val="11"/>
        <color rgb="FF000000"/>
        <rFont val="Calibri"/>
      </rPr>
      <t>Install the latest released version of the Google Android 16 operating system on all managed Google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Google Android device operating system updates are released directly by Google or can be distributed via the EMM. Check each device manufacturer and/or carriers for current updates.</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</si>
  <si>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FMT_SMF.1.1 #47</t>
    </r>
  </si>
  <si>
    <r>
      <rPr>
        <sz val="11"/>
        <color rgb="FF000000"/>
        <rFont val="Calibri"/>
      </rPr>
      <t xml:space="preserve">Review device configuration settings to confirm the Google Android device has the most recently released version of managed Google Android 16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Administration Console and the managed Google Android 16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review the version of Google Android 16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16 device, to determine the installed operating system version: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Google Android 16 operating system on any reviewed device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</si>
  <si>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V-276778</t>
  </si>
  <si>
    <r>
      <rPr>
        <sz val="11"/>
        <rFont val="Calibri"/>
      </rPr>
      <t>Android 16 devices must be configured to disable the use of third-party keyboards.</t>
    </r>
  </si>
  <si>
    <r>
      <rPr>
        <sz val="11"/>
        <color rgb="FF000000"/>
        <rFont val="Calibri"/>
      </rPr>
      <t xml:space="preserve">Configure the Google Android 16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Admins can also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</si>
  <si>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FMT_SMF.1.1 #47</t>
    </r>
  </si>
  <si>
    <r>
      <rPr>
        <sz val="11"/>
        <color rgb="FF000000"/>
        <rFont val="Calibri"/>
      </rPr>
      <t xml:space="preserve">Review the managed Google Android 16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Administration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that only the approved keyboards are selected.</t>
    </r>
    <r>
      <rPr>
        <sz val="11"/>
        <color rgb="FF000000"/>
        <rFont val="Calibri"/>
      </rPr>
      <t xml:space="preserve">
</t>
    </r>
    <r>
      <rPr>
        <sz val="11"/>
        <color rgb="FF000000"/>
        <rFont val="Calibri"/>
      </rPr>
      <t>If third-party keyboards are allowed, this is a finding.</t>
    </r>
  </si>
  <si>
    <t>V-276779</t>
  </si>
  <si>
    <r>
      <rPr>
        <sz val="11"/>
        <rFont val="Calibri"/>
      </rPr>
      <t>Android 16 devices must be configured to enable Common Criteria (CC) Mode.</t>
    </r>
  </si>
  <si>
    <r>
      <rPr>
        <sz val="11"/>
        <color rgb="FF000000"/>
        <rFont val="Calibri"/>
      </rPr>
      <t xml:space="preserve">Configure the Google Android 16 device to implement CC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Common Criteria mode" to "ON".</t>
    </r>
    <r>
      <rPr>
        <sz val="11"/>
        <color rgb="FF000000"/>
        <rFont val="Calibri"/>
      </rPr>
      <t xml:space="preserve">
</t>
    </r>
    <r>
      <rPr>
        <sz val="11"/>
        <color rgb="FF000000"/>
        <rFont val="Calibri"/>
      </rPr>
      <t>Configuration API: setCommonCriteriaModeEnabled</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</si>
  <si>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 How the Bluetooth and Wi-Fi keys are stored using different types of encryption.</t>
    </r>
    <r>
      <rPr>
        <sz val="11"/>
        <color rgb="FF000000"/>
        <rFont val="Calibri"/>
      </rPr>
      <t xml:space="preserve">
</t>
    </r>
    <r>
      <rPr>
        <sz val="11"/>
        <color rgb="FF000000"/>
        <rFont val="Calibri"/>
      </rPr>
      <t>SFR ID: FMT_SMF.1.1 #47</t>
    </r>
  </si>
  <si>
    <r>
      <rPr>
        <sz val="11"/>
        <color rgb="FF000000"/>
        <rFont val="Calibri"/>
      </rPr>
      <t xml:space="preserve">Review the managed Google Android 16 configuration settings to confirm CC Mode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Administration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that "Enable Common Criteria mode" is toggled to "ON".</t>
    </r>
    <r>
      <rPr>
        <sz val="11"/>
        <color rgb="FF000000"/>
        <rFont val="Calibri"/>
      </rPr>
      <t xml:space="preserve">
</t>
    </r>
    <r>
      <rPr>
        <sz val="11"/>
        <color rgb="FF000000"/>
        <rFont val="Calibri"/>
      </rPr>
      <t>If CC Mode is not enabled, this is a finding.</t>
    </r>
  </si>
  <si>
    <t>V-276780</t>
  </si>
  <si>
    <r>
      <rPr>
        <sz val="11"/>
        <rFont val="Calibri"/>
      </rPr>
      <t>Google Android 16 must be configured to disable all data signaling over [assignment: list of externally accessible hardware ports (for example, USB)].</t>
    </r>
  </si>
  <si>
    <r>
      <rPr>
        <sz val="11"/>
        <color rgb="FF000000"/>
        <rFont val="Calibri"/>
      </rPr>
      <t>Configure the Google Android 16 device to disable the USB port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USB file transfer" to "ON".</t>
    </r>
    <r>
      <rPr>
        <sz val="11"/>
        <color rgb="FF000000"/>
        <rFont val="Calibri"/>
      </rPr>
      <t xml:space="preserve">
</t>
    </r>
    <r>
      <rPr>
        <sz val="11"/>
        <color rgb="FF000000"/>
        <rFont val="Calibri"/>
      </rPr>
      <t>Configuration API: DISALLOW_USB_FILE_TRANSFER</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</si>
  <si>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#24</t>
    </r>
  </si>
  <si>
    <r>
      <rPr>
        <sz val="11"/>
        <color rgb="FF000000"/>
        <rFont val="Calibri"/>
      </rPr>
      <t>Review the device configuration to confirm that the USB port is disabled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USB file transfer"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USB port is not disabled ("Disallow USB file transfer" is set to "ON"), this is a finding.</t>
    </r>
  </si>
  <si>
    <t>V-276781</t>
  </si>
  <si>
    <r>
      <rPr>
        <sz val="11"/>
        <rFont val="Calibri"/>
      </rPr>
      <t>Google Android 16 must allow only the administrator (EMM) to install/remove DOD root and intermediate PKI certificates.</t>
    </r>
  </si>
  <si>
    <r>
      <rPr>
        <sz val="11"/>
        <color rgb="FF000000"/>
        <rFont val="Calibri"/>
      </rPr>
      <t>Configure Google Android 16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r>
      <rPr>
        <sz val="11"/>
        <color rgb="FF000000"/>
        <rFont val="Calibri"/>
      </rPr>
      <t xml:space="preserve">
</t>
    </r>
    <r>
      <rPr>
        <sz val="11"/>
        <color rgb="FF000000"/>
        <rFont val="Calibri"/>
      </rPr>
      <t>Configuration API: DISALLOW_CONFIG_CREDENTIALS</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</si>
  <si>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</si>
  <si>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credentials" is toggled to "ON".</t>
    </r>
    <r>
      <rPr>
        <sz val="11"/>
        <color rgb="FF000000"/>
        <rFont val="Calibri"/>
      </rPr>
      <t xml:space="preserve">
</t>
    </r>
    <r>
      <rPr>
        <sz val="11"/>
        <color rgb="FF000000"/>
        <rFont val="Calibri"/>
      </rPr>
      <t>On the Google Android 16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"More security &amp; privacy".</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Google Android 16 device the user is able to remove certificates, this is a finding.</t>
    </r>
  </si>
  <si>
    <t>V-276782</t>
  </si>
  <si>
    <r>
      <rPr>
        <sz val="11"/>
        <rFont val="Calibri"/>
      </rPr>
      <t>Google Android 16 must allow only the administrator (MDM) to perform the following management function: Disable Phone Hub.</t>
    </r>
  </si>
  <si>
    <r>
      <rPr>
        <sz val="11"/>
        <color rgb="FF000000"/>
        <rFont val="Calibri"/>
      </rPr>
      <t>Configure the Google Android 16 device to disable the nearby notification streaming policy to disable Phone Hub.</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r>
      <rPr>
        <sz val="11"/>
        <color rgb="FF000000"/>
        <rFont val="Calibri"/>
      </rPr>
      <t xml:space="preserve">
</t>
    </r>
    <r>
      <rPr>
        <sz val="11"/>
        <color rgb="FF000000"/>
        <rFont val="Calibri"/>
      </rPr>
      <t>Configuration API: setNearbyNotificationStreamingPolicy to NEARBY_STREAMING_DISABLED</t>
    </r>
  </si>
  <si>
    <r>
      <rPr>
        <sz val="11"/>
        <color rgb="FF000000"/>
        <rFont val="Calibri"/>
      </rPr>
      <t>It may be possible to transfer work profile data on a DOD Android device to an unauthorized Chromebook if the user has the same Google Account set up on the Chromebook and in the work profile on the Android device. This may result in the exposure of sensitive DOD data.</t>
    </r>
    <r>
      <rPr>
        <sz val="11"/>
        <color rgb="FF000000"/>
        <rFont val="Calibri"/>
      </rPr>
      <t xml:space="preserve">
</t>
    </r>
    <r>
      <rPr>
        <sz val="11"/>
        <color rgb="FF000000"/>
        <rFont val="Calibri"/>
      </rPr>
      <t>SFR ID: FMT_MOF_EXT.1.2 #47</t>
    </r>
  </si>
  <si>
    <r>
      <rPr>
        <sz val="11"/>
        <color rgb="FF000000"/>
        <rFont val="Calibri"/>
      </rPr>
      <t>Review the EMM configuration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that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that "Nearby app streaming policy" is set to "Disabled".</t>
    </r>
    <r>
      <rPr>
        <sz val="11"/>
        <color rgb="FF000000"/>
        <rFont val="Calibri"/>
      </rPr>
      <t xml:space="preserve">
</t>
    </r>
    <r>
      <rPr>
        <sz val="11"/>
        <color rgb="FF000000"/>
        <rFont val="Calibri"/>
      </rPr>
      <t>If on the management tool the "Nearby Streaming Policy" is not set to "Disabled" and "Nearby app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It will fail to connect to the device to complete the setup if Phone Hub has been disabled on the DOD Android device.</t>
    </r>
  </si>
  <si>
    <t>V-276783</t>
  </si>
  <si>
    <r>
      <rPr>
        <sz val="11"/>
        <rFont val="Calibri"/>
      </rPr>
      <t xml:space="preserve">Google Android 16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</si>
  <si>
    <r>
      <rPr>
        <sz val="11"/>
        <color rgb="FF000000"/>
        <rFont val="Calibri"/>
      </rPr>
      <t xml:space="preserve">Configure the Google Android 16 device to disable "Private 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add private profile"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add private profile" to "ON".</t>
    </r>
    <r>
      <rPr>
        <sz val="11"/>
        <color rgb="FF000000"/>
        <rFont val="Calibri"/>
      </rPr>
      <t xml:space="preserve">
</t>
    </r>
    <r>
      <rPr>
        <sz val="11"/>
        <color rgb="FF000000"/>
        <rFont val="Calibri"/>
      </rPr>
      <t>Configuration API: DISALLOW_ADD_PRIVATE_PROFILE</t>
    </r>
  </si>
  <si>
    <r>
      <rPr>
        <sz val="11"/>
        <color rgb="FF000000"/>
        <rFont val="Calibri"/>
      </rPr>
      <t>Private Space is an Android feature that provides a separate encrypted container on the mobile device. Apps in Private Space show up in a separate container in the launcher and are hidden from the "Recents" view, notifications, settings, and other apps when the private space is locked. In addition, an MDM server allowlist or blocklist cannot control the installation of apps into Private Space. Malware and other unauthorized apps could be installed on a DOD mobile device, which could lead to the compromise of DOD sensitive information or to an attack on the DOD network.</t>
    </r>
    <r>
      <rPr>
        <sz val="11"/>
        <color rgb="FF000000"/>
        <rFont val="Calibri"/>
      </rPr>
      <t xml:space="preserve">
</t>
    </r>
    <r>
      <rPr>
        <sz val="11"/>
        <color rgb="FF000000"/>
        <rFont val="Calibri"/>
      </rPr>
      <t>SFR ID: FMT_MOF_EXT.1.2 #47</t>
    </r>
  </si>
  <si>
    <r>
      <rPr>
        <sz val="11"/>
        <color rgb="FF000000"/>
        <rFont val="Calibri"/>
      </rPr>
      <t xml:space="preserve">Review the Google Android 16 work profile configuration settings to confirm that Private Space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add private profile" is set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add private profile"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add private profile" is not selected, this is a finding.</t>
    </r>
  </si>
  <si>
    <t>V-276784</t>
  </si>
  <si>
    <r>
      <rPr>
        <sz val="11"/>
        <rFont val="Calibri"/>
      </rPr>
      <t>Google Android 16 must disable the user</t>
    </r>
    <r>
      <rPr>
        <sz val="11"/>
        <color rgb="FF000000"/>
        <rFont val="Calibri"/>
      </rPr>
      <t>'</t>
    </r>
    <r>
      <rPr>
        <sz val="11"/>
        <color rgb="FF000000"/>
        <rFont val="Calibri"/>
      </rPr>
      <t>s ability to wipe the device.</t>
    </r>
  </si>
  <si>
    <r>
      <rPr>
        <sz val="11"/>
        <color rgb="FF000000"/>
        <rFont val="Calibri"/>
      </rPr>
      <t>Configure Google Android 16 device to disable the ability of the user to wipe the Android device. Enable the admin to inject a recovery account on the device to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 xml:space="preserve">COBO: </t>
    </r>
    <r>
      <rPr>
        <sz val="11"/>
        <color rgb="FF000000"/>
        <rFont val="Calibri"/>
      </rPr>
      <t xml:space="preserve">
</t>
    </r>
    <r>
      <rPr>
        <sz val="11"/>
        <color rgb="FF000000"/>
        <rFont val="Calibri"/>
      </rPr>
      <t>1. Device owner management &gt;&gt; Set factory reset protection.</t>
    </r>
    <r>
      <rPr>
        <sz val="11"/>
        <color rgb="FF000000"/>
        <rFont val="Calibri"/>
      </rPr>
      <t xml:space="preserve">
</t>
    </r>
    <r>
      <rPr>
        <sz val="11"/>
        <color rgb="FF000000"/>
        <rFont val="Calibri"/>
      </rPr>
      <t>2. From Accounts Section: Add Account &gt;&gt; Enter recovery account &gt;&gt; press "Ok".</t>
    </r>
    <r>
      <rPr>
        <sz val="11"/>
        <color rgb="FF000000"/>
        <rFont val="Calibri"/>
      </rPr>
      <t xml:space="preserve">
</t>
    </r>
    <r>
      <rPr>
        <sz val="11"/>
        <color rgb="FF000000"/>
        <rFont val="Calibri"/>
      </rPr>
      <t>3. From Enabled Section: Select "Enabled" to enable FRP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Configuration API: factoryResetDisabled, frpAdminEmails[ ]</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</si>
  <si>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</si>
  <si>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the user is unable to perform a factory reset and the admin has the ability to inject a recovery account on the device to unlock Factory Reset Protection (FRP).</t>
    </r>
    <r>
      <rPr>
        <sz val="11"/>
        <color rgb="FF000000"/>
        <rFont val="Calibri"/>
      </rPr>
      <t xml:space="preserve">
</t>
    </r>
    <r>
      <rPr>
        <sz val="11"/>
        <color rgb="FF000000"/>
        <rFont val="Calibri"/>
      </rPr>
      <t>This check procedure is performed on the device management tool and the Google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From the Android Enterprise policy management:</t>
    </r>
    <r>
      <rPr>
        <sz val="11"/>
        <color rgb="FF000000"/>
        <rFont val="Calibri"/>
      </rPr>
      <t xml:space="preserve">
</t>
    </r>
    <r>
      <rPr>
        <sz val="11"/>
        <color rgb="FF000000"/>
        <rFont val="Calibri"/>
      </rPr>
      <t>1.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Google Account ID(s) is/are listed as allowed to unlock the FRP.</t>
    </r>
    <r>
      <rPr>
        <sz val="11"/>
        <color rgb="FF000000"/>
        <rFont val="Calibri"/>
      </rPr>
      <t xml:space="preserve">
</t>
    </r>
    <r>
      <rPr>
        <sz val="11"/>
        <color rgb="FF000000"/>
        <rFont val="Calibri"/>
      </rPr>
      <t>On the managed Google Android 16 device, 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</si>
  <si>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V-276785</t>
  </si>
  <si>
    <r>
      <rPr>
        <sz val="11"/>
        <rFont val="Calibri"/>
      </rPr>
      <t>Google Android 16 must disable the use of assistants (including Google Assistant) unless required to meet Section 508 compliance requirements.</t>
    </r>
  </si>
  <si>
    <r>
      <rPr>
        <sz val="11"/>
        <color rgb="FF000000"/>
        <rFont val="Calibri"/>
      </rPr>
      <t>Configure the Google Android 16 device to disable the use of all assistants.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Google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Configuration API: ASSIST_CONTENT_DISALLOWED</t>
    </r>
  </si>
  <si>
    <r>
      <rPr>
        <sz val="11"/>
        <color rgb="FF000000"/>
        <rFont val="Calibri"/>
      </rPr>
      <t>The use of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</si>
  <si>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the use of assistants has been disabled.</t>
    </r>
    <r>
      <rPr>
        <sz val="11"/>
        <color rgb="FF000000"/>
        <rFont val="Calibri"/>
      </rPr>
      <t xml:space="preserve">
</t>
    </r>
    <r>
      <rPr>
        <sz val="11"/>
        <color rgb="FF000000"/>
        <rFont val="Calibri"/>
      </rPr>
      <t>This check procedure is performed on the device management tool and the Google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Google Play Store has not been added to the allowlist.</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that it is not listed in the Managed Google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</si>
  <si>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V-276786</t>
  </si>
  <si>
    <r>
      <rPr>
        <sz val="11"/>
        <rFont val="Calibri"/>
      </rPr>
      <t>Google Android 16 must disable wireless printing.</t>
    </r>
  </si>
  <si>
    <r>
      <rPr>
        <sz val="11"/>
        <color rgb="FF000000"/>
        <rFont val="Calibri"/>
      </rPr>
      <t>Configure Google Android 16 device to disable wireless printing.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Configuration API: PRINTING_DISALLOWED</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</si>
  <si>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</si>
  <si>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wireless printing has been disabled.</t>
    </r>
    <r>
      <rPr>
        <sz val="11"/>
        <color rgb="FF000000"/>
        <rFont val="Calibri"/>
      </rPr>
      <t xml:space="preserve">
</t>
    </r>
    <r>
      <rPr>
        <sz val="11"/>
        <color rgb="FF000000"/>
        <rFont val="Calibri"/>
      </rPr>
      <t>This check procedure is performed on the device management tool and the Google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user restrictions. </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that printing is not possible.</t>
    </r>
    <r>
      <rPr>
        <sz val="11"/>
        <color rgb="FF000000"/>
        <rFont val="Calibri"/>
      </rPr>
      <t xml:space="preserve">
</t>
    </r>
    <r>
      <rPr>
        <sz val="11"/>
        <color rgb="FF000000"/>
        <rFont val="Calibri"/>
      </rPr>
      <t>If wireless printing has not been disabled, this is a finding.</t>
    </r>
  </si>
  <si>
    <t>V-276787</t>
  </si>
  <si>
    <r>
      <rPr>
        <sz val="11"/>
        <rFont val="Calibri"/>
      </rPr>
      <t>Google Android 16 must disable screen capture.</t>
    </r>
  </si>
  <si>
    <r>
      <rPr>
        <sz val="11"/>
        <color rgb="FF000000"/>
        <rFont val="Calibri"/>
      </rPr>
      <t>Install a configuration profile to disable screen capture.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Configuration API: screenCaptureDisabled</t>
    </r>
  </si>
  <si>
    <r>
      <rPr>
        <sz val="11"/>
        <color rgb="FF000000"/>
        <rFont val="Calibri"/>
      </rPr>
      <t>The screen capture feature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</si>
  <si>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Google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Verify that the "Disable Screen Capture" setting is enabled.</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Press the Power button and the volume down button at the same time. </t>
    </r>
    <r>
      <rPr>
        <sz val="11"/>
        <color rgb="FF000000"/>
        <rFont val="Calibri"/>
      </rPr>
      <t xml:space="preserve">
</t>
    </r>
    <r>
      <rPr>
        <sz val="11"/>
        <color rgb="FF000000"/>
        <rFont val="Calibri"/>
      </rPr>
      <t>2. Verify that the message "Taking screenshots is blocked by your admin" appears.</t>
    </r>
    <r>
      <rPr>
        <sz val="11"/>
        <color rgb="FF000000"/>
        <rFont val="Calibri"/>
      </rPr>
      <t xml:space="preserve">
</t>
    </r>
    <r>
      <rPr>
        <sz val="11"/>
        <color rgb="FF000000"/>
        <rFont val="Calibri"/>
      </rPr>
      <t>If screen capture has not been disabled, this is a finding.</t>
    </r>
  </si>
  <si>
    <t>V-276788</t>
  </si>
  <si>
    <r>
      <rPr>
        <sz val="11"/>
        <rFont val="Calibri"/>
      </rPr>
      <t>Google Android 16 devices must have a Mobile Threat Detection (MTD) app installed.</t>
    </r>
  </si>
  <si>
    <r>
      <rPr>
        <sz val="11"/>
        <color rgb="FF000000"/>
        <rFont val="Calibri"/>
      </rPr>
      <t>Install an MTD app on managed Google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</si>
  <si>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</si>
  <si>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an MTD app is installed on managed Google Android devices.</t>
    </r>
    <r>
      <rPr>
        <sz val="11"/>
        <color rgb="FF000000"/>
        <rFont val="Calibri"/>
      </rPr>
      <t xml:space="preserve">
</t>
    </r>
    <r>
      <rPr>
        <sz val="11"/>
        <color rgb="FF000000"/>
        <rFont val="Calibri"/>
      </rPr>
      <t>This check procedure is performed on both the device management tool and the Google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</si>
  <si>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V-276789</t>
  </si>
  <si>
    <r>
      <rPr>
        <sz val="11"/>
        <rFont val="Calibri"/>
      </rPr>
      <t>Google Android 16 must implement the management setting: disable Camera.</t>
    </r>
  </si>
  <si>
    <r>
      <rPr>
        <sz val="11"/>
        <color rgb="FF000000"/>
        <rFont val="Calibri"/>
      </rPr>
      <t>If the AO has not approved the use of Google device camera, configure Android 16 to disable the device camera.</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Configuration API: cameraDisabled</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</si>
  <si>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</si>
  <si>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the device camera has been disabled.</t>
    </r>
    <r>
      <rPr>
        <sz val="11"/>
        <color rgb="FF000000"/>
        <rFont val="Calibri"/>
      </rPr>
      <t xml:space="preserve">
</t>
    </r>
    <r>
      <rPr>
        <sz val="11"/>
        <color rgb="FF000000"/>
        <rFont val="Calibri"/>
      </rPr>
      <t>This check procedure is performed on the device management tool and the Samsung Android 16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 xml:space="preserve">On the managed Samsung Android 16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</si>
  <si>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V-276850</t>
  </si>
  <si>
    <t>COPE</t>
  </si>
  <si>
    <t>V-276851</t>
  </si>
  <si>
    <t>V-276852</t>
  </si>
  <si>
    <t>V-276853</t>
  </si>
  <si>
    <t>V-276854</t>
  </si>
  <si>
    <t>V-276855</t>
  </si>
  <si>
    <t>V-276856</t>
  </si>
  <si>
    <t>V-276857</t>
  </si>
  <si>
    <t>V-276858</t>
  </si>
  <si>
    <r>
      <rPr>
        <sz val="11"/>
        <color rgb="FF000000"/>
        <rFont val="Calibri"/>
      </rPr>
      <t>Configure the Google Android 16 device application allowlist to exclude AI applications that process device data in the cloud, including Google Gemini.</t>
    </r>
    <r>
      <rPr>
        <sz val="11"/>
        <color rgb="FF000000"/>
        <rFont val="Calibri"/>
      </rPr>
      <t xml:space="preserve">
</t>
    </r>
    <r>
      <rPr>
        <sz val="11"/>
        <color rgb="FF000000"/>
        <rFont val="Calibri"/>
      </rPr>
      <t>Note: This restriction does not include Gemini Nano. Gemini Nano is a built-in capability of Android 16 and processes device data on the device. Refer to the STIG Supplemental document, Section 2, Artificial Intelligence Restrictions, for more information.</t>
    </r>
  </si>
  <si>
    <t>V-276859</t>
  </si>
  <si>
    <t>V-276860</t>
  </si>
  <si>
    <t>V-276861</t>
  </si>
  <si>
    <t>V-276862</t>
  </si>
  <si>
    <t>V-276863</t>
  </si>
  <si>
    <t>V-276864</t>
  </si>
  <si>
    <t>V-276865</t>
  </si>
  <si>
    <t>V-276866</t>
  </si>
  <si>
    <t>V-276867</t>
  </si>
  <si>
    <t>V-276868</t>
  </si>
  <si>
    <r>
      <rPr>
        <sz val="11"/>
        <rFont val="Calibri"/>
      </rPr>
      <t>Google Android 16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</si>
  <si>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Google Android 16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To disable copy/paste 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r>
      <rPr>
        <sz val="11"/>
        <color rgb="FF000000"/>
        <rFont val="Calibri"/>
      </rPr>
      <t xml:space="preserve">
</t>
    </r>
    <r>
      <rPr>
        <sz val="11"/>
        <color rgb="FF000000"/>
        <rFont val="Calibri"/>
      </rPr>
      <t>Configuration API: DISALLOW_CROSS_PROFILE_COPY_PASTE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</si>
  <si>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FMT_SMF.1.1 #42, FDP_ACF_EXT.1.2</t>
    </r>
  </si>
  <si>
    <r>
      <rPr>
        <sz val="11"/>
        <color rgb="FF000000"/>
        <rFont val="Calibri"/>
      </rPr>
      <t>Review documentation on the managed Google Android 16 device and inspect the configuration on the Google Android device to verify that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If the EMM console device policy is not set to disable data sharing between profiles, this is a finding.</t>
    </r>
  </si>
  <si>
    <t>V-276869</t>
  </si>
  <si>
    <t>V-276870</t>
  </si>
  <si>
    <t>V-276871</t>
  </si>
  <si>
    <t>V-276872</t>
  </si>
  <si>
    <t>V-276873</t>
  </si>
  <si>
    <t>V-276874</t>
  </si>
  <si>
    <t>V-276875</t>
  </si>
  <si>
    <t>V-276876</t>
  </si>
  <si>
    <r>
      <rPr>
        <sz val="11"/>
        <rFont val="Calibri"/>
      </rPr>
      <t>The Google Android 16 work profile must be configured to prevent users from adding personal email accounts to the work email app.</t>
    </r>
  </si>
  <si>
    <r>
      <rPr>
        <sz val="11"/>
        <color rgb="FF000000"/>
        <rFont val="Calibri"/>
      </rPr>
      <t xml:space="preserve">Configure the Google Android 16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r>
      <rPr>
        <sz val="11"/>
        <color rgb="FF000000"/>
        <rFont val="Calibri"/>
      </rPr>
      <t xml:space="preserve">
</t>
    </r>
    <r>
      <rPr>
        <sz val="11"/>
        <color rgb="FF000000"/>
        <rFont val="Calibri"/>
      </rPr>
      <t>Configuration API: DISALLOW_MODIFY_ACCOUNTS</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</si>
  <si>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allowlisted accounts mitigates this vulnerability.</t>
    </r>
    <r>
      <rPr>
        <sz val="11"/>
        <color rgb="FF000000"/>
        <rFont val="Calibri"/>
      </rPr>
      <t xml:space="preserve">
</t>
    </r>
    <r>
      <rPr>
        <sz val="11"/>
        <color rgb="FF000000"/>
        <rFont val="Calibri"/>
      </rPr>
      <t>SFR ID: FMT_SMF.1.1 #47</t>
    </r>
  </si>
  <si>
    <r>
      <rPr>
        <sz val="11"/>
        <color rgb="FF000000"/>
        <rFont val="Calibri"/>
      </rPr>
      <t>Review the managed Google Android 16 work profile configuration settings to confirm that users are prevented from adding personal email accounts to the work email app.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Administration Console and the managed Google Android 16 device.</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modify accounts" is toggled to "ON".</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passkeys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that a message is displayed to the user stating,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16 device the user is able to add an account in the Work section, this is a finding.</t>
    </r>
  </si>
  <si>
    <t>V-276877</t>
  </si>
  <si>
    <t>V-276878</t>
  </si>
  <si>
    <r>
      <rPr>
        <sz val="11"/>
        <rFont val="Calibri"/>
      </rPr>
      <t>Google Android 16 must be provisioned as a fully managed device and configured to create a work profile.</t>
    </r>
  </si>
  <si>
    <r>
      <rPr>
        <sz val="11"/>
        <color rgb="FF000000"/>
        <rFont val="Calibri"/>
      </rPr>
      <t>Configure the Google Android 16 device as corporate owned with a work profile.</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</si>
  <si>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FMT_SMF.1.1 #47</t>
    </r>
  </si>
  <si>
    <r>
      <rPr>
        <sz val="11"/>
        <color rgb="FF000000"/>
        <rFont val="Calibri"/>
      </rPr>
      <t>Verify that managed Google Android 16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16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16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account the default enrollment is set to Corporate Owned Work Managed, or on the managed Android 16 device the user does not have a Work tab, this is a finding.</t>
    </r>
  </si>
  <si>
    <t>V-276879</t>
  </si>
  <si>
    <t>V-276880</t>
  </si>
  <si>
    <t>V-276881</t>
  </si>
  <si>
    <t>V-276882</t>
  </si>
  <si>
    <t>V-276883</t>
  </si>
  <si>
    <t>V-276884</t>
  </si>
  <si>
    <t>V-276885</t>
  </si>
  <si>
    <t>V-276886</t>
  </si>
  <si>
    <t>V-276887</t>
  </si>
  <si>
    <t>V-276888</t>
  </si>
  <si>
    <t>V-276889</t>
  </si>
  <si>
    <r>
      <rPr>
        <sz val="11"/>
        <color rgb="FF000000"/>
        <rFont val="Calibri"/>
      </rPr>
      <t xml:space="preserve">Train users to not perform a factory reset on the Android device without AO approval. Document training via the site's mobile device training records or the User Agreement. This is a UBE control.  </t>
    </r>
    <r>
      <rPr>
        <sz val="11"/>
        <color rgb="FF000000"/>
        <rFont val="Calibri"/>
      </rPr>
      <t xml:space="preserve">
</t>
    </r>
    <r>
      <rPr>
        <sz val="11"/>
        <color rgb="FF000000"/>
        <rFont val="Calibri"/>
      </rPr>
      <t>Note: It is not possible for the MDM to enforce this control when the Android device is deployed in COPE mode.</t>
    </r>
  </si>
  <si>
    <r>
      <rPr>
        <sz val="11"/>
        <color rgb="FF000000"/>
        <rFont val="Calibri"/>
      </rPr>
      <t xml:space="preserve">Verify the Android device user has been trained to not perform a factory wipe without the approval of the authorizing official (AO). Confirm by reviewing the site's mobile device training records or the User Agreement. This is a User-Based Enforcement (UBE) control.  </t>
    </r>
    <r>
      <rPr>
        <sz val="11"/>
        <color rgb="FF000000"/>
        <rFont val="Calibri"/>
      </rPr>
      <t xml:space="preserve">
</t>
    </r>
    <r>
      <rPr>
        <sz val="11"/>
        <color rgb="FF000000"/>
        <rFont val="Calibri"/>
      </rPr>
      <t>If the Android device user has not been trained to not perform a factory wipe without the approval of the AO, this is a finding.</t>
    </r>
  </si>
  <si>
    <t>V-276890</t>
  </si>
  <si>
    <t>V-276891</t>
  </si>
  <si>
    <t>V-276892</t>
  </si>
  <si>
    <t>V-276893</t>
  </si>
  <si>
    <t>V-276894</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</si>
  <si>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</si>
  <si>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</si>
  <si>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</si>
  <si>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</si>
  <si>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</si>
  <si>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</si>
  <si>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</si>
  <si>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</si>
  <si>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</si>
  <si>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</si>
  <si>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</si>
  <si>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</si>
  <si>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</si>
  <si>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</si>
  <si>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</si>
  <si>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</si>
  <si>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</si>
  <si>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</si>
  <si>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</si>
  <si>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</si>
  <si>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</si>
  <si>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</si>
  <si>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</si>
  <si>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</si>
  <si>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</si>
  <si>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</si>
  <si>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</si>
  <si>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</si>
  <si>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</si>
  <si>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16 Security Technical Implementation Guide Y26M04</t>
  </si>
  <si>
    <t>Developed By:</t>
  </si>
  <si>
    <t>Google and 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</si>
  <si>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</si>
  <si>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87</t>
    </r>
  </si>
  <si>
    <t>Download Url:</t>
  </si>
  <si>
    <t>https://www.cyber.mil/stigs</t>
  </si>
  <si>
    <t>Guide Overview:</t>
  </si>
  <si>
    <r>
      <rPr>
        <sz val="11"/>
        <color rgb="FF000000"/>
        <rFont val="Calibri"/>
      </rPr>
      <t>The Google Android 16 Security Technical Implementation Guide (STIG) provides the technical security policies, requirements, and implementation details for applying security concepts to Google Android devices running Android 16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Corporate Owned Personally Enabled (COPE) 1 and Corporate Owned Business Only (COBO)2 use cases. The Bring Your Own Approved Devices (BYOAD)3 use case is not included.</t>
    </r>
    <r>
      <rPr>
        <sz val="11"/>
        <color rgb="FF000000"/>
        <rFont val="Calibri"/>
      </rPr>
      <t xml:space="preserve">
</t>
    </r>
    <r>
      <rPr>
        <sz val="11"/>
        <color rgb="FF000000"/>
        <rFont val="Calibri"/>
      </rPr>
      <t>This STIG assumes that for the COPE use case, the technology used for data separation between work and personal apps and data has been certified by the National Information Assurance Partnership (NIAP) and is compliant with the data separation requirements of the MDFPP</t>
    </r>
    <r>
      <rPr>
        <sz val="11"/>
        <color rgb="FF000000"/>
        <rFont val="Calibri"/>
      </rPr>
      <t xml:space="preserve">
</t>
    </r>
    <r>
      <rPr>
        <sz val="11"/>
        <color rgb="FF000000"/>
        <rFont val="Calibri"/>
      </rPr>
      <t>4. As of</t>
    </r>
    <r>
      <rPr>
        <sz val="11"/>
        <color rgb="FF000000"/>
        <rFont val="Calibri"/>
      </rPr>
      <t xml:space="preserve">
</t>
    </r>
    <r>
      <rPr>
        <sz val="11"/>
        <color rgb="FF000000"/>
        <rFont val="Calibri"/>
      </rPr>
      <t>the publication date of this STIG, the only data separation technology or application that is NIAPcertified for a Google Android 16 device is the native Android Enterprise work profile technology.</t>
    </r>
    <r>
      <rPr>
        <sz val="11"/>
        <color rgb="FF000000"/>
        <rFont val="Calibri"/>
      </rPr>
      <t xml:space="preserve">
</t>
    </r>
    <r>
      <rPr>
        <sz val="11"/>
        <color rgb="FF000000"/>
        <rFont val="Calibri"/>
      </rPr>
      <t>The configuration requirements and controls implemented by this STIG allow unrestricted user activity in downloading and installing personal (unmanaged) apps and data (music, photos, etc.) with authorizing official (AO) approval and within any restrictions imposed by the AO. Refer to the STIG Supplemental document, Section 7.2, Configuration of the Personal Space, for more information.</t>
    </r>
    <r>
      <rPr>
        <sz val="11"/>
        <color rgb="FF000000"/>
        <rFont val="Calibri"/>
      </rPr>
      <t xml:space="preserve">
</t>
    </r>
    <r>
      <rPr>
        <sz val="11"/>
        <color rgb="FF000000"/>
        <rFont val="Calibri"/>
      </rPr>
      <t>Zero-touch enrollment enables large-scale Android deployments across multiple device makers so organizations can mobilize their employees with ease. Zero-touch enrollment allows DOD mobile service providers to deploy corporate-owned devices (COBO and COPE) in bulk without having to set up each device manually. It is recommended that DOD mobile service providers consider deploying all Google Android devices via the zero-touch enrollment service to improve enterprise management, control, and enrollment of DOD-owned Google Android 16 phones and tablets. Refer to the STIG Supplemental document, Section 4.3.1, COPE Deployments and User Privacy, for more information.</t>
    </r>
    <r>
      <rPr>
        <sz val="11"/>
        <color rgb="FF000000"/>
        <rFont val="Calibri"/>
      </rPr>
      <t xml:space="preserve">
</t>
    </r>
    <r>
      <rPr>
        <sz val="11"/>
        <color rgb="FF000000"/>
        <rFont val="Calibri"/>
      </rPr>
      <t>Note: If the AO has approved the use/storage of DOD data in one or more personal apps, allowing unrestricted user activity in downloading and installing personal apps on the Google Android 16 device may not be warranted due to the risk of possible loss of, or unauthorized access to, DOD data.</t>
    </r>
    <r>
      <rPr>
        <sz val="11"/>
        <color rgb="FF000000"/>
        <rFont val="Calibri"/>
      </rPr>
      <t xml:space="preserve">
</t>
    </r>
    <r>
      <rPr>
        <sz val="11"/>
        <color rgb="FF000000"/>
        <rFont val="Calibri"/>
      </rPr>
      <t>1 Work profile on corporate-owned devices. 2 Corporate-owned fully managed devices. 3 Also called Choose Your Own Device (CYOD). 4 The primary Protection Profile requirement is FDP_ACF_EXT.1.2. UNCLASSIFIED Google Android 16 STIG Overview DISA 01 April 2026 Developed by Google and DISA for the DOD</t>
    </r>
    <r>
      <rPr>
        <sz val="11"/>
        <color rgb="FF000000"/>
        <rFont val="Calibri"/>
      </rPr>
      <t xml:space="preserve">
</t>
    </r>
    <r>
      <rPr>
        <sz val="11"/>
        <color rgb="FF000000"/>
        <rFont val="Calibri"/>
      </rPr>
      <t>2 UNCLASSIFIED This STIG assumes that if a DOD Wi-Fi network allows a Google Android 16 device to connect to the network, the Wi-Fi network complies with the Network Infrastructure STIG; for example, wireless access points and bridges must not be connected directly to the enclave network.</t>
    </r>
  </si>
  <si>
    <t>Components:</t>
  </si>
  <si>
    <r>
      <rPr>
        <i/>
        <sz val="11"/>
        <color rgb="FF000000"/>
        <rFont val="Calibri"/>
      </rPr>
      <t>Title:</t>
    </r>
    <r>
      <rPr>
        <sz val="11"/>
        <color rgb="FF000000"/>
        <rFont val="Calibri"/>
      </rPr>
      <t xml:space="preserve"> Google Android 16 COBO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42</t>
    </r>
  </si>
  <si>
    <r>
      <rPr>
        <i/>
        <sz val="11"/>
        <color rgb="FF000000"/>
        <rFont val="Calibri"/>
      </rPr>
      <t>Title:</t>
    </r>
    <r>
      <rPr>
        <sz val="11"/>
        <color rgb="FF000000"/>
        <rFont val="Calibri"/>
      </rPr>
      <t xml:space="preserve"> Google Android 16 COPE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</si>
  <si>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</si>
  <si>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</si>
  <si>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</si>
  <si>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</si>
  <si>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</si>
  <si>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</si>
  <si>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</si>
  <si>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</si>
  <si>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</si>
  <si>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</si>
  <si>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</si>
  <si>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</si>
  <si>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</si>
  <si>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</si>
  <si>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</si>
  <si>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</si>
  <si>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</si>
  <si>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</si>
  <si>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</si>
  <si>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</si>
  <si>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</si>
  <si>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</si>
  <si>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</si>
  <si>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</si>
  <si>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</si>
  <si>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</si>
  <si>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16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</si>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</sst>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66E-46D7-AA56-B283A02791B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66E-46D7-AA56-B283A02791B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87</c:v>
                </c:pt>
              </c:numCache>
            </c:numRef>
          </c:val>
          <c:extLst>
            <c:ext xmlns:c16="http://schemas.microsoft.com/office/drawing/2014/chart" uri="{C3380CC4-5D6E-409C-BE32-E72D297353CC}">
              <c16:uniqueId val="{00000002-F66E-46D7-AA56-B283A02791B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693-49C1-803D-78ED3417E1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693-49C1-803D-78ED3417E1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42</c:v>
                </c:pt>
                <c:pt idx="1">
                  <c:v>45</c:v>
                </c:pt>
              </c:numCache>
            </c:numRef>
          </c:val>
          <c:extLst>
            <c:ext xmlns:c16="http://schemas.microsoft.com/office/drawing/2014/chart" uri="{C3380CC4-5D6E-409C-BE32-E72D297353CC}">
              <c16:uniqueId val="{00000002-8693-49C1-803D-78ED3417E1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E33-4F99-92B1-8ADE5486E3E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E33-4F99-92B1-8ADE5486E3E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87</c:v>
                </c:pt>
              </c:numCache>
            </c:numRef>
          </c:val>
          <c:extLst>
            <c:ext xmlns:c16="http://schemas.microsoft.com/office/drawing/2014/chart" uri="{C3380CC4-5D6E-409C-BE32-E72D297353CC}">
              <c16:uniqueId val="{00000002-1E33-4F99-92B1-8ADE5486E3E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27D0-41E7-A2EB-C9CA82CA885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27D0-41E7-A2EB-C9CA82CA885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6</c:v>
                </c:pt>
                <c:pt idx="1">
                  <c:v>65</c:v>
                </c:pt>
                <c:pt idx="2">
                  <c:v>16</c:v>
                </c:pt>
              </c:numCache>
            </c:numRef>
          </c:val>
          <c:extLst>
            <c:ext xmlns:c16="http://schemas.microsoft.com/office/drawing/2014/chart" uri="{C3380CC4-5D6E-409C-BE32-E72D297353CC}">
              <c16:uniqueId val="{00000002-27D0-41E7-A2EB-C9CA82CA885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0BB-4AC5-A3ED-0D51E578F6F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0BB-4AC5-A3ED-0D51E578F6F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87</c:v>
                </c:pt>
              </c:numCache>
            </c:numRef>
          </c:val>
          <c:extLst>
            <c:ext xmlns:c16="http://schemas.microsoft.com/office/drawing/2014/chart" uri="{C3380CC4-5D6E-409C-BE32-E72D297353CC}">
              <c16:uniqueId val="{00000002-A0BB-4AC5-A3ED-0D51E578F6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080-449A-A383-E6534C33D8C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080-449A-A383-E6534C33D8C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87</c:v>
                </c:pt>
              </c:numCache>
            </c:numRef>
          </c:val>
          <c:extLst>
            <c:ext xmlns:c16="http://schemas.microsoft.com/office/drawing/2014/chart" uri="{C3380CC4-5D6E-409C-BE32-E72D297353CC}">
              <c16:uniqueId val="{00000002-D080-449A-A383-E6534C33D8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18C-4676-9DC0-072B9621B352}"/>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18C-4676-9DC0-072B9621B352}"/>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18C-4676-9DC0-072B9621B352}"/>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18C-4676-9DC0-072B9621B35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120-4FD8-8375-58241483AD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ef3g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2znla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eq0zb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gc41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cfvvo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rs3l3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3cvsm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n0mf4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8">
  <autoFilter ref="A1:N8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294</v>
      </c>
    </row>
    <row r="3" spans="2:3" ht="15" customHeight="1" x14ac:dyDescent="0.35"/>
    <row r="4" spans="2:3" ht="58" x14ac:dyDescent="0.35">
      <c r="B4" s="20" t="s">
        <v>295</v>
      </c>
      <c r="C4" s="21" t="s">
        <v>296</v>
      </c>
    </row>
    <row r="5" spans="2:3" x14ac:dyDescent="0.35">
      <c r="C5" s="21" t="s">
        <v>297</v>
      </c>
    </row>
    <row r="6" spans="2:3" x14ac:dyDescent="0.35">
      <c r="C6" s="18" t="s">
        <v>298</v>
      </c>
    </row>
    <row r="7" spans="2:3" ht="10" customHeight="1" x14ac:dyDescent="0.35"/>
    <row r="8" spans="2:3" ht="232" x14ac:dyDescent="0.35">
      <c r="B8" s="22" t="s">
        <v>299</v>
      </c>
      <c r="C8" s="21" t="s">
        <v>300</v>
      </c>
    </row>
    <row r="9" spans="2:3" ht="10" customHeight="1" x14ac:dyDescent="0.35"/>
    <row r="10" spans="2:3" ht="35" customHeight="1" x14ac:dyDescent="0.35">
      <c r="B10" s="22" t="s">
        <v>301</v>
      </c>
      <c r="C10" s="21" t="s">
        <v>302</v>
      </c>
    </row>
    <row r="11" spans="2:3" ht="75" customHeight="1" x14ac:dyDescent="0.35">
      <c r="B11" s="18" t="s">
        <v>21</v>
      </c>
      <c r="C11" s="21" t="s">
        <v>303</v>
      </c>
    </row>
    <row r="12" spans="2:3" ht="47" customHeight="1" x14ac:dyDescent="0.35">
      <c r="B12" s="18" t="s">
        <v>21</v>
      </c>
      <c r="C12" s="21" t="s">
        <v>304</v>
      </c>
    </row>
    <row r="13" spans="2:3" ht="35" customHeight="1" x14ac:dyDescent="0.35">
      <c r="B13" s="18" t="s">
        <v>21</v>
      </c>
      <c r="C13" s="21" t="s">
        <v>305</v>
      </c>
    </row>
    <row r="14" spans="2:3" ht="32" customHeight="1" x14ac:dyDescent="0.35">
      <c r="B14" s="18" t="s">
        <v>21</v>
      </c>
      <c r="C14" s="21" t="s">
        <v>306</v>
      </c>
    </row>
    <row r="15" spans="2:3" ht="30" customHeight="1" x14ac:dyDescent="0.35">
      <c r="B15" s="18" t="s">
        <v>21</v>
      </c>
      <c r="C15" s="21" t="s">
        <v>307</v>
      </c>
    </row>
    <row r="16" spans="2:3" ht="10" customHeight="1" x14ac:dyDescent="0.35"/>
    <row r="17" spans="1:3" ht="145" customHeight="1" x14ac:dyDescent="0.35">
      <c r="B17" s="22" t="s">
        <v>308</v>
      </c>
      <c r="C17" s="21" t="s">
        <v>309</v>
      </c>
    </row>
    <row r="18" spans="1:3" ht="10" customHeight="1" x14ac:dyDescent="0.35"/>
    <row r="19" spans="1:3" ht="3" customHeight="1" x14ac:dyDescent="0.35">
      <c r="B19" s="23"/>
      <c r="C19" s="23"/>
    </row>
    <row r="20" spans="1:3" ht="12" customHeight="1" x14ac:dyDescent="0.35"/>
    <row r="21" spans="1:3" ht="35" customHeight="1" x14ac:dyDescent="0.35">
      <c r="A21" s="25"/>
      <c r="B21" s="26" t="s">
        <v>310</v>
      </c>
      <c r="C21" s="27" t="s">
        <v>311</v>
      </c>
    </row>
    <row r="22" spans="1:3" ht="18" customHeight="1" x14ac:dyDescent="0.35">
      <c r="A22" s="25"/>
      <c r="B22" s="25" t="s">
        <v>21</v>
      </c>
      <c r="C22" s="27" t="s">
        <v>312</v>
      </c>
    </row>
    <row r="23" spans="1:3" ht="18" customHeight="1" x14ac:dyDescent="0.35">
      <c r="A23" s="25"/>
      <c r="B23" s="25" t="s">
        <v>21</v>
      </c>
      <c r="C23" s="27" t="s">
        <v>313</v>
      </c>
    </row>
    <row r="24" spans="1:3" ht="18" customHeight="1" x14ac:dyDescent="0.35">
      <c r="A24" s="25"/>
      <c r="B24" s="25" t="s">
        <v>21</v>
      </c>
      <c r="C24" s="27" t="s">
        <v>314</v>
      </c>
    </row>
    <row r="25" spans="1:3" ht="18" customHeight="1" x14ac:dyDescent="0.35">
      <c r="A25" s="25"/>
      <c r="B25" s="25" t="s">
        <v>21</v>
      </c>
      <c r="C25" s="27" t="s">
        <v>315</v>
      </c>
    </row>
    <row r="26" spans="1:3" ht="18" customHeight="1" x14ac:dyDescent="0.35">
      <c r="A26" s="25"/>
      <c r="B26" s="25" t="s">
        <v>21</v>
      </c>
      <c r="C26" s="27" t="s">
        <v>316</v>
      </c>
    </row>
    <row r="27" spans="1:3" ht="18" customHeight="1" x14ac:dyDescent="0.35">
      <c r="A27" s="25"/>
      <c r="B27" s="25" t="s">
        <v>21</v>
      </c>
      <c r="C27" s="27" t="s">
        <v>317</v>
      </c>
    </row>
    <row r="28" spans="1:3" ht="18" customHeight="1" x14ac:dyDescent="0.35">
      <c r="A28" s="25"/>
      <c r="B28" s="25" t="s">
        <v>21</v>
      </c>
      <c r="C28" s="27" t="s">
        <v>318</v>
      </c>
    </row>
    <row r="29" spans="1:3" ht="18" customHeight="1" x14ac:dyDescent="0.35">
      <c r="A29" s="25"/>
      <c r="B29" s="25" t="s">
        <v>21</v>
      </c>
      <c r="C29" s="27" t="s">
        <v>319</v>
      </c>
    </row>
    <row r="30" spans="1:3" ht="44" customHeight="1" x14ac:dyDescent="0.35">
      <c r="A30" s="25"/>
      <c r="B30" s="25" t="s">
        <v>21</v>
      </c>
      <c r="C30" s="28" t="s">
        <v>320</v>
      </c>
    </row>
    <row r="31" spans="1:3" ht="10" customHeight="1" x14ac:dyDescent="0.35"/>
    <row r="32" spans="1:3" ht="3" customHeight="1" x14ac:dyDescent="0.35">
      <c r="B32" s="23"/>
      <c r="C32" s="23"/>
    </row>
    <row r="33" spans="2:3" ht="12" customHeight="1" x14ac:dyDescent="0.35"/>
    <row r="34" spans="2:3" ht="24" customHeight="1" x14ac:dyDescent="0.35">
      <c r="B34" s="29" t="s">
        <v>321</v>
      </c>
      <c r="C34" s="30" t="s">
        <v>322</v>
      </c>
    </row>
    <row r="35" spans="2:3" ht="18.5" x14ac:dyDescent="0.35">
      <c r="B35" s="29" t="s">
        <v>323</v>
      </c>
      <c r="C35" s="31" t="s">
        <v>324</v>
      </c>
    </row>
    <row r="36" spans="2:3" ht="27" customHeight="1" x14ac:dyDescent="0.35">
      <c r="B36" s="32" t="s">
        <v>325</v>
      </c>
      <c r="C36" s="24" t="s">
        <v>326</v>
      </c>
    </row>
    <row r="37" spans="2:3" x14ac:dyDescent="0.35">
      <c r="B37" s="29" t="s">
        <v>327</v>
      </c>
      <c r="C37" s="33" t="s">
        <v>328</v>
      </c>
    </row>
    <row r="38" spans="2:3" ht="10" customHeight="1" x14ac:dyDescent="0.35"/>
    <row r="39" spans="2:3" ht="220" customHeight="1" x14ac:dyDescent="0.35">
      <c r="B39" s="29" t="s">
        <v>329</v>
      </c>
      <c r="C39" s="34" t="s">
        <v>330</v>
      </c>
    </row>
    <row r="40" spans="2:3" ht="10" customHeight="1" x14ac:dyDescent="0.35"/>
    <row r="41" spans="2:3" ht="20" customHeight="1" x14ac:dyDescent="0.35">
      <c r="B41" s="29" t="s">
        <v>331</v>
      </c>
      <c r="C41" s="35" t="s">
        <v>17</v>
      </c>
    </row>
    <row r="42" spans="2:3" ht="29" x14ac:dyDescent="0.35">
      <c r="C42" s="21" t="s">
        <v>332</v>
      </c>
    </row>
    <row r="43" spans="2:3" ht="10" customHeight="1" x14ac:dyDescent="0.35"/>
    <row r="44" spans="2:3" ht="20" customHeight="1" x14ac:dyDescent="0.35">
      <c r="C44" s="35" t="s">
        <v>233</v>
      </c>
    </row>
    <row r="45" spans="2:3" ht="29" x14ac:dyDescent="0.35">
      <c r="C45" s="21" t="s">
        <v>333</v>
      </c>
    </row>
    <row r="46" spans="2:3" ht="10" customHeight="1" x14ac:dyDescent="0.35"/>
    <row r="47" spans="2:3" ht="43.5" x14ac:dyDescent="0.35">
      <c r="B47" s="29" t="s">
        <v>334</v>
      </c>
      <c r="C47" s="21" t="s">
        <v>335</v>
      </c>
    </row>
    <row r="48" spans="2:3" ht="10" customHeight="1" x14ac:dyDescent="0.35"/>
    <row r="49" spans="2:3" ht="15.5" x14ac:dyDescent="0.35">
      <c r="C49" s="36" t="s">
        <v>158</v>
      </c>
    </row>
    <row r="50" spans="2:3" ht="29" x14ac:dyDescent="0.35">
      <c r="C50" s="21" t="s">
        <v>336</v>
      </c>
    </row>
    <row r="51" spans="2:3" ht="10" customHeight="1" x14ac:dyDescent="0.35"/>
    <row r="52" spans="2:3" ht="15.5" x14ac:dyDescent="0.35">
      <c r="C52" s="37" t="s">
        <v>16</v>
      </c>
    </row>
    <row r="53" spans="2:3" ht="29" x14ac:dyDescent="0.35">
      <c r="C53" s="21" t="s">
        <v>337</v>
      </c>
    </row>
    <row r="54" spans="2:3" ht="10" customHeight="1" x14ac:dyDescent="0.35"/>
    <row r="55" spans="2:3" ht="15.5" x14ac:dyDescent="0.35">
      <c r="C55" s="38" t="s">
        <v>82</v>
      </c>
    </row>
    <row r="56" spans="2:3" ht="29" x14ac:dyDescent="0.35">
      <c r="C56" s="21" t="s">
        <v>338</v>
      </c>
    </row>
    <row r="57" spans="2:3" ht="10" customHeight="1" x14ac:dyDescent="0.35"/>
    <row r="58" spans="2:3" ht="3" customHeight="1" x14ac:dyDescent="0.35">
      <c r="B58" s="23"/>
      <c r="C58" s="23"/>
    </row>
    <row r="59" spans="2:3" ht="12" customHeight="1" x14ac:dyDescent="0.35"/>
    <row r="60" spans="2:3" ht="130.5" x14ac:dyDescent="0.35">
      <c r="B60" s="20" t="s">
        <v>339</v>
      </c>
      <c r="C60" s="21" t="s">
        <v>340</v>
      </c>
    </row>
    <row r="61" spans="2:3" ht="6" customHeight="1" x14ac:dyDescent="0.35"/>
    <row r="62" spans="2:3" ht="217.5" x14ac:dyDescent="0.35">
      <c r="C62" s="21" t="s">
        <v>341</v>
      </c>
    </row>
    <row r="63" spans="2:3" ht="6" customHeight="1" x14ac:dyDescent="0.35"/>
    <row r="64" spans="2:3" ht="43.5" x14ac:dyDescent="0.35">
      <c r="C64" s="21" t="s">
        <v>342</v>
      </c>
    </row>
    <row r="65" spans="2:3" ht="10" customHeight="1" x14ac:dyDescent="0.35"/>
    <row r="66" spans="2:3" ht="3" customHeight="1" x14ac:dyDescent="0.35">
      <c r="B66" s="23"/>
      <c r="C66" s="23"/>
    </row>
    <row r="67" spans="2:3" ht="12" customHeight="1" x14ac:dyDescent="0.35"/>
    <row r="68" spans="2:3" ht="145" x14ac:dyDescent="0.35">
      <c r="B68" s="20" t="s">
        <v>343</v>
      </c>
      <c r="C68" s="21" t="s">
        <v>344</v>
      </c>
    </row>
    <row r="69" spans="2:3" ht="6" customHeight="1" x14ac:dyDescent="0.35"/>
    <row r="70" spans="2:3" ht="203" x14ac:dyDescent="0.35">
      <c r="C70" s="21" t="s">
        <v>345</v>
      </c>
    </row>
    <row r="71" spans="2:3" ht="6" customHeight="1" x14ac:dyDescent="0.35"/>
    <row r="72" spans="2:3" ht="43.5" x14ac:dyDescent="0.35">
      <c r="C72" s="21" t="s">
        <v>346</v>
      </c>
    </row>
    <row r="73" spans="2:3" ht="10" customHeight="1" x14ac:dyDescent="0.35"/>
    <row r="74" spans="2:3" ht="3" customHeight="1" x14ac:dyDescent="0.35">
      <c r="B74" s="23"/>
      <c r="C74" s="23"/>
    </row>
    <row r="75" spans="2:3" ht="12" customHeight="1" x14ac:dyDescent="0.35"/>
    <row r="76" spans="2:3" ht="101.5" x14ac:dyDescent="0.35">
      <c r="B76" s="20" t="s">
        <v>347</v>
      </c>
      <c r="C76" s="21" t="s">
        <v>348</v>
      </c>
    </row>
    <row r="77" spans="2:3" ht="6" customHeight="1" x14ac:dyDescent="0.35"/>
    <row r="78" spans="2:3" ht="145" x14ac:dyDescent="0.35">
      <c r="C78" s="21" t="s">
        <v>349</v>
      </c>
    </row>
    <row r="79" spans="2:3" ht="6" customHeight="1" x14ac:dyDescent="0.35"/>
    <row r="80" spans="2:3" ht="43.5" x14ac:dyDescent="0.35">
      <c r="C80" s="21" t="s">
        <v>350</v>
      </c>
    </row>
    <row r="81" spans="2:3" ht="10" customHeight="1" x14ac:dyDescent="0.35"/>
    <row r="82" spans="2:3" ht="3" customHeight="1" x14ac:dyDescent="0.35">
      <c r="B82" s="23"/>
      <c r="C82" s="23"/>
    </row>
    <row r="83" spans="2:3" ht="12" customHeight="1" x14ac:dyDescent="0.35"/>
    <row r="84" spans="2:3" ht="26" customHeight="1" x14ac:dyDescent="0.35">
      <c r="B84" s="39" t="s">
        <v>351</v>
      </c>
    </row>
    <row r="85" spans="2:3" ht="8" customHeight="1" x14ac:dyDescent="0.35"/>
    <row r="86" spans="2:3" ht="20" customHeight="1" x14ac:dyDescent="0.35">
      <c r="B86" s="29" t="s">
        <v>352</v>
      </c>
      <c r="C86" s="40" t="s">
        <v>353</v>
      </c>
    </row>
    <row r="87" spans="2:3" ht="116" x14ac:dyDescent="0.35">
      <c r="C87" s="21" t="s">
        <v>354</v>
      </c>
    </row>
    <row r="88" spans="2:3" ht="10" customHeight="1" x14ac:dyDescent="0.35"/>
    <row r="91" spans="2:3" ht="32" customHeight="1" x14ac:dyDescent="0.35">
      <c r="B91" s="109" t="s">
        <v>293</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355</v>
      </c>
      <c r="C2" s="111"/>
      <c r="D2" s="111"/>
      <c r="E2" s="111"/>
      <c r="F2" s="111"/>
      <c r="G2" s="111"/>
      <c r="H2" s="111"/>
      <c r="I2" s="111"/>
    </row>
    <row r="4" spans="2:15" ht="18.5" x14ac:dyDescent="0.45">
      <c r="B4" s="42" t="s">
        <v>356</v>
      </c>
    </row>
    <row r="5" spans="2:15" x14ac:dyDescent="0.35">
      <c r="B5" s="44" t="s">
        <v>21</v>
      </c>
      <c r="C5" s="44" t="s">
        <v>357</v>
      </c>
      <c r="D5" s="44" t="s">
        <v>358</v>
      </c>
      <c r="F5" s="112" t="s">
        <v>359</v>
      </c>
      <c r="G5" s="112"/>
      <c r="H5" s="112"/>
      <c r="I5" s="113" t="s">
        <v>360</v>
      </c>
      <c r="J5" s="113"/>
      <c r="K5" s="113"/>
      <c r="L5" s="113"/>
      <c r="M5" s="113"/>
      <c r="N5" s="113"/>
      <c r="O5" s="113"/>
    </row>
    <row r="6" spans="2:15" x14ac:dyDescent="0.35">
      <c r="B6" s="50" t="s">
        <v>361</v>
      </c>
      <c r="C6" s="51">
        <v>87</v>
      </c>
      <c r="D6" s="52" t="s">
        <v>21</v>
      </c>
      <c r="F6" s="112" t="s">
        <v>362</v>
      </c>
      <c r="G6" s="112"/>
      <c r="H6" s="112"/>
      <c r="I6" s="114" t="s">
        <v>363</v>
      </c>
      <c r="J6" s="114"/>
      <c r="K6" s="114"/>
      <c r="L6" s="114"/>
      <c r="M6" s="114"/>
      <c r="N6" s="114"/>
      <c r="O6" s="114"/>
    </row>
    <row r="7" spans="2:15" x14ac:dyDescent="0.35">
      <c r="B7" s="53" t="s">
        <v>364</v>
      </c>
      <c r="C7" s="54">
        <f>C6-C8-C9</f>
        <v>87</v>
      </c>
      <c r="D7" s="55">
        <f>IF(C6&gt;0,C7/C6,0)</f>
        <v>1</v>
      </c>
      <c r="F7" s="112" t="s">
        <v>365</v>
      </c>
      <c r="G7" s="112"/>
      <c r="H7" s="112"/>
      <c r="I7" s="114" t="s">
        <v>363</v>
      </c>
      <c r="J7" s="114"/>
      <c r="K7" s="114"/>
      <c r="L7" s="114"/>
      <c r="M7" s="114"/>
      <c r="N7" s="114"/>
      <c r="O7" s="114"/>
    </row>
    <row r="8" spans="2:15" x14ac:dyDescent="0.35">
      <c r="B8" s="46" t="s">
        <v>366</v>
      </c>
      <c r="C8" s="47">
        <f>COUNTIF('Recommendations'!H:H,"Risk Accepted")</f>
        <v>0</v>
      </c>
      <c r="D8" s="48">
        <f>IF(C6&gt;0,C8/C6,0)</f>
        <v>0</v>
      </c>
      <c r="F8" s="112" t="s">
        <v>367</v>
      </c>
      <c r="G8" s="112"/>
      <c r="H8" s="112"/>
      <c r="I8" s="114" t="s">
        <v>363</v>
      </c>
      <c r="J8" s="114"/>
      <c r="K8" s="114"/>
      <c r="L8" s="114"/>
      <c r="M8" s="114"/>
      <c r="N8" s="114"/>
      <c r="O8" s="114"/>
    </row>
    <row r="9" spans="2:15" x14ac:dyDescent="0.35">
      <c r="B9" s="46" t="s">
        <v>368</v>
      </c>
      <c r="C9" s="47">
        <f>COUNTIF('Recommendations'!H:H,"N/A")</f>
        <v>0</v>
      </c>
      <c r="D9" s="48">
        <f>IF(C6&gt;0,C9/C6,0)</f>
        <v>0</v>
      </c>
      <c r="F9" s="112" t="s">
        <v>369</v>
      </c>
      <c r="G9" s="112"/>
      <c r="H9" s="112"/>
      <c r="I9" s="114" t="s">
        <v>363</v>
      </c>
      <c r="J9" s="114"/>
      <c r="K9" s="114"/>
      <c r="L9" s="114"/>
      <c r="M9" s="114"/>
      <c r="N9" s="114"/>
      <c r="O9" s="114"/>
    </row>
    <row r="12" spans="2:15" ht="18.5" x14ac:dyDescent="0.45">
      <c r="B12" s="42" t="s">
        <v>370</v>
      </c>
    </row>
    <row r="14" spans="2:15" x14ac:dyDescent="0.35">
      <c r="B14" s="56" t="s">
        <v>371</v>
      </c>
    </row>
    <row r="15" spans="2:15" x14ac:dyDescent="0.35">
      <c r="B15" s="44" t="s">
        <v>21</v>
      </c>
      <c r="C15" s="44" t="s">
        <v>372</v>
      </c>
      <c r="D15" s="44" t="s">
        <v>373</v>
      </c>
      <c r="E15" s="44" t="s">
        <v>374</v>
      </c>
      <c r="F15" s="44" t="s">
        <v>375</v>
      </c>
    </row>
    <row r="16" spans="2:15" x14ac:dyDescent="0.35">
      <c r="B16" s="46" t="s">
        <v>376</v>
      </c>
      <c r="C16" s="47">
        <f>COUNTIF('Recommendations'!M:M,"Resolved")</f>
        <v>0</v>
      </c>
      <c r="D16" s="47">
        <f>COUNTIF('Recommendations'!M:M,"Testing")</f>
        <v>0</v>
      </c>
      <c r="E16" s="47">
        <f>COUNTIF('Recommendations'!M:M,"Outstanding")</f>
        <v>87</v>
      </c>
      <c r="F16" s="47">
        <f>SUM(C16:E16)</f>
        <v>87</v>
      </c>
    </row>
    <row r="18" spans="2:6" x14ac:dyDescent="0.35">
      <c r="B18" s="56" t="s">
        <v>377</v>
      </c>
    </row>
    <row r="19" spans="2:6" x14ac:dyDescent="0.35">
      <c r="B19" s="57" t="s">
        <v>21</v>
      </c>
      <c r="C19" s="57" t="s">
        <v>372</v>
      </c>
      <c r="D19" s="57" t="s">
        <v>373</v>
      </c>
      <c r="E19" s="57" t="s">
        <v>374</v>
      </c>
      <c r="F19" s="57" t="s">
        <v>21</v>
      </c>
    </row>
    <row r="20" spans="2:6" x14ac:dyDescent="0.35">
      <c r="B20" s="46" t="s">
        <v>376</v>
      </c>
      <c r="C20" s="48">
        <f>IF(F16&gt;0, C16/F16, 0)</f>
        <v>0</v>
      </c>
      <c r="D20" s="48">
        <f>IF(F16&gt;0, D16/F16, 0)</f>
        <v>0</v>
      </c>
      <c r="E20" s="48">
        <f>IF(F16&gt;0, E16/F16, 0)</f>
        <v>1</v>
      </c>
      <c r="F20" s="49" t="s">
        <v>21</v>
      </c>
    </row>
    <row r="25" spans="2:6" ht="18.5" x14ac:dyDescent="0.45">
      <c r="B25" s="42" t="s">
        <v>378</v>
      </c>
    </row>
    <row r="27" spans="2:6" x14ac:dyDescent="0.35">
      <c r="B27" s="56" t="s">
        <v>371</v>
      </c>
    </row>
    <row r="28" spans="2:6" x14ac:dyDescent="0.35">
      <c r="B28" s="44" t="s">
        <v>3</v>
      </c>
      <c r="C28" s="44" t="s">
        <v>372</v>
      </c>
      <c r="D28" s="44" t="s">
        <v>373</v>
      </c>
      <c r="E28" s="44" t="s">
        <v>374</v>
      </c>
      <c r="F28" s="44" t="s">
        <v>375</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42</v>
      </c>
      <c r="F29" s="47">
        <f>SUM(C29:E29)</f>
        <v>42</v>
      </c>
    </row>
    <row r="30" spans="2:6" x14ac:dyDescent="0.35">
      <c r="B30" s="46" t="s">
        <v>233</v>
      </c>
      <c r="C30" s="47">
        <f>COUNTIFS('Recommendations'!D:D,"COPE",'Recommendations'!M:M,"=Resolved")</f>
        <v>0</v>
      </c>
      <c r="D30" s="47">
        <f>COUNTIFS('Recommendations'!D:D,"=COPE",'Recommendations'!M:M,"=Testing")</f>
        <v>0</v>
      </c>
      <c r="E30" s="47">
        <f>COUNTIFS('Recommendations'!D:D,"=COPE",'Recommendations'!M:M,"=Outstanding")</f>
        <v>45</v>
      </c>
      <c r="F30" s="47">
        <f>SUM(C30:E30)</f>
        <v>45</v>
      </c>
    </row>
    <row r="32" spans="2:6" x14ac:dyDescent="0.35">
      <c r="B32" s="56" t="s">
        <v>377</v>
      </c>
    </row>
    <row r="33" spans="2:6" x14ac:dyDescent="0.35">
      <c r="B33" s="57" t="s">
        <v>3</v>
      </c>
      <c r="C33" s="57" t="s">
        <v>372</v>
      </c>
      <c r="D33" s="57" t="s">
        <v>373</v>
      </c>
      <c r="E33" s="57" t="s">
        <v>374</v>
      </c>
      <c r="F33" s="57" t="s">
        <v>21</v>
      </c>
    </row>
    <row r="34" spans="2:6" x14ac:dyDescent="0.35">
      <c r="B34" s="46" t="s">
        <v>17</v>
      </c>
      <c r="C34" s="48">
        <f>IF(F29&gt;0, C29/F29, 0)</f>
        <v>0</v>
      </c>
      <c r="D34" s="48">
        <f>IF(F29&gt;0, D29/F29, 0)</f>
        <v>0</v>
      </c>
      <c r="E34" s="48">
        <f>IF(F29&gt;0, E29/F29, 0)</f>
        <v>1</v>
      </c>
      <c r="F34" s="49" t="s">
        <v>21</v>
      </c>
    </row>
    <row r="35" spans="2:6" x14ac:dyDescent="0.35">
      <c r="B35" s="46" t="s">
        <v>233</v>
      </c>
      <c r="C35" s="48">
        <f>IF(F30&gt;0, C30/F30, 0)</f>
        <v>0</v>
      </c>
      <c r="D35" s="48">
        <f>IF(F30&gt;0, D30/F30, 0)</f>
        <v>0</v>
      </c>
      <c r="E35" s="48">
        <f>IF(F30&gt;0, E30/F30, 0)</f>
        <v>1</v>
      </c>
      <c r="F35" s="49" t="s">
        <v>21</v>
      </c>
    </row>
    <row r="40" spans="2:6" ht="18.5" x14ac:dyDescent="0.45">
      <c r="B40" s="42" t="s">
        <v>379</v>
      </c>
    </row>
    <row r="42" spans="2:6" x14ac:dyDescent="0.35">
      <c r="B42" s="56" t="s">
        <v>371</v>
      </c>
    </row>
    <row r="43" spans="2:6" x14ac:dyDescent="0.35">
      <c r="B43" s="44" t="s">
        <v>6</v>
      </c>
      <c r="C43" s="44" t="s">
        <v>372</v>
      </c>
      <c r="D43" s="44" t="s">
        <v>373</v>
      </c>
      <c r="E43" s="44" t="s">
        <v>374</v>
      </c>
      <c r="F43" s="44" t="s">
        <v>375</v>
      </c>
    </row>
    <row r="44" spans="2:6" x14ac:dyDescent="0.35">
      <c r="B44" s="46" t="s">
        <v>380</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381</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382</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383</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384</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87</v>
      </c>
      <c r="F49" s="47">
        <f t="shared" si="0"/>
        <v>87</v>
      </c>
    </row>
    <row r="51" spans="2:6" x14ac:dyDescent="0.35">
      <c r="B51" s="56" t="s">
        <v>377</v>
      </c>
    </row>
    <row r="52" spans="2:6" x14ac:dyDescent="0.35">
      <c r="B52" s="57" t="s">
        <v>6</v>
      </c>
      <c r="C52" s="57" t="s">
        <v>372</v>
      </c>
      <c r="D52" s="57" t="s">
        <v>373</v>
      </c>
      <c r="E52" s="57" t="s">
        <v>374</v>
      </c>
      <c r="F52" s="57" t="s">
        <v>21</v>
      </c>
    </row>
    <row r="53" spans="2:6" x14ac:dyDescent="0.35">
      <c r="B53" s="46" t="s">
        <v>380</v>
      </c>
      <c r="C53" s="48">
        <f t="shared" ref="C53:C58" si="1">IF(F44&gt;0, C44/F44, 0)</f>
        <v>0</v>
      </c>
      <c r="D53" s="48">
        <f t="shared" ref="D53:D58" si="2">IF(F44&gt;0, D44/F44, 0)</f>
        <v>0</v>
      </c>
      <c r="E53" s="48">
        <f t="shared" ref="E53:E58" si="3">IF(F44&gt;0, E44/F44, 0)</f>
        <v>0</v>
      </c>
      <c r="F53" s="49" t="s">
        <v>21</v>
      </c>
    </row>
    <row r="54" spans="2:6" x14ac:dyDescent="0.35">
      <c r="B54" s="46" t="s">
        <v>381</v>
      </c>
      <c r="C54" s="48">
        <f t="shared" si="1"/>
        <v>0</v>
      </c>
      <c r="D54" s="48">
        <f t="shared" si="2"/>
        <v>0</v>
      </c>
      <c r="E54" s="48">
        <f t="shared" si="3"/>
        <v>0</v>
      </c>
      <c r="F54" s="49" t="s">
        <v>21</v>
      </c>
    </row>
    <row r="55" spans="2:6" x14ac:dyDescent="0.35">
      <c r="B55" s="46" t="s">
        <v>382</v>
      </c>
      <c r="C55" s="48">
        <f t="shared" si="1"/>
        <v>0</v>
      </c>
      <c r="D55" s="48">
        <f t="shared" si="2"/>
        <v>0</v>
      </c>
      <c r="E55" s="48">
        <f t="shared" si="3"/>
        <v>0</v>
      </c>
      <c r="F55" s="49" t="s">
        <v>21</v>
      </c>
    </row>
    <row r="56" spans="2:6" x14ac:dyDescent="0.35">
      <c r="B56" s="46" t="s">
        <v>383</v>
      </c>
      <c r="C56" s="48">
        <f t="shared" si="1"/>
        <v>0</v>
      </c>
      <c r="D56" s="48">
        <f t="shared" si="2"/>
        <v>0</v>
      </c>
      <c r="E56" s="48">
        <f t="shared" si="3"/>
        <v>0</v>
      </c>
      <c r="F56" s="49" t="s">
        <v>21</v>
      </c>
    </row>
    <row r="57" spans="2:6" x14ac:dyDescent="0.35">
      <c r="B57" s="46" t="s">
        <v>384</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385</v>
      </c>
    </row>
    <row r="65" spans="2:6" x14ac:dyDescent="0.35">
      <c r="B65" s="56" t="s">
        <v>371</v>
      </c>
    </row>
    <row r="66" spans="2:6" x14ac:dyDescent="0.35">
      <c r="B66" s="44" t="s">
        <v>2</v>
      </c>
      <c r="C66" s="44" t="s">
        <v>372</v>
      </c>
      <c r="D66" s="44" t="s">
        <v>373</v>
      </c>
      <c r="E66" s="44" t="s">
        <v>374</v>
      </c>
      <c r="F66" s="44" t="s">
        <v>375</v>
      </c>
    </row>
    <row r="67" spans="2:6" x14ac:dyDescent="0.35">
      <c r="B67" s="46" t="s">
        <v>158</v>
      </c>
      <c r="C67" s="47">
        <f>COUNTIFS('Recommendations'!C:C,"CAT I (High)",'Recommendations'!M:M,"=Resolved")</f>
        <v>0</v>
      </c>
      <c r="D67" s="47">
        <f>COUNTIFS('Recommendations'!C:C,"=CAT I (High)",'Recommendations'!M:M,"=Testing")</f>
        <v>0</v>
      </c>
      <c r="E67" s="47">
        <f>COUNTIFS('Recommendations'!C:C,"=CAT I (High)",'Recommendations'!M:M,"=Outstanding")</f>
        <v>6</v>
      </c>
      <c r="F67" s="47">
        <f>SUM(C67:E67)</f>
        <v>6</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65</v>
      </c>
      <c r="F68" s="47">
        <f>SUM(C68:E68)</f>
        <v>65</v>
      </c>
    </row>
    <row r="69" spans="2:6" x14ac:dyDescent="0.35">
      <c r="B69" s="46" t="s">
        <v>82</v>
      </c>
      <c r="C69" s="47">
        <f>COUNTIFS('Recommendations'!C:C,"CAT III (Low)",'Recommendations'!M:M,"=Resolved")</f>
        <v>0</v>
      </c>
      <c r="D69" s="47">
        <f>COUNTIFS('Recommendations'!C:C,"=CAT III (Low)",'Recommendations'!M:M,"=Testing")</f>
        <v>0</v>
      </c>
      <c r="E69" s="47">
        <f>COUNTIFS('Recommendations'!C:C,"=CAT III (Low)",'Recommendations'!M:M,"=Outstanding")</f>
        <v>16</v>
      </c>
      <c r="F69" s="47">
        <f>SUM(C69:E69)</f>
        <v>16</v>
      </c>
    </row>
    <row r="71" spans="2:6" x14ac:dyDescent="0.35">
      <c r="B71" s="56" t="s">
        <v>377</v>
      </c>
    </row>
    <row r="72" spans="2:6" x14ac:dyDescent="0.35">
      <c r="B72" s="57" t="s">
        <v>2</v>
      </c>
      <c r="C72" s="57" t="s">
        <v>372</v>
      </c>
      <c r="D72" s="57" t="s">
        <v>373</v>
      </c>
      <c r="E72" s="57" t="s">
        <v>374</v>
      </c>
      <c r="F72" s="57" t="s">
        <v>21</v>
      </c>
    </row>
    <row r="73" spans="2:6" x14ac:dyDescent="0.35">
      <c r="B73" s="46" t="s">
        <v>158</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82</v>
      </c>
      <c r="C75" s="48">
        <f>IF(F69&gt;0, C69/F69, 0)</f>
        <v>0</v>
      </c>
      <c r="D75" s="48">
        <f>IF(F69&gt;0, D69/F69, 0)</f>
        <v>0</v>
      </c>
      <c r="E75" s="48">
        <f>IF(F69&gt;0, E69/F69, 0)</f>
        <v>1</v>
      </c>
      <c r="F75" s="49" t="s">
        <v>21</v>
      </c>
    </row>
    <row r="80" spans="2:6" ht="18.5" x14ac:dyDescent="0.45">
      <c r="B80" s="42" t="s">
        <v>386</v>
      </c>
    </row>
    <row r="82" spans="2:6" x14ac:dyDescent="0.35">
      <c r="B82" s="56" t="s">
        <v>371</v>
      </c>
    </row>
    <row r="83" spans="2:6" x14ac:dyDescent="0.35">
      <c r="B83" s="44" t="s">
        <v>4</v>
      </c>
      <c r="C83" s="44" t="s">
        <v>372</v>
      </c>
      <c r="D83" s="44" t="s">
        <v>373</v>
      </c>
      <c r="E83" s="44" t="s">
        <v>374</v>
      </c>
      <c r="F83" s="44" t="s">
        <v>375</v>
      </c>
    </row>
    <row r="84" spans="2:6" x14ac:dyDescent="0.35">
      <c r="B84" s="46" t="s">
        <v>387</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388</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389</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390</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87</v>
      </c>
      <c r="F88" s="47">
        <f>SUM(C88:E88)</f>
        <v>87</v>
      </c>
    </row>
    <row r="90" spans="2:6" x14ac:dyDescent="0.35">
      <c r="B90" s="56" t="s">
        <v>377</v>
      </c>
    </row>
    <row r="91" spans="2:6" x14ac:dyDescent="0.35">
      <c r="B91" s="57" t="s">
        <v>4</v>
      </c>
      <c r="C91" s="57" t="s">
        <v>372</v>
      </c>
      <c r="D91" s="57" t="s">
        <v>373</v>
      </c>
      <c r="E91" s="57" t="s">
        <v>374</v>
      </c>
      <c r="F91" s="57" t="s">
        <v>21</v>
      </c>
    </row>
    <row r="92" spans="2:6" x14ac:dyDescent="0.35">
      <c r="B92" s="46" t="s">
        <v>387</v>
      </c>
      <c r="C92" s="48">
        <f>IF(F84&gt;0, C84/F84, 0)</f>
        <v>0</v>
      </c>
      <c r="D92" s="48">
        <f>IF(F84&gt;0, D84/F84, 0)</f>
        <v>0</v>
      </c>
      <c r="E92" s="48">
        <f>IF(F84&gt;0, E84/F84, 0)</f>
        <v>0</v>
      </c>
      <c r="F92" s="49" t="s">
        <v>21</v>
      </c>
    </row>
    <row r="93" spans="2:6" x14ac:dyDescent="0.35">
      <c r="B93" s="46" t="s">
        <v>388</v>
      </c>
      <c r="C93" s="48">
        <f>IF(F85&gt;0, C85/F85, 0)</f>
        <v>0</v>
      </c>
      <c r="D93" s="48">
        <f>IF(F85&gt;0, D85/F85, 0)</f>
        <v>0</v>
      </c>
      <c r="E93" s="48">
        <f>IF(F85&gt;0, E85/F85, 0)</f>
        <v>0</v>
      </c>
      <c r="F93" s="49" t="s">
        <v>21</v>
      </c>
    </row>
    <row r="94" spans="2:6" x14ac:dyDescent="0.35">
      <c r="B94" s="46" t="s">
        <v>389</v>
      </c>
      <c r="C94" s="48">
        <f>IF(F86&gt;0, C86/F86, 0)</f>
        <v>0</v>
      </c>
      <c r="D94" s="48">
        <f>IF(F86&gt;0, D86/F86, 0)</f>
        <v>0</v>
      </c>
      <c r="E94" s="48">
        <f>IF(F86&gt;0, E86/F86, 0)</f>
        <v>0</v>
      </c>
      <c r="F94" s="49" t="s">
        <v>21</v>
      </c>
    </row>
    <row r="95" spans="2:6" x14ac:dyDescent="0.35">
      <c r="B95" s="46" t="s">
        <v>390</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391</v>
      </c>
    </row>
    <row r="103" spans="2:6" x14ac:dyDescent="0.35">
      <c r="B103" s="56" t="s">
        <v>371</v>
      </c>
    </row>
    <row r="104" spans="2:6" x14ac:dyDescent="0.35">
      <c r="B104" s="44" t="s">
        <v>392</v>
      </c>
      <c r="C104" s="44" t="s">
        <v>372</v>
      </c>
      <c r="D104" s="44" t="s">
        <v>373</v>
      </c>
      <c r="E104" s="44" t="s">
        <v>374</v>
      </c>
      <c r="F104" s="44" t="s">
        <v>375</v>
      </c>
    </row>
    <row r="105" spans="2:6" x14ac:dyDescent="0.35">
      <c r="B105" s="46" t="s">
        <v>393</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394</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395</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87</v>
      </c>
      <c r="F108" s="47">
        <f>SUM(C108:E108)</f>
        <v>87</v>
      </c>
    </row>
    <row r="110" spans="2:6" x14ac:dyDescent="0.35">
      <c r="B110" s="56" t="s">
        <v>377</v>
      </c>
    </row>
    <row r="111" spans="2:6" x14ac:dyDescent="0.35">
      <c r="B111" s="57" t="s">
        <v>392</v>
      </c>
      <c r="C111" s="57" t="s">
        <v>372</v>
      </c>
      <c r="D111" s="57" t="s">
        <v>373</v>
      </c>
      <c r="E111" s="57" t="s">
        <v>374</v>
      </c>
      <c r="F111" s="57" t="s">
        <v>21</v>
      </c>
    </row>
    <row r="112" spans="2:6" x14ac:dyDescent="0.35">
      <c r="B112" s="46" t="s">
        <v>393</v>
      </c>
      <c r="C112" s="48">
        <f>IF(F105&gt;0, C105/F105, 0)</f>
        <v>0</v>
      </c>
      <c r="D112" s="48">
        <f>IF(F105&gt;0, D105/F105, 0)</f>
        <v>0</v>
      </c>
      <c r="E112" s="48">
        <f>IF(F105&gt;0, E105/F105, 0)</f>
        <v>0</v>
      </c>
      <c r="F112" s="49" t="s">
        <v>21</v>
      </c>
    </row>
    <row r="113" spans="2:15" x14ac:dyDescent="0.35">
      <c r="B113" s="46" t="s">
        <v>394</v>
      </c>
      <c r="C113" s="48">
        <f>IF(F106&gt;0, C106/F106, 0)</f>
        <v>0</v>
      </c>
      <c r="D113" s="48">
        <f>IF(F106&gt;0, D106/F106, 0)</f>
        <v>0</v>
      </c>
      <c r="E113" s="48">
        <f>IF(F106&gt;0, E106/F106, 0)</f>
        <v>0</v>
      </c>
      <c r="F113" s="49" t="s">
        <v>21</v>
      </c>
    </row>
    <row r="114" spans="2:15" x14ac:dyDescent="0.35">
      <c r="B114" s="46" t="s">
        <v>395</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396</v>
      </c>
      <c r="J120" s="42" t="s">
        <v>397</v>
      </c>
    </row>
    <row r="121" spans="2:15" x14ac:dyDescent="0.35">
      <c r="B121" s="44" t="s">
        <v>6</v>
      </c>
      <c r="C121" s="115" t="s">
        <v>398</v>
      </c>
      <c r="D121" s="115"/>
      <c r="E121" s="44" t="s">
        <v>364</v>
      </c>
      <c r="F121" s="44" t="s">
        <v>372</v>
      </c>
      <c r="G121" s="115" t="s">
        <v>399</v>
      </c>
      <c r="H121" s="115"/>
      <c r="J121" s="44" t="s">
        <v>6</v>
      </c>
      <c r="K121" s="44" t="s">
        <v>387</v>
      </c>
      <c r="L121" s="44" t="s">
        <v>388</v>
      </c>
      <c r="M121" s="44" t="s">
        <v>389</v>
      </c>
      <c r="N121" s="44" t="s">
        <v>390</v>
      </c>
      <c r="O121" s="44" t="s">
        <v>18</v>
      </c>
    </row>
    <row r="122" spans="2:15" x14ac:dyDescent="0.35">
      <c r="B122" s="50" t="s">
        <v>380</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380</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381</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381</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382</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382</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383</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383</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384</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384</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87</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87</v>
      </c>
    </row>
    <row r="134" spans="2:24" ht="21" x14ac:dyDescent="0.5">
      <c r="B134" s="42" t="s">
        <v>400</v>
      </c>
      <c r="P134" s="59" t="s">
        <v>401</v>
      </c>
    </row>
    <row r="136" spans="2:24" ht="60" customHeight="1" x14ac:dyDescent="0.35">
      <c r="B136" s="118" t="s">
        <v>402</v>
      </c>
      <c r="C136" s="111"/>
      <c r="D136" s="111"/>
      <c r="E136" s="111"/>
      <c r="F136" s="111"/>
      <c r="P136" s="118" t="s">
        <v>403</v>
      </c>
      <c r="Q136" s="111"/>
      <c r="R136" s="111"/>
      <c r="S136" s="111"/>
      <c r="T136" s="111"/>
      <c r="U136" s="111"/>
      <c r="V136" s="111"/>
      <c r="W136" s="111"/>
    </row>
    <row r="138" spans="2:24" ht="30" customHeight="1" x14ac:dyDescent="0.35">
      <c r="P138" s="60" t="s">
        <v>404</v>
      </c>
      <c r="Q138" s="61">
        <f>C16</f>
        <v>0</v>
      </c>
      <c r="R138" s="62"/>
      <c r="S138" s="61">
        <f>C84</f>
        <v>0</v>
      </c>
      <c r="T138" s="62"/>
      <c r="U138" s="61">
        <f>C85</f>
        <v>0</v>
      </c>
      <c r="V138" s="62"/>
      <c r="W138" s="61">
        <f>C86</f>
        <v>0</v>
      </c>
      <c r="X138" s="62"/>
    </row>
    <row r="139" spans="2:24" ht="35" customHeight="1" x14ac:dyDescent="0.35">
      <c r="P139" s="63" t="s">
        <v>405</v>
      </c>
      <c r="Q139" s="63" t="s">
        <v>406</v>
      </c>
      <c r="R139" s="63" t="s">
        <v>407</v>
      </c>
      <c r="S139" s="63" t="s">
        <v>408</v>
      </c>
      <c r="T139" s="63" t="s">
        <v>409</v>
      </c>
      <c r="U139" s="63" t="s">
        <v>410</v>
      </c>
      <c r="V139" s="63" t="s">
        <v>411</v>
      </c>
      <c r="W139" s="63" t="s">
        <v>412</v>
      </c>
      <c r="X139" s="63" t="s">
        <v>413</v>
      </c>
    </row>
    <row r="140" spans="2:24" x14ac:dyDescent="0.35">
      <c r="O140" s="64" t="s">
        <v>414</v>
      </c>
      <c r="P140" s="65" t="s">
        <v>415</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416</v>
      </c>
      <c r="P175" s="59" t="s">
        <v>417</v>
      </c>
    </row>
    <row r="177" spans="2:22" ht="45" customHeight="1" x14ac:dyDescent="0.35">
      <c r="B177" s="118" t="s">
        <v>418</v>
      </c>
      <c r="C177" s="111"/>
      <c r="D177" s="111"/>
      <c r="E177" s="111"/>
      <c r="F177" s="111"/>
      <c r="P177" s="118" t="s">
        <v>419</v>
      </c>
      <c r="Q177" s="111"/>
      <c r="R177" s="111"/>
      <c r="S177" s="111"/>
      <c r="T177" s="111"/>
      <c r="U177" s="111"/>
    </row>
    <row r="178" spans="2:22" ht="35" customHeight="1" x14ac:dyDescent="0.35">
      <c r="P178" s="115" t="s">
        <v>420</v>
      </c>
      <c r="Q178" s="115"/>
      <c r="R178" s="115" t="s">
        <v>421</v>
      </c>
      <c r="S178" s="115"/>
      <c r="T178" s="115"/>
    </row>
    <row r="179" spans="2:22" ht="30" customHeight="1" x14ac:dyDescent="0.35">
      <c r="P179" s="119">
        <v>0</v>
      </c>
      <c r="Q179" s="120"/>
      <c r="R179" s="121" t="s">
        <v>422</v>
      </c>
      <c r="S179" s="122"/>
      <c r="T179" s="122"/>
    </row>
    <row r="182" spans="2:22" ht="25" customHeight="1" x14ac:dyDescent="0.35">
      <c r="P182" s="68" t="s">
        <v>405</v>
      </c>
      <c r="Q182" s="68" t="s">
        <v>423</v>
      </c>
      <c r="R182" s="68" t="s">
        <v>424</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293</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82</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82</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158</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158</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158</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82</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82</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16</v>
      </c>
      <c r="D34" s="3" t="s">
        <v>17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82</v>
      </c>
      <c r="D36" s="3" t="s">
        <v>17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158</v>
      </c>
      <c r="D37" s="3" t="s">
        <v>17</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16</v>
      </c>
      <c r="D38" s="3" t="s">
        <v>17</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82</v>
      </c>
      <c r="D39" s="3" t="s">
        <v>17</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82</v>
      </c>
      <c r="D40" s="3" t="s">
        <v>17</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82</v>
      </c>
      <c r="D41" s="3" t="s">
        <v>17</v>
      </c>
      <c r="E41" s="4" t="s">
        <v>18</v>
      </c>
      <c r="F41" s="4" t="s">
        <v>19</v>
      </c>
      <c r="G41" s="4" t="s">
        <v>20</v>
      </c>
      <c r="H41" s="4" t="s">
        <v>21</v>
      </c>
      <c r="I41" s="5" t="s">
        <v>21</v>
      </c>
      <c r="J41" s="1" t="s">
        <v>219</v>
      </c>
      <c r="K41" s="1" t="s">
        <v>220</v>
      </c>
      <c r="L41" s="1" t="s">
        <v>221</v>
      </c>
      <c r="M41" s="4" t="str">
        <f t="shared" si="0"/>
        <v>Outstanding</v>
      </c>
      <c r="N41" s="13" t="s">
        <v>21</v>
      </c>
    </row>
    <row r="42" spans="1:14" ht="60" customHeight="1" x14ac:dyDescent="0.35">
      <c r="A42" s="11" t="s">
        <v>222</v>
      </c>
      <c r="B42" s="1" t="s">
        <v>223</v>
      </c>
      <c r="C42" s="2" t="s">
        <v>16</v>
      </c>
      <c r="D42" s="3" t="s">
        <v>17</v>
      </c>
      <c r="E42" s="4" t="s">
        <v>18</v>
      </c>
      <c r="F42" s="4" t="s">
        <v>19</v>
      </c>
      <c r="G42" s="4" t="s">
        <v>20</v>
      </c>
      <c r="H42" s="4" t="s">
        <v>21</v>
      </c>
      <c r="I42" s="5" t="s">
        <v>21</v>
      </c>
      <c r="J42" s="1" t="s">
        <v>224</v>
      </c>
      <c r="K42" s="1" t="s">
        <v>225</v>
      </c>
      <c r="L42" s="1" t="s">
        <v>226</v>
      </c>
      <c r="M42" s="4" t="str">
        <f t="shared" si="0"/>
        <v>Outstanding</v>
      </c>
      <c r="N42" s="13" t="s">
        <v>21</v>
      </c>
    </row>
    <row r="43" spans="1:14" ht="60" customHeight="1" x14ac:dyDescent="0.35">
      <c r="A43" s="11" t="s">
        <v>227</v>
      </c>
      <c r="B43" s="1" t="s">
        <v>228</v>
      </c>
      <c r="C43" s="2" t="s">
        <v>16</v>
      </c>
      <c r="D43" s="3" t="s">
        <v>17</v>
      </c>
      <c r="E43" s="4" t="s">
        <v>18</v>
      </c>
      <c r="F43" s="4" t="s">
        <v>19</v>
      </c>
      <c r="G43" s="4" t="s">
        <v>20</v>
      </c>
      <c r="H43" s="4" t="s">
        <v>21</v>
      </c>
      <c r="I43" s="5" t="s">
        <v>21</v>
      </c>
      <c r="J43" s="1" t="s">
        <v>229</v>
      </c>
      <c r="K43" s="1" t="s">
        <v>230</v>
      </c>
      <c r="L43" s="1" t="s">
        <v>231</v>
      </c>
      <c r="M43" s="4" t="str">
        <f t="shared" si="0"/>
        <v>Outstanding</v>
      </c>
      <c r="N43" s="13" t="s">
        <v>21</v>
      </c>
    </row>
    <row r="44" spans="1:14" ht="60" customHeight="1" x14ac:dyDescent="0.35">
      <c r="A44" s="11" t="s">
        <v>232</v>
      </c>
      <c r="B44" s="1" t="s">
        <v>15</v>
      </c>
      <c r="C44" s="2" t="s">
        <v>16</v>
      </c>
      <c r="D44" s="3" t="s">
        <v>233</v>
      </c>
      <c r="E44" s="4" t="s">
        <v>18</v>
      </c>
      <c r="F44" s="4" t="s">
        <v>19</v>
      </c>
      <c r="G44" s="4" t="s">
        <v>20</v>
      </c>
      <c r="H44" s="4" t="s">
        <v>21</v>
      </c>
      <c r="I44" s="5" t="s">
        <v>21</v>
      </c>
      <c r="J44" s="1" t="s">
        <v>22</v>
      </c>
      <c r="K44" s="1" t="s">
        <v>23</v>
      </c>
      <c r="L44" s="1" t="s">
        <v>24</v>
      </c>
      <c r="M44" s="4" t="str">
        <f t="shared" si="0"/>
        <v>Outstanding</v>
      </c>
      <c r="N44" s="13" t="s">
        <v>21</v>
      </c>
    </row>
    <row r="45" spans="1:14" ht="60" customHeight="1" x14ac:dyDescent="0.35">
      <c r="A45" s="11" t="s">
        <v>234</v>
      </c>
      <c r="B45" s="1" t="s">
        <v>26</v>
      </c>
      <c r="C45" s="2" t="s">
        <v>16</v>
      </c>
      <c r="D45" s="3" t="s">
        <v>233</v>
      </c>
      <c r="E45" s="4" t="s">
        <v>18</v>
      </c>
      <c r="F45" s="4" t="s">
        <v>19</v>
      </c>
      <c r="G45" s="4" t="s">
        <v>20</v>
      </c>
      <c r="H45" s="4" t="s">
        <v>21</v>
      </c>
      <c r="I45" s="5" t="s">
        <v>21</v>
      </c>
      <c r="J45" s="1" t="s">
        <v>27</v>
      </c>
      <c r="K45" s="1" t="s">
        <v>28</v>
      </c>
      <c r="L45" s="1" t="s">
        <v>29</v>
      </c>
      <c r="M45" s="4" t="str">
        <f t="shared" si="0"/>
        <v>Outstanding</v>
      </c>
      <c r="N45" s="13" t="s">
        <v>21</v>
      </c>
    </row>
    <row r="46" spans="1:14" ht="60" customHeight="1" x14ac:dyDescent="0.35">
      <c r="A46" s="11" t="s">
        <v>235</v>
      </c>
      <c r="B46" s="1" t="s">
        <v>31</v>
      </c>
      <c r="C46" s="2" t="s">
        <v>16</v>
      </c>
      <c r="D46" s="3" t="s">
        <v>233</v>
      </c>
      <c r="E46" s="4" t="s">
        <v>18</v>
      </c>
      <c r="F46" s="4" t="s">
        <v>19</v>
      </c>
      <c r="G46" s="4" t="s">
        <v>20</v>
      </c>
      <c r="H46" s="4" t="s">
        <v>21</v>
      </c>
      <c r="I46" s="5" t="s">
        <v>21</v>
      </c>
      <c r="J46" s="1" t="s">
        <v>32</v>
      </c>
      <c r="K46" s="1" t="s">
        <v>33</v>
      </c>
      <c r="L46" s="1" t="s">
        <v>34</v>
      </c>
      <c r="M46" s="4" t="str">
        <f t="shared" si="0"/>
        <v>Outstanding</v>
      </c>
      <c r="N46" s="13" t="s">
        <v>21</v>
      </c>
    </row>
    <row r="47" spans="1:14" ht="60" customHeight="1" x14ac:dyDescent="0.35">
      <c r="A47" s="11" t="s">
        <v>236</v>
      </c>
      <c r="B47" s="1" t="s">
        <v>36</v>
      </c>
      <c r="C47" s="2" t="s">
        <v>16</v>
      </c>
      <c r="D47" s="3" t="s">
        <v>233</v>
      </c>
      <c r="E47" s="4" t="s">
        <v>18</v>
      </c>
      <c r="F47" s="4" t="s">
        <v>19</v>
      </c>
      <c r="G47" s="4" t="s">
        <v>20</v>
      </c>
      <c r="H47" s="4" t="s">
        <v>21</v>
      </c>
      <c r="I47" s="5" t="s">
        <v>21</v>
      </c>
      <c r="J47" s="1" t="s">
        <v>37</v>
      </c>
      <c r="K47" s="1" t="s">
        <v>38</v>
      </c>
      <c r="L47" s="1" t="s">
        <v>39</v>
      </c>
      <c r="M47" s="4" t="str">
        <f t="shared" si="0"/>
        <v>Outstanding</v>
      </c>
      <c r="N47" s="13" t="s">
        <v>21</v>
      </c>
    </row>
    <row r="48" spans="1:14" ht="60" customHeight="1" x14ac:dyDescent="0.35">
      <c r="A48" s="11" t="s">
        <v>237</v>
      </c>
      <c r="B48" s="1" t="s">
        <v>41</v>
      </c>
      <c r="C48" s="2" t="s">
        <v>16</v>
      </c>
      <c r="D48" s="3" t="s">
        <v>233</v>
      </c>
      <c r="E48" s="4" t="s">
        <v>18</v>
      </c>
      <c r="F48" s="4" t="s">
        <v>19</v>
      </c>
      <c r="G48" s="4" t="s">
        <v>20</v>
      </c>
      <c r="H48" s="4" t="s">
        <v>21</v>
      </c>
      <c r="I48" s="5" t="s">
        <v>21</v>
      </c>
      <c r="J48" s="1" t="s">
        <v>42</v>
      </c>
      <c r="K48" s="1" t="s">
        <v>43</v>
      </c>
      <c r="L48" s="1" t="s">
        <v>44</v>
      </c>
      <c r="M48" s="4" t="str">
        <f t="shared" si="0"/>
        <v>Outstanding</v>
      </c>
      <c r="N48" s="13" t="s">
        <v>21</v>
      </c>
    </row>
    <row r="49" spans="1:14" ht="60" customHeight="1" x14ac:dyDescent="0.35">
      <c r="A49" s="11" t="s">
        <v>238</v>
      </c>
      <c r="B49" s="1" t="s">
        <v>46</v>
      </c>
      <c r="C49" s="2" t="s">
        <v>16</v>
      </c>
      <c r="D49" s="3" t="s">
        <v>233</v>
      </c>
      <c r="E49" s="4" t="s">
        <v>18</v>
      </c>
      <c r="F49" s="4" t="s">
        <v>19</v>
      </c>
      <c r="G49" s="4" t="s">
        <v>20</v>
      </c>
      <c r="H49" s="4" t="s">
        <v>21</v>
      </c>
      <c r="I49" s="5" t="s">
        <v>21</v>
      </c>
      <c r="J49" s="1" t="s">
        <v>47</v>
      </c>
      <c r="K49" s="1" t="s">
        <v>48</v>
      </c>
      <c r="L49" s="1" t="s">
        <v>49</v>
      </c>
      <c r="M49" s="4" t="str">
        <f t="shared" si="0"/>
        <v>Outstanding</v>
      </c>
      <c r="N49" s="13" t="s">
        <v>21</v>
      </c>
    </row>
    <row r="50" spans="1:14" ht="60" customHeight="1" x14ac:dyDescent="0.35">
      <c r="A50" s="11" t="s">
        <v>239</v>
      </c>
      <c r="B50" s="1" t="s">
        <v>51</v>
      </c>
      <c r="C50" s="2" t="s">
        <v>16</v>
      </c>
      <c r="D50" s="3" t="s">
        <v>233</v>
      </c>
      <c r="E50" s="4" t="s">
        <v>18</v>
      </c>
      <c r="F50" s="4" t="s">
        <v>19</v>
      </c>
      <c r="G50" s="4" t="s">
        <v>20</v>
      </c>
      <c r="H50" s="4" t="s">
        <v>21</v>
      </c>
      <c r="I50" s="5" t="s">
        <v>21</v>
      </c>
      <c r="J50" s="1" t="s">
        <v>52</v>
      </c>
      <c r="K50" s="1" t="s">
        <v>53</v>
      </c>
      <c r="L50" s="1" t="s">
        <v>54</v>
      </c>
      <c r="M50" s="4" t="str">
        <f t="shared" si="0"/>
        <v>Outstanding</v>
      </c>
      <c r="N50" s="13" t="s">
        <v>21</v>
      </c>
    </row>
    <row r="51" spans="1:14" ht="60" customHeight="1" x14ac:dyDescent="0.35">
      <c r="A51" s="11" t="s">
        <v>240</v>
      </c>
      <c r="B51" s="1" t="s">
        <v>56</v>
      </c>
      <c r="C51" s="2" t="s">
        <v>16</v>
      </c>
      <c r="D51" s="3" t="s">
        <v>233</v>
      </c>
      <c r="E51" s="4" t="s">
        <v>18</v>
      </c>
      <c r="F51" s="4" t="s">
        <v>19</v>
      </c>
      <c r="G51" s="4" t="s">
        <v>20</v>
      </c>
      <c r="H51" s="4" t="s">
        <v>21</v>
      </c>
      <c r="I51" s="5" t="s">
        <v>21</v>
      </c>
      <c r="J51" s="1" t="s">
        <v>57</v>
      </c>
      <c r="K51" s="1" t="s">
        <v>58</v>
      </c>
      <c r="L51" s="1" t="s">
        <v>59</v>
      </c>
      <c r="M51" s="4" t="str">
        <f t="shared" si="0"/>
        <v>Outstanding</v>
      </c>
      <c r="N51" s="13" t="s">
        <v>21</v>
      </c>
    </row>
    <row r="52" spans="1:14" ht="60" customHeight="1" x14ac:dyDescent="0.35">
      <c r="A52" s="11" t="s">
        <v>241</v>
      </c>
      <c r="B52" s="1" t="s">
        <v>61</v>
      </c>
      <c r="C52" s="2" t="s">
        <v>16</v>
      </c>
      <c r="D52" s="3" t="s">
        <v>233</v>
      </c>
      <c r="E52" s="4" t="s">
        <v>18</v>
      </c>
      <c r="F52" s="4" t="s">
        <v>19</v>
      </c>
      <c r="G52" s="4" t="s">
        <v>20</v>
      </c>
      <c r="H52" s="4" t="s">
        <v>21</v>
      </c>
      <c r="I52" s="5" t="s">
        <v>21</v>
      </c>
      <c r="J52" s="1" t="s">
        <v>242</v>
      </c>
      <c r="K52" s="1" t="s">
        <v>63</v>
      </c>
      <c r="L52" s="1" t="s">
        <v>64</v>
      </c>
      <c r="M52" s="4" t="str">
        <f t="shared" si="0"/>
        <v>Outstanding</v>
      </c>
      <c r="N52" s="13" t="s">
        <v>21</v>
      </c>
    </row>
    <row r="53" spans="1:14" ht="60" customHeight="1" x14ac:dyDescent="0.35">
      <c r="A53" s="11" t="s">
        <v>243</v>
      </c>
      <c r="B53" s="1" t="s">
        <v>66</v>
      </c>
      <c r="C53" s="2" t="s">
        <v>16</v>
      </c>
      <c r="D53" s="3" t="s">
        <v>233</v>
      </c>
      <c r="E53" s="4" t="s">
        <v>18</v>
      </c>
      <c r="F53" s="4" t="s">
        <v>19</v>
      </c>
      <c r="G53" s="4" t="s">
        <v>20</v>
      </c>
      <c r="H53" s="4" t="s">
        <v>21</v>
      </c>
      <c r="I53" s="5" t="s">
        <v>21</v>
      </c>
      <c r="J53" s="1" t="s">
        <v>67</v>
      </c>
      <c r="K53" s="1" t="s">
        <v>68</v>
      </c>
      <c r="L53" s="1" t="s">
        <v>69</v>
      </c>
      <c r="M53" s="4" t="str">
        <f t="shared" si="0"/>
        <v>Outstanding</v>
      </c>
      <c r="N53" s="13" t="s">
        <v>21</v>
      </c>
    </row>
    <row r="54" spans="1:14" ht="60" customHeight="1" x14ac:dyDescent="0.35">
      <c r="A54" s="11" t="s">
        <v>244</v>
      </c>
      <c r="B54" s="1" t="s">
        <v>71</v>
      </c>
      <c r="C54" s="2" t="s">
        <v>16</v>
      </c>
      <c r="D54" s="3" t="s">
        <v>233</v>
      </c>
      <c r="E54" s="4" t="s">
        <v>18</v>
      </c>
      <c r="F54" s="4" t="s">
        <v>19</v>
      </c>
      <c r="G54" s="4" t="s">
        <v>20</v>
      </c>
      <c r="H54" s="4" t="s">
        <v>21</v>
      </c>
      <c r="I54" s="5" t="s">
        <v>21</v>
      </c>
      <c r="J54" s="1" t="s">
        <v>72</v>
      </c>
      <c r="K54" s="1" t="s">
        <v>73</v>
      </c>
      <c r="L54" s="1" t="s">
        <v>74</v>
      </c>
      <c r="M54" s="4" t="str">
        <f t="shared" si="0"/>
        <v>Outstanding</v>
      </c>
      <c r="N54" s="13" t="s">
        <v>21</v>
      </c>
    </row>
    <row r="55" spans="1:14" ht="60" customHeight="1" x14ac:dyDescent="0.35">
      <c r="A55" s="11" t="s">
        <v>245</v>
      </c>
      <c r="B55" s="1" t="s">
        <v>76</v>
      </c>
      <c r="C55" s="2" t="s">
        <v>16</v>
      </c>
      <c r="D55" s="3" t="s">
        <v>233</v>
      </c>
      <c r="E55" s="4" t="s">
        <v>18</v>
      </c>
      <c r="F55" s="4" t="s">
        <v>19</v>
      </c>
      <c r="G55" s="4" t="s">
        <v>20</v>
      </c>
      <c r="H55" s="4" t="s">
        <v>21</v>
      </c>
      <c r="I55" s="5" t="s">
        <v>21</v>
      </c>
      <c r="J55" s="1" t="s">
        <v>77</v>
      </c>
      <c r="K55" s="1" t="s">
        <v>78</v>
      </c>
      <c r="L55" s="1" t="s">
        <v>79</v>
      </c>
      <c r="M55" s="4" t="str">
        <f t="shared" si="0"/>
        <v>Outstanding</v>
      </c>
      <c r="N55" s="13" t="s">
        <v>21</v>
      </c>
    </row>
    <row r="56" spans="1:14" ht="60" customHeight="1" x14ac:dyDescent="0.35">
      <c r="A56" s="11" t="s">
        <v>246</v>
      </c>
      <c r="B56" s="1" t="s">
        <v>81</v>
      </c>
      <c r="C56" s="2" t="s">
        <v>82</v>
      </c>
      <c r="D56" s="3" t="s">
        <v>233</v>
      </c>
      <c r="E56" s="4" t="s">
        <v>18</v>
      </c>
      <c r="F56" s="4" t="s">
        <v>19</v>
      </c>
      <c r="G56" s="4" t="s">
        <v>20</v>
      </c>
      <c r="H56" s="4" t="s">
        <v>21</v>
      </c>
      <c r="I56" s="5" t="s">
        <v>21</v>
      </c>
      <c r="J56" s="1" t="s">
        <v>83</v>
      </c>
      <c r="K56" s="1" t="s">
        <v>84</v>
      </c>
      <c r="L56" s="1" t="s">
        <v>85</v>
      </c>
      <c r="M56" s="4" t="str">
        <f t="shared" si="0"/>
        <v>Outstanding</v>
      </c>
      <c r="N56" s="13" t="s">
        <v>21</v>
      </c>
    </row>
    <row r="57" spans="1:14" ht="60" customHeight="1" x14ac:dyDescent="0.35">
      <c r="A57" s="11" t="s">
        <v>247</v>
      </c>
      <c r="B57" s="1" t="s">
        <v>87</v>
      </c>
      <c r="C57" s="2" t="s">
        <v>16</v>
      </c>
      <c r="D57" s="3" t="s">
        <v>233</v>
      </c>
      <c r="E57" s="4" t="s">
        <v>18</v>
      </c>
      <c r="F57" s="4" t="s">
        <v>19</v>
      </c>
      <c r="G57" s="4" t="s">
        <v>20</v>
      </c>
      <c r="H57" s="4" t="s">
        <v>21</v>
      </c>
      <c r="I57" s="5" t="s">
        <v>21</v>
      </c>
      <c r="J57" s="1" t="s">
        <v>88</v>
      </c>
      <c r="K57" s="1" t="s">
        <v>89</v>
      </c>
      <c r="L57" s="1" t="s">
        <v>90</v>
      </c>
      <c r="M57" s="4" t="str">
        <f t="shared" si="0"/>
        <v>Outstanding</v>
      </c>
      <c r="N57" s="13" t="s">
        <v>21</v>
      </c>
    </row>
    <row r="58" spans="1:14" ht="60" customHeight="1" x14ac:dyDescent="0.35">
      <c r="A58" s="11" t="s">
        <v>248</v>
      </c>
      <c r="B58" s="1" t="s">
        <v>92</v>
      </c>
      <c r="C58" s="2" t="s">
        <v>16</v>
      </c>
      <c r="D58" s="3" t="s">
        <v>233</v>
      </c>
      <c r="E58" s="4" t="s">
        <v>18</v>
      </c>
      <c r="F58" s="4" t="s">
        <v>19</v>
      </c>
      <c r="G58" s="4" t="s">
        <v>20</v>
      </c>
      <c r="H58" s="4" t="s">
        <v>21</v>
      </c>
      <c r="I58" s="5" t="s">
        <v>21</v>
      </c>
      <c r="J58" s="1" t="s">
        <v>93</v>
      </c>
      <c r="K58" s="1" t="s">
        <v>94</v>
      </c>
      <c r="L58" s="1" t="s">
        <v>95</v>
      </c>
      <c r="M58" s="4" t="str">
        <f t="shared" si="0"/>
        <v>Outstanding</v>
      </c>
      <c r="N58" s="13" t="s">
        <v>21</v>
      </c>
    </row>
    <row r="59" spans="1:14" ht="60" customHeight="1" x14ac:dyDescent="0.35">
      <c r="A59" s="11" t="s">
        <v>249</v>
      </c>
      <c r="B59" s="1" t="s">
        <v>97</v>
      </c>
      <c r="C59" s="2" t="s">
        <v>16</v>
      </c>
      <c r="D59" s="3" t="s">
        <v>233</v>
      </c>
      <c r="E59" s="4" t="s">
        <v>18</v>
      </c>
      <c r="F59" s="4" t="s">
        <v>19</v>
      </c>
      <c r="G59" s="4" t="s">
        <v>20</v>
      </c>
      <c r="H59" s="4" t="s">
        <v>21</v>
      </c>
      <c r="I59" s="5" t="s">
        <v>21</v>
      </c>
      <c r="J59" s="1" t="s">
        <v>98</v>
      </c>
      <c r="K59" s="1" t="s">
        <v>99</v>
      </c>
      <c r="L59" s="1" t="s">
        <v>100</v>
      </c>
      <c r="M59" s="4" t="str">
        <f t="shared" si="0"/>
        <v>Outstanding</v>
      </c>
      <c r="N59" s="13" t="s">
        <v>21</v>
      </c>
    </row>
    <row r="60" spans="1:14" ht="60" customHeight="1" x14ac:dyDescent="0.35">
      <c r="A60" s="11" t="s">
        <v>250</v>
      </c>
      <c r="B60" s="1" t="s">
        <v>102</v>
      </c>
      <c r="C60" s="2" t="s">
        <v>16</v>
      </c>
      <c r="D60" s="3" t="s">
        <v>233</v>
      </c>
      <c r="E60" s="4" t="s">
        <v>18</v>
      </c>
      <c r="F60" s="4" t="s">
        <v>19</v>
      </c>
      <c r="G60" s="4" t="s">
        <v>20</v>
      </c>
      <c r="H60" s="4" t="s">
        <v>21</v>
      </c>
      <c r="I60" s="5" t="s">
        <v>21</v>
      </c>
      <c r="J60" s="1" t="s">
        <v>103</v>
      </c>
      <c r="K60" s="1" t="s">
        <v>104</v>
      </c>
      <c r="L60" s="1" t="s">
        <v>105</v>
      </c>
      <c r="M60" s="4" t="str">
        <f t="shared" si="0"/>
        <v>Outstanding</v>
      </c>
      <c r="N60" s="13" t="s">
        <v>21</v>
      </c>
    </row>
    <row r="61" spans="1:14" ht="60" customHeight="1" x14ac:dyDescent="0.35">
      <c r="A61" s="11" t="s">
        <v>251</v>
      </c>
      <c r="B61" s="1" t="s">
        <v>107</v>
      </c>
      <c r="C61" s="2" t="s">
        <v>16</v>
      </c>
      <c r="D61" s="3" t="s">
        <v>233</v>
      </c>
      <c r="E61" s="4" t="s">
        <v>18</v>
      </c>
      <c r="F61" s="4" t="s">
        <v>19</v>
      </c>
      <c r="G61" s="4" t="s">
        <v>20</v>
      </c>
      <c r="H61" s="4" t="s">
        <v>21</v>
      </c>
      <c r="I61" s="5" t="s">
        <v>21</v>
      </c>
      <c r="J61" s="1" t="s">
        <v>108</v>
      </c>
      <c r="K61" s="1" t="s">
        <v>109</v>
      </c>
      <c r="L61" s="1" t="s">
        <v>110</v>
      </c>
      <c r="M61" s="4" t="str">
        <f t="shared" si="0"/>
        <v>Outstanding</v>
      </c>
      <c r="N61" s="13" t="s">
        <v>21</v>
      </c>
    </row>
    <row r="62" spans="1:14" ht="60" customHeight="1" x14ac:dyDescent="0.35">
      <c r="A62" s="11" t="s">
        <v>252</v>
      </c>
      <c r="B62" s="1" t="s">
        <v>253</v>
      </c>
      <c r="C62" s="2" t="s">
        <v>16</v>
      </c>
      <c r="D62" s="3" t="s">
        <v>233</v>
      </c>
      <c r="E62" s="4" t="s">
        <v>18</v>
      </c>
      <c r="F62" s="4" t="s">
        <v>19</v>
      </c>
      <c r="G62" s="4" t="s">
        <v>20</v>
      </c>
      <c r="H62" s="4" t="s">
        <v>21</v>
      </c>
      <c r="I62" s="5" t="s">
        <v>21</v>
      </c>
      <c r="J62" s="1" t="s">
        <v>254</v>
      </c>
      <c r="K62" s="1" t="s">
        <v>255</v>
      </c>
      <c r="L62" s="1" t="s">
        <v>256</v>
      </c>
      <c r="M62" s="4" t="str">
        <f t="shared" si="0"/>
        <v>Outstanding</v>
      </c>
      <c r="N62" s="13" t="s">
        <v>21</v>
      </c>
    </row>
    <row r="63" spans="1:14" ht="60" customHeight="1" x14ac:dyDescent="0.35">
      <c r="A63" s="11" t="s">
        <v>257</v>
      </c>
      <c r="B63" s="1" t="s">
        <v>112</v>
      </c>
      <c r="C63" s="2" t="s">
        <v>16</v>
      </c>
      <c r="D63" s="3" t="s">
        <v>233</v>
      </c>
      <c r="E63" s="4" t="s">
        <v>18</v>
      </c>
      <c r="F63" s="4" t="s">
        <v>19</v>
      </c>
      <c r="G63" s="4" t="s">
        <v>20</v>
      </c>
      <c r="H63" s="4" t="s">
        <v>21</v>
      </c>
      <c r="I63" s="5" t="s">
        <v>21</v>
      </c>
      <c r="J63" s="1" t="s">
        <v>113</v>
      </c>
      <c r="K63" s="1" t="s">
        <v>114</v>
      </c>
      <c r="L63" s="1" t="s">
        <v>115</v>
      </c>
      <c r="M63" s="4" t="str">
        <f t="shared" si="0"/>
        <v>Outstanding</v>
      </c>
      <c r="N63" s="13" t="s">
        <v>21</v>
      </c>
    </row>
    <row r="64" spans="1:14" ht="60" customHeight="1" x14ac:dyDescent="0.35">
      <c r="A64" s="11" t="s">
        <v>258</v>
      </c>
      <c r="B64" s="1" t="s">
        <v>117</v>
      </c>
      <c r="C64" s="2" t="s">
        <v>82</v>
      </c>
      <c r="D64" s="3" t="s">
        <v>233</v>
      </c>
      <c r="E64" s="4" t="s">
        <v>18</v>
      </c>
      <c r="F64" s="4" t="s">
        <v>19</v>
      </c>
      <c r="G64" s="4" t="s">
        <v>20</v>
      </c>
      <c r="H64" s="4" t="s">
        <v>21</v>
      </c>
      <c r="I64" s="5" t="s">
        <v>21</v>
      </c>
      <c r="J64" s="1" t="s">
        <v>118</v>
      </c>
      <c r="K64" s="1" t="s">
        <v>119</v>
      </c>
      <c r="L64" s="1" t="s">
        <v>120</v>
      </c>
      <c r="M64" s="4" t="str">
        <f t="shared" si="0"/>
        <v>Outstanding</v>
      </c>
      <c r="N64" s="13" t="s">
        <v>21</v>
      </c>
    </row>
    <row r="65" spans="1:14" ht="60" customHeight="1" x14ac:dyDescent="0.35">
      <c r="A65" s="11" t="s">
        <v>259</v>
      </c>
      <c r="B65" s="1" t="s">
        <v>122</v>
      </c>
      <c r="C65" s="2" t="s">
        <v>16</v>
      </c>
      <c r="D65" s="3" t="s">
        <v>233</v>
      </c>
      <c r="E65" s="4" t="s">
        <v>18</v>
      </c>
      <c r="F65" s="4" t="s">
        <v>19</v>
      </c>
      <c r="G65" s="4" t="s">
        <v>20</v>
      </c>
      <c r="H65" s="4" t="s">
        <v>21</v>
      </c>
      <c r="I65" s="5" t="s">
        <v>21</v>
      </c>
      <c r="J65" s="1" t="s">
        <v>123</v>
      </c>
      <c r="K65" s="1" t="s">
        <v>124</v>
      </c>
      <c r="L65" s="1" t="s">
        <v>125</v>
      </c>
      <c r="M65" s="4" t="str">
        <f t="shared" si="0"/>
        <v>Outstanding</v>
      </c>
      <c r="N65" s="13" t="s">
        <v>21</v>
      </c>
    </row>
    <row r="66" spans="1:14" ht="60" customHeight="1" x14ac:dyDescent="0.35">
      <c r="A66" s="11" t="s">
        <v>260</v>
      </c>
      <c r="B66" s="1" t="s">
        <v>127</v>
      </c>
      <c r="C66" s="2" t="s">
        <v>16</v>
      </c>
      <c r="D66" s="3" t="s">
        <v>233</v>
      </c>
      <c r="E66" s="4" t="s">
        <v>18</v>
      </c>
      <c r="F66" s="4" t="s">
        <v>19</v>
      </c>
      <c r="G66" s="4" t="s">
        <v>20</v>
      </c>
      <c r="H66" s="4" t="s">
        <v>21</v>
      </c>
      <c r="I66" s="5" t="s">
        <v>21</v>
      </c>
      <c r="J66" s="1" t="s">
        <v>128</v>
      </c>
      <c r="K66" s="1" t="s">
        <v>129</v>
      </c>
      <c r="L66" s="1" t="s">
        <v>130</v>
      </c>
      <c r="M66" s="4" t="str">
        <f t="shared" si="0"/>
        <v>Outstanding</v>
      </c>
      <c r="N66" s="13" t="s">
        <v>21</v>
      </c>
    </row>
    <row r="67" spans="1:14" ht="60" customHeight="1" x14ac:dyDescent="0.35">
      <c r="A67" s="11" t="s">
        <v>261</v>
      </c>
      <c r="B67" s="1" t="s">
        <v>132</v>
      </c>
      <c r="C67" s="2" t="s">
        <v>16</v>
      </c>
      <c r="D67" s="3" t="s">
        <v>233</v>
      </c>
      <c r="E67" s="4" t="s">
        <v>18</v>
      </c>
      <c r="F67" s="4" t="s">
        <v>19</v>
      </c>
      <c r="G67" s="4" t="s">
        <v>20</v>
      </c>
      <c r="H67" s="4" t="s">
        <v>21</v>
      </c>
      <c r="I67" s="5" t="s">
        <v>21</v>
      </c>
      <c r="J67" s="1" t="s">
        <v>133</v>
      </c>
      <c r="K67" s="1" t="s">
        <v>134</v>
      </c>
      <c r="L67" s="1" t="s">
        <v>135</v>
      </c>
      <c r="M67" s="4" t="str">
        <f t="shared" si="0"/>
        <v>Outstanding</v>
      </c>
      <c r="N67" s="13" t="s">
        <v>21</v>
      </c>
    </row>
    <row r="68" spans="1:14" ht="60" customHeight="1" x14ac:dyDescent="0.35">
      <c r="A68" s="11" t="s">
        <v>262</v>
      </c>
      <c r="B68" s="1" t="s">
        <v>137</v>
      </c>
      <c r="C68" s="2" t="s">
        <v>16</v>
      </c>
      <c r="D68" s="3" t="s">
        <v>233</v>
      </c>
      <c r="E68" s="4" t="s">
        <v>18</v>
      </c>
      <c r="F68" s="4" t="s">
        <v>19</v>
      </c>
      <c r="G68" s="4" t="s">
        <v>20</v>
      </c>
      <c r="H68" s="4" t="s">
        <v>21</v>
      </c>
      <c r="I68" s="5" t="s">
        <v>21</v>
      </c>
      <c r="J68" s="1" t="s">
        <v>138</v>
      </c>
      <c r="K68" s="1" t="s">
        <v>139</v>
      </c>
      <c r="L68" s="1" t="s">
        <v>140</v>
      </c>
      <c r="M68" s="4" t="str">
        <f t="shared" si="0"/>
        <v>Outstanding</v>
      </c>
      <c r="N68" s="13" t="s">
        <v>21</v>
      </c>
    </row>
    <row r="69" spans="1:14" ht="60" customHeight="1" x14ac:dyDescent="0.35">
      <c r="A69" s="11" t="s">
        <v>263</v>
      </c>
      <c r="B69" s="1" t="s">
        <v>142</v>
      </c>
      <c r="C69" s="2" t="s">
        <v>16</v>
      </c>
      <c r="D69" s="3" t="s">
        <v>233</v>
      </c>
      <c r="E69" s="4" t="s">
        <v>18</v>
      </c>
      <c r="F69" s="4" t="s">
        <v>19</v>
      </c>
      <c r="G69" s="4" t="s">
        <v>20</v>
      </c>
      <c r="H69" s="4" t="s">
        <v>21</v>
      </c>
      <c r="I69" s="5" t="s">
        <v>21</v>
      </c>
      <c r="J69" s="1" t="s">
        <v>143</v>
      </c>
      <c r="K69" s="1" t="s">
        <v>144</v>
      </c>
      <c r="L69" s="1" t="s">
        <v>145</v>
      </c>
      <c r="M69" s="4" t="str">
        <f t="shared" si="0"/>
        <v>Outstanding</v>
      </c>
      <c r="N69" s="13" t="s">
        <v>21</v>
      </c>
    </row>
    <row r="70" spans="1:14" ht="60" customHeight="1" x14ac:dyDescent="0.35">
      <c r="A70" s="11" t="s">
        <v>264</v>
      </c>
      <c r="B70" s="1" t="s">
        <v>265</v>
      </c>
      <c r="C70" s="2" t="s">
        <v>16</v>
      </c>
      <c r="D70" s="3" t="s">
        <v>233</v>
      </c>
      <c r="E70" s="4" t="s">
        <v>18</v>
      </c>
      <c r="F70" s="4" t="s">
        <v>19</v>
      </c>
      <c r="G70" s="4" t="s">
        <v>20</v>
      </c>
      <c r="H70" s="4" t="s">
        <v>21</v>
      </c>
      <c r="I70" s="5" t="s">
        <v>21</v>
      </c>
      <c r="J70" s="1" t="s">
        <v>266</v>
      </c>
      <c r="K70" s="1" t="s">
        <v>267</v>
      </c>
      <c r="L70" s="1" t="s">
        <v>268</v>
      </c>
      <c r="M70" s="4" t="str">
        <f t="shared" si="0"/>
        <v>Outstanding</v>
      </c>
      <c r="N70" s="13" t="s">
        <v>21</v>
      </c>
    </row>
    <row r="71" spans="1:14" ht="60" customHeight="1" x14ac:dyDescent="0.35">
      <c r="A71" s="11" t="s">
        <v>269</v>
      </c>
      <c r="B71" s="1" t="s">
        <v>147</v>
      </c>
      <c r="C71" s="2" t="s">
        <v>16</v>
      </c>
      <c r="D71" s="3" t="s">
        <v>233</v>
      </c>
      <c r="E71" s="4" t="s">
        <v>18</v>
      </c>
      <c r="F71" s="4" t="s">
        <v>19</v>
      </c>
      <c r="G71" s="4" t="s">
        <v>20</v>
      </c>
      <c r="H71" s="4" t="s">
        <v>21</v>
      </c>
      <c r="I71" s="5" t="s">
        <v>21</v>
      </c>
      <c r="J71" s="1" t="s">
        <v>148</v>
      </c>
      <c r="K71" s="1" t="s">
        <v>149</v>
      </c>
      <c r="L71" s="1" t="s">
        <v>150</v>
      </c>
      <c r="M71" s="4" t="str">
        <f t="shared" si="0"/>
        <v>Outstanding</v>
      </c>
      <c r="N71" s="13" t="s">
        <v>21</v>
      </c>
    </row>
    <row r="72" spans="1:14" ht="60" customHeight="1" x14ac:dyDescent="0.35">
      <c r="A72" s="11" t="s">
        <v>270</v>
      </c>
      <c r="B72" s="1" t="s">
        <v>271</v>
      </c>
      <c r="C72" s="2" t="s">
        <v>16</v>
      </c>
      <c r="D72" s="3" t="s">
        <v>233</v>
      </c>
      <c r="E72" s="4" t="s">
        <v>18</v>
      </c>
      <c r="F72" s="4" t="s">
        <v>19</v>
      </c>
      <c r="G72" s="4" t="s">
        <v>20</v>
      </c>
      <c r="H72" s="4" t="s">
        <v>21</v>
      </c>
      <c r="I72" s="5" t="s">
        <v>21</v>
      </c>
      <c r="J72" s="1" t="s">
        <v>272</v>
      </c>
      <c r="K72" s="1" t="s">
        <v>273</v>
      </c>
      <c r="L72" s="1" t="s">
        <v>274</v>
      </c>
      <c r="M72" s="4" t="str">
        <f t="shared" si="0"/>
        <v>Outstanding</v>
      </c>
      <c r="N72" s="13" t="s">
        <v>21</v>
      </c>
    </row>
    <row r="73" spans="1:14" ht="60" customHeight="1" x14ac:dyDescent="0.35">
      <c r="A73" s="11" t="s">
        <v>275</v>
      </c>
      <c r="B73" s="1" t="s">
        <v>152</v>
      </c>
      <c r="C73" s="2" t="s">
        <v>16</v>
      </c>
      <c r="D73" s="3" t="s">
        <v>233</v>
      </c>
      <c r="E73" s="4" t="s">
        <v>18</v>
      </c>
      <c r="F73" s="4" t="s">
        <v>19</v>
      </c>
      <c r="G73" s="4" t="s">
        <v>20</v>
      </c>
      <c r="H73" s="4" t="s">
        <v>21</v>
      </c>
      <c r="I73" s="5" t="s">
        <v>21</v>
      </c>
      <c r="J73" s="1" t="s">
        <v>153</v>
      </c>
      <c r="K73" s="1" t="s">
        <v>154</v>
      </c>
      <c r="L73" s="1" t="s">
        <v>155</v>
      </c>
      <c r="M73" s="4" t="str">
        <f t="shared" si="0"/>
        <v>Outstanding</v>
      </c>
      <c r="N73" s="13" t="s">
        <v>21</v>
      </c>
    </row>
    <row r="74" spans="1:14" ht="60" customHeight="1" x14ac:dyDescent="0.35">
      <c r="A74" s="11" t="s">
        <v>276</v>
      </c>
      <c r="B74" s="1" t="s">
        <v>157</v>
      </c>
      <c r="C74" s="2" t="s">
        <v>16</v>
      </c>
      <c r="D74" s="3" t="s">
        <v>233</v>
      </c>
      <c r="E74" s="4" t="s">
        <v>18</v>
      </c>
      <c r="F74" s="4" t="s">
        <v>19</v>
      </c>
      <c r="G74" s="4" t="s">
        <v>20</v>
      </c>
      <c r="H74" s="4" t="s">
        <v>21</v>
      </c>
      <c r="I74" s="5" t="s">
        <v>21</v>
      </c>
      <c r="J74" s="1" t="s">
        <v>159</v>
      </c>
      <c r="K74" s="1" t="s">
        <v>160</v>
      </c>
      <c r="L74" s="1" t="s">
        <v>161</v>
      </c>
      <c r="M74" s="4" t="str">
        <f t="shared" si="0"/>
        <v>Outstanding</v>
      </c>
      <c r="N74" s="13" t="s">
        <v>21</v>
      </c>
    </row>
    <row r="75" spans="1:14" ht="60" customHeight="1" x14ac:dyDescent="0.35">
      <c r="A75" s="11" t="s">
        <v>277</v>
      </c>
      <c r="B75" s="1" t="s">
        <v>163</v>
      </c>
      <c r="C75" s="2" t="s">
        <v>16</v>
      </c>
      <c r="D75" s="3" t="s">
        <v>233</v>
      </c>
      <c r="E75" s="4" t="s">
        <v>18</v>
      </c>
      <c r="F75" s="4" t="s">
        <v>19</v>
      </c>
      <c r="G75" s="4" t="s">
        <v>20</v>
      </c>
      <c r="H75" s="4" t="s">
        <v>21</v>
      </c>
      <c r="I75" s="5" t="s">
        <v>21</v>
      </c>
      <c r="J75" s="1" t="s">
        <v>164</v>
      </c>
      <c r="K75" s="1" t="s">
        <v>165</v>
      </c>
      <c r="L75" s="1" t="s">
        <v>166</v>
      </c>
      <c r="M75" s="4" t="str">
        <f t="shared" si="0"/>
        <v>Outstanding</v>
      </c>
      <c r="N75" s="13" t="s">
        <v>21</v>
      </c>
    </row>
    <row r="76" spans="1:14" ht="60" customHeight="1" x14ac:dyDescent="0.35">
      <c r="A76" s="11" t="s">
        <v>278</v>
      </c>
      <c r="B76" s="1" t="s">
        <v>168</v>
      </c>
      <c r="C76" s="2" t="s">
        <v>158</v>
      </c>
      <c r="D76" s="3" t="s">
        <v>233</v>
      </c>
      <c r="E76" s="4" t="s">
        <v>18</v>
      </c>
      <c r="F76" s="4" t="s">
        <v>19</v>
      </c>
      <c r="G76" s="4" t="s">
        <v>20</v>
      </c>
      <c r="H76" s="4" t="s">
        <v>21</v>
      </c>
      <c r="I76" s="5" t="s">
        <v>21</v>
      </c>
      <c r="J76" s="1" t="s">
        <v>169</v>
      </c>
      <c r="K76" s="1" t="s">
        <v>170</v>
      </c>
      <c r="L76" s="1" t="s">
        <v>171</v>
      </c>
      <c r="M76" s="4" t="str">
        <f t="shared" si="0"/>
        <v>Outstanding</v>
      </c>
      <c r="N76" s="13" t="s">
        <v>21</v>
      </c>
    </row>
    <row r="77" spans="1:14" ht="60" customHeight="1" x14ac:dyDescent="0.35">
      <c r="A77" s="11" t="s">
        <v>279</v>
      </c>
      <c r="B77" s="1" t="s">
        <v>173</v>
      </c>
      <c r="C77" s="2" t="s">
        <v>82</v>
      </c>
      <c r="D77" s="3" t="s">
        <v>233</v>
      </c>
      <c r="E77" s="4" t="s">
        <v>18</v>
      </c>
      <c r="F77" s="4" t="s">
        <v>19</v>
      </c>
      <c r="G77" s="4" t="s">
        <v>20</v>
      </c>
      <c r="H77" s="4" t="s">
        <v>21</v>
      </c>
      <c r="I77" s="5" t="s">
        <v>21</v>
      </c>
      <c r="J77" s="1" t="s">
        <v>174</v>
      </c>
      <c r="K77" s="1" t="s">
        <v>175</v>
      </c>
      <c r="L77" s="1" t="s">
        <v>176</v>
      </c>
      <c r="M77" s="4" t="str">
        <f t="shared" si="0"/>
        <v>Outstanding</v>
      </c>
      <c r="N77" s="13" t="s">
        <v>21</v>
      </c>
    </row>
    <row r="78" spans="1:14" ht="60" customHeight="1" x14ac:dyDescent="0.35">
      <c r="A78" s="11" t="s">
        <v>280</v>
      </c>
      <c r="B78" s="1" t="s">
        <v>178</v>
      </c>
      <c r="C78" s="2" t="s">
        <v>82</v>
      </c>
      <c r="D78" s="3" t="s">
        <v>233</v>
      </c>
      <c r="E78" s="4" t="s">
        <v>18</v>
      </c>
      <c r="F78" s="4" t="s">
        <v>19</v>
      </c>
      <c r="G78" s="4" t="s">
        <v>20</v>
      </c>
      <c r="H78" s="4" t="s">
        <v>21</v>
      </c>
      <c r="I78" s="5" t="s">
        <v>21</v>
      </c>
      <c r="J78" s="1" t="s">
        <v>179</v>
      </c>
      <c r="K78" s="1" t="s">
        <v>180</v>
      </c>
      <c r="L78" s="1" t="s">
        <v>181</v>
      </c>
      <c r="M78" s="4" t="str">
        <f t="shared" si="0"/>
        <v>Outstanding</v>
      </c>
      <c r="N78" s="13" t="s">
        <v>21</v>
      </c>
    </row>
    <row r="79" spans="1:14" ht="60" customHeight="1" x14ac:dyDescent="0.35">
      <c r="A79" s="11" t="s">
        <v>281</v>
      </c>
      <c r="B79" s="1" t="s">
        <v>183</v>
      </c>
      <c r="C79" s="2" t="s">
        <v>16</v>
      </c>
      <c r="D79" s="3" t="s">
        <v>233</v>
      </c>
      <c r="E79" s="4" t="s">
        <v>18</v>
      </c>
      <c r="F79" s="4" t="s">
        <v>19</v>
      </c>
      <c r="G79" s="4" t="s">
        <v>20</v>
      </c>
      <c r="H79" s="4" t="s">
        <v>21</v>
      </c>
      <c r="I79" s="5" t="s">
        <v>21</v>
      </c>
      <c r="J79" s="1" t="s">
        <v>184</v>
      </c>
      <c r="K79" s="1" t="s">
        <v>185</v>
      </c>
      <c r="L79" s="1" t="s">
        <v>186</v>
      </c>
      <c r="M79" s="4" t="str">
        <f t="shared" si="0"/>
        <v>Outstanding</v>
      </c>
      <c r="N79" s="13" t="s">
        <v>21</v>
      </c>
    </row>
    <row r="80" spans="1:14" ht="60" customHeight="1" x14ac:dyDescent="0.35">
      <c r="A80" s="11" t="s">
        <v>282</v>
      </c>
      <c r="B80" s="1" t="s">
        <v>188</v>
      </c>
      <c r="C80" s="2" t="s">
        <v>16</v>
      </c>
      <c r="D80" s="3" t="s">
        <v>233</v>
      </c>
      <c r="E80" s="4" t="s">
        <v>18</v>
      </c>
      <c r="F80" s="4" t="s">
        <v>19</v>
      </c>
      <c r="G80" s="4" t="s">
        <v>20</v>
      </c>
      <c r="H80" s="4" t="s">
        <v>21</v>
      </c>
      <c r="I80" s="5" t="s">
        <v>21</v>
      </c>
      <c r="J80" s="1" t="s">
        <v>189</v>
      </c>
      <c r="K80" s="1" t="s">
        <v>190</v>
      </c>
      <c r="L80" s="1" t="s">
        <v>191</v>
      </c>
      <c r="M80" s="4" t="str">
        <f t="shared" si="0"/>
        <v>Outstanding</v>
      </c>
      <c r="N80" s="13" t="s">
        <v>21</v>
      </c>
    </row>
    <row r="81" spans="1:14" ht="60" customHeight="1" x14ac:dyDescent="0.35">
      <c r="A81" s="11" t="s">
        <v>283</v>
      </c>
      <c r="B81" s="1" t="s">
        <v>193</v>
      </c>
      <c r="C81" s="2" t="s">
        <v>82</v>
      </c>
      <c r="D81" s="3" t="s">
        <v>233</v>
      </c>
      <c r="E81" s="4" t="s">
        <v>18</v>
      </c>
      <c r="F81" s="4" t="s">
        <v>19</v>
      </c>
      <c r="G81" s="4" t="s">
        <v>20</v>
      </c>
      <c r="H81" s="4" t="s">
        <v>21</v>
      </c>
      <c r="I81" s="5" t="s">
        <v>21</v>
      </c>
      <c r="J81" s="1" t="s">
        <v>194</v>
      </c>
      <c r="K81" s="1" t="s">
        <v>195</v>
      </c>
      <c r="L81" s="1" t="s">
        <v>196</v>
      </c>
      <c r="M81" s="4" t="str">
        <f t="shared" si="0"/>
        <v>Outstanding</v>
      </c>
      <c r="N81" s="13" t="s">
        <v>21</v>
      </c>
    </row>
    <row r="82" spans="1:14" ht="60" customHeight="1" x14ac:dyDescent="0.35">
      <c r="A82" s="11" t="s">
        <v>284</v>
      </c>
      <c r="B82" s="1" t="s">
        <v>198</v>
      </c>
      <c r="C82" s="2" t="s">
        <v>158</v>
      </c>
      <c r="D82" s="3" t="s">
        <v>233</v>
      </c>
      <c r="E82" s="4" t="s">
        <v>18</v>
      </c>
      <c r="F82" s="4" t="s">
        <v>19</v>
      </c>
      <c r="G82" s="4" t="s">
        <v>20</v>
      </c>
      <c r="H82" s="4" t="s">
        <v>21</v>
      </c>
      <c r="I82" s="5" t="s">
        <v>21</v>
      </c>
      <c r="J82" s="1" t="s">
        <v>199</v>
      </c>
      <c r="K82" s="1" t="s">
        <v>200</v>
      </c>
      <c r="L82" s="1" t="s">
        <v>201</v>
      </c>
      <c r="M82" s="4" t="str">
        <f t="shared" si="0"/>
        <v>Outstanding</v>
      </c>
      <c r="N82" s="13" t="s">
        <v>21</v>
      </c>
    </row>
    <row r="83" spans="1:14" ht="60" customHeight="1" x14ac:dyDescent="0.35">
      <c r="A83" s="11" t="s">
        <v>285</v>
      </c>
      <c r="B83" s="1" t="s">
        <v>203</v>
      </c>
      <c r="C83" s="2" t="s">
        <v>16</v>
      </c>
      <c r="D83" s="3" t="s">
        <v>233</v>
      </c>
      <c r="E83" s="4" t="s">
        <v>18</v>
      </c>
      <c r="F83" s="4" t="s">
        <v>19</v>
      </c>
      <c r="G83" s="4" t="s">
        <v>20</v>
      </c>
      <c r="H83" s="4" t="s">
        <v>21</v>
      </c>
      <c r="I83" s="5" t="s">
        <v>21</v>
      </c>
      <c r="J83" s="1" t="s">
        <v>286</v>
      </c>
      <c r="K83" s="1" t="s">
        <v>205</v>
      </c>
      <c r="L83" s="1" t="s">
        <v>287</v>
      </c>
      <c r="M83" s="4" t="str">
        <f t="shared" si="0"/>
        <v>Outstanding</v>
      </c>
      <c r="N83" s="13" t="s">
        <v>21</v>
      </c>
    </row>
    <row r="84" spans="1:14" ht="60" customHeight="1" x14ac:dyDescent="0.35">
      <c r="A84" s="11" t="s">
        <v>288</v>
      </c>
      <c r="B84" s="1" t="s">
        <v>208</v>
      </c>
      <c r="C84" s="2" t="s">
        <v>82</v>
      </c>
      <c r="D84" s="3" t="s">
        <v>233</v>
      </c>
      <c r="E84" s="4" t="s">
        <v>18</v>
      </c>
      <c r="F84" s="4" t="s">
        <v>19</v>
      </c>
      <c r="G84" s="4" t="s">
        <v>20</v>
      </c>
      <c r="H84" s="4" t="s">
        <v>21</v>
      </c>
      <c r="I84" s="5" t="s">
        <v>21</v>
      </c>
      <c r="J84" s="1" t="s">
        <v>209</v>
      </c>
      <c r="K84" s="1" t="s">
        <v>210</v>
      </c>
      <c r="L84" s="1" t="s">
        <v>211</v>
      </c>
      <c r="M84" s="4" t="str">
        <f t="shared" si="0"/>
        <v>Outstanding</v>
      </c>
      <c r="N84" s="13" t="s">
        <v>21</v>
      </c>
    </row>
    <row r="85" spans="1:14" ht="60" customHeight="1" x14ac:dyDescent="0.35">
      <c r="A85" s="11" t="s">
        <v>289</v>
      </c>
      <c r="B85" s="1" t="s">
        <v>213</v>
      </c>
      <c r="C85" s="2" t="s">
        <v>82</v>
      </c>
      <c r="D85" s="3" t="s">
        <v>233</v>
      </c>
      <c r="E85" s="4" t="s">
        <v>18</v>
      </c>
      <c r="F85" s="4" t="s">
        <v>19</v>
      </c>
      <c r="G85" s="4" t="s">
        <v>20</v>
      </c>
      <c r="H85" s="4" t="s">
        <v>21</v>
      </c>
      <c r="I85" s="5" t="s">
        <v>21</v>
      </c>
      <c r="J85" s="1" t="s">
        <v>214</v>
      </c>
      <c r="K85" s="1" t="s">
        <v>215</v>
      </c>
      <c r="L85" s="1" t="s">
        <v>216</v>
      </c>
      <c r="M85" s="4" t="str">
        <f t="shared" si="0"/>
        <v>Outstanding</v>
      </c>
      <c r="N85" s="13" t="s">
        <v>21</v>
      </c>
    </row>
    <row r="86" spans="1:14" ht="60" customHeight="1" x14ac:dyDescent="0.35">
      <c r="A86" s="11" t="s">
        <v>290</v>
      </c>
      <c r="B86" s="1" t="s">
        <v>218</v>
      </c>
      <c r="C86" s="2" t="s">
        <v>82</v>
      </c>
      <c r="D86" s="3" t="s">
        <v>233</v>
      </c>
      <c r="E86" s="4" t="s">
        <v>18</v>
      </c>
      <c r="F86" s="4" t="s">
        <v>19</v>
      </c>
      <c r="G86" s="4" t="s">
        <v>20</v>
      </c>
      <c r="H86" s="4" t="s">
        <v>21</v>
      </c>
      <c r="I86" s="5" t="s">
        <v>21</v>
      </c>
      <c r="J86" s="1" t="s">
        <v>219</v>
      </c>
      <c r="K86" s="1" t="s">
        <v>220</v>
      </c>
      <c r="L86" s="1" t="s">
        <v>221</v>
      </c>
      <c r="M86" s="4" t="str">
        <f t="shared" si="0"/>
        <v>Outstanding</v>
      </c>
      <c r="N86" s="13" t="s">
        <v>21</v>
      </c>
    </row>
    <row r="87" spans="1:14" ht="60" customHeight="1" x14ac:dyDescent="0.35">
      <c r="A87" s="11" t="s">
        <v>291</v>
      </c>
      <c r="B87" s="1" t="s">
        <v>223</v>
      </c>
      <c r="C87" s="2" t="s">
        <v>16</v>
      </c>
      <c r="D87" s="3" t="s">
        <v>233</v>
      </c>
      <c r="E87" s="4" t="s">
        <v>18</v>
      </c>
      <c r="F87" s="4" t="s">
        <v>19</v>
      </c>
      <c r="G87" s="4" t="s">
        <v>20</v>
      </c>
      <c r="H87" s="4" t="s">
        <v>21</v>
      </c>
      <c r="I87" s="5" t="s">
        <v>21</v>
      </c>
      <c r="J87" s="1" t="s">
        <v>224</v>
      </c>
      <c r="K87" s="1" t="s">
        <v>225</v>
      </c>
      <c r="L87" s="1" t="s">
        <v>226</v>
      </c>
      <c r="M87" s="4" t="str">
        <f t="shared" si="0"/>
        <v>Outstanding</v>
      </c>
      <c r="N87" s="13" t="s">
        <v>21</v>
      </c>
    </row>
    <row r="88" spans="1:14" ht="60" customHeight="1" x14ac:dyDescent="0.35">
      <c r="A88" s="12" t="s">
        <v>292</v>
      </c>
      <c r="B88" s="6" t="s">
        <v>228</v>
      </c>
      <c r="C88" s="7" t="s">
        <v>16</v>
      </c>
      <c r="D88" s="8" t="s">
        <v>233</v>
      </c>
      <c r="E88" s="9" t="s">
        <v>18</v>
      </c>
      <c r="F88" s="9" t="s">
        <v>19</v>
      </c>
      <c r="G88" s="9" t="s">
        <v>20</v>
      </c>
      <c r="H88" s="9" t="s">
        <v>21</v>
      </c>
      <c r="I88" s="10" t="s">
        <v>21</v>
      </c>
      <c r="J88" s="6" t="s">
        <v>229</v>
      </c>
      <c r="K88" s="6" t="s">
        <v>230</v>
      </c>
      <c r="L88" s="6" t="s">
        <v>231</v>
      </c>
      <c r="M88" s="9" t="str">
        <f t="shared" si="0"/>
        <v>Outstanding</v>
      </c>
      <c r="N88" s="14" t="s">
        <v>21</v>
      </c>
    </row>
    <row r="92" spans="1:14" ht="32" customHeight="1" x14ac:dyDescent="0.35">
      <c r="A92" s="109" t="s">
        <v>293</v>
      </c>
      <c r="B92" s="109"/>
      <c r="C92" s="109"/>
      <c r="D92" s="109"/>
    </row>
  </sheetData>
  <mergeCells count="1">
    <mergeCell ref="A92:D92"/>
  </mergeCells>
  <conditionalFormatting sqref="C2:C88">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8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8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8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88" xr:uid="{00000000-0002-0000-0200-000000000000}">
      <formula1>"Must,Should,Could,Won't,Unassigned"</formula1>
    </dataValidation>
    <dataValidation type="list" showErrorMessage="1" errorTitle="Invalid Value" error="Please select a value from the list: Low, Medium, High, Unassessed." sqref="F2:F88" xr:uid="{00000000-0002-0000-0200-000001000000}">
      <formula1>"Low,Medium,High,Unassessed"</formula1>
    </dataValidation>
    <dataValidation type="list" showErrorMessage="1" errorTitle="Invalid Value" error="Please select a value from the list: Phase1, Phase2, Phase3, Phase4, Phase5, Pending." sqref="G2:G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8" xr:uid="{00000000-0002-0000-0200-000003000000}">
      <formula1>"Implemented,Testing,Failed,Compensated,Risk Accepted,N/A"</formula1>
    </dataValidation>
  </dataValidations>
  <hyperlinks>
    <hyperlink ref="A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425</v>
      </c>
      <c r="C2" s="126" t="s">
        <v>425</v>
      </c>
      <c r="D2" s="126" t="s">
        <v>425</v>
      </c>
      <c r="E2" s="126" t="s">
        <v>425</v>
      </c>
      <c r="F2" s="126" t="s">
        <v>425</v>
      </c>
      <c r="G2" s="126" t="s">
        <v>425</v>
      </c>
      <c r="H2" s="130" t="s">
        <v>426</v>
      </c>
      <c r="I2" s="130" t="s">
        <v>426</v>
      </c>
      <c r="J2" s="130" t="s">
        <v>426</v>
      </c>
      <c r="K2" s="130" t="s">
        <v>426</v>
      </c>
      <c r="L2" s="130" t="s">
        <v>426</v>
      </c>
      <c r="M2" s="129" t="s">
        <v>427</v>
      </c>
      <c r="N2" s="129" t="s">
        <v>427</v>
      </c>
      <c r="O2" s="131" t="s">
        <v>428</v>
      </c>
      <c r="P2" s="131" t="s">
        <v>428</v>
      </c>
      <c r="Q2" s="127" t="s">
        <v>12</v>
      </c>
      <c r="R2" s="127" t="s">
        <v>12</v>
      </c>
      <c r="S2" s="127" t="s">
        <v>12</v>
      </c>
      <c r="T2" s="128" t="s">
        <v>429</v>
      </c>
    </row>
    <row r="3" spans="2:20" ht="35" customHeight="1" x14ac:dyDescent="0.35">
      <c r="B3" s="73" t="s">
        <v>430</v>
      </c>
      <c r="C3" s="73" t="s">
        <v>431</v>
      </c>
      <c r="D3" s="73" t="s">
        <v>432</v>
      </c>
      <c r="E3" s="73" t="s">
        <v>433</v>
      </c>
      <c r="F3" s="73" t="s">
        <v>434</v>
      </c>
      <c r="G3" s="73" t="s">
        <v>10</v>
      </c>
      <c r="H3" s="74" t="s">
        <v>435</v>
      </c>
      <c r="I3" s="74" t="s">
        <v>436</v>
      </c>
      <c r="J3" s="74" t="s">
        <v>437</v>
      </c>
      <c r="K3" s="74" t="s">
        <v>438</v>
      </c>
      <c r="L3" s="74" t="s">
        <v>369</v>
      </c>
      <c r="M3" s="75" t="s">
        <v>439</v>
      </c>
      <c r="N3" s="75" t="s">
        <v>440</v>
      </c>
      <c r="O3" s="76" t="s">
        <v>441</v>
      </c>
      <c r="P3" s="76" t="s">
        <v>442</v>
      </c>
      <c r="Q3" s="77" t="s">
        <v>12</v>
      </c>
      <c r="R3" s="77" t="s">
        <v>443</v>
      </c>
      <c r="S3" s="77" t="s">
        <v>444</v>
      </c>
      <c r="T3" s="78" t="s">
        <v>445</v>
      </c>
    </row>
    <row r="4" spans="2:20" ht="60" customHeight="1" x14ac:dyDescent="0.35">
      <c r="B4" s="79" t="s">
        <v>446</v>
      </c>
      <c r="C4" s="79" t="s">
        <v>447</v>
      </c>
      <c r="D4" s="79" t="s">
        <v>448</v>
      </c>
      <c r="E4" s="79" t="s">
        <v>449</v>
      </c>
      <c r="F4" s="79" t="s">
        <v>450</v>
      </c>
      <c r="G4" s="79" t="s">
        <v>451</v>
      </c>
      <c r="H4" s="79" t="s">
        <v>452</v>
      </c>
      <c r="I4" s="79" t="s">
        <v>453</v>
      </c>
      <c r="J4" s="79" t="s">
        <v>454</v>
      </c>
      <c r="K4" s="79" t="s">
        <v>455</v>
      </c>
      <c r="L4" s="79" t="s">
        <v>456</v>
      </c>
      <c r="M4" s="79" t="s">
        <v>457</v>
      </c>
      <c r="N4" s="79" t="s">
        <v>458</v>
      </c>
      <c r="O4" s="79" t="s">
        <v>459</v>
      </c>
      <c r="P4" s="79" t="s">
        <v>460</v>
      </c>
      <c r="Q4" s="79" t="s">
        <v>461</v>
      </c>
      <c r="R4" s="79" t="s">
        <v>462</v>
      </c>
      <c r="S4" s="79" t="s">
        <v>463</v>
      </c>
      <c r="T4" s="79" t="s">
        <v>464</v>
      </c>
    </row>
    <row r="5" spans="2:20" ht="60" customHeight="1" x14ac:dyDescent="0.35">
      <c r="B5" s="41" t="s">
        <v>465</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466</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467</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468</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469</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470</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471</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472</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473</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474</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475</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476</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477</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478</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479</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480</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481</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482</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483</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484</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485</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486</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487</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488</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489</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490</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491</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492</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493</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494</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495</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496</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497</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498</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499</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500</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501</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502</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503</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504</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505</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506</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507</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508</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509</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510</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511</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512</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513</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514</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293</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515</v>
      </c>
      <c r="B1" s="107" t="s">
        <v>0</v>
      </c>
      <c r="C1" s="107" t="s">
        <v>516</v>
      </c>
      <c r="D1" s="107" t="s">
        <v>10</v>
      </c>
      <c r="E1" s="107" t="s">
        <v>517</v>
      </c>
      <c r="F1" s="107" t="s">
        <v>518</v>
      </c>
      <c r="G1" s="107" t="s">
        <v>519</v>
      </c>
      <c r="H1" s="107" t="s">
        <v>520</v>
      </c>
      <c r="I1" s="107" t="s">
        <v>521</v>
      </c>
      <c r="J1" s="107" t="s">
        <v>522</v>
      </c>
      <c r="K1" s="107" t="s">
        <v>523</v>
      </c>
      <c r="L1" s="107" t="s">
        <v>524</v>
      </c>
      <c r="M1" s="107" t="s">
        <v>525</v>
      </c>
      <c r="N1" s="107" t="s">
        <v>526</v>
      </c>
      <c r="O1" s="107" t="s">
        <v>527</v>
      </c>
      <c r="P1" s="107" t="s">
        <v>528</v>
      </c>
      <c r="Q1" s="107" t="s">
        <v>529</v>
      </c>
      <c r="R1" s="107" t="s">
        <v>530</v>
      </c>
      <c r="S1" s="107" t="s">
        <v>531</v>
      </c>
      <c r="T1" s="107" t="s">
        <v>532</v>
      </c>
      <c r="U1" s="107" t="s">
        <v>533</v>
      </c>
      <c r="V1" s="107" t="s">
        <v>534</v>
      </c>
      <c r="W1" s="107" t="s">
        <v>535</v>
      </c>
      <c r="X1" s="107" t="s">
        <v>536</v>
      </c>
      <c r="Y1" s="107" t="s">
        <v>537</v>
      </c>
      <c r="Z1" s="107" t="s">
        <v>538</v>
      </c>
      <c r="AA1" s="107" t="s">
        <v>539</v>
      </c>
      <c r="AB1" s="107" t="s">
        <v>540</v>
      </c>
      <c r="AC1" s="107" t="s">
        <v>541</v>
      </c>
      <c r="AD1" s="107" t="s">
        <v>542</v>
      </c>
      <c r="AE1" s="107" t="s">
        <v>543</v>
      </c>
      <c r="AF1" s="107" t="s">
        <v>544</v>
      </c>
      <c r="AG1" s="107" t="s">
        <v>545</v>
      </c>
      <c r="AH1" s="107" t="s">
        <v>546</v>
      </c>
      <c r="AI1" s="107" t="s">
        <v>547</v>
      </c>
      <c r="AJ1" s="107" t="s">
        <v>548</v>
      </c>
      <c r="AK1" s="107" t="s">
        <v>549</v>
      </c>
      <c r="AL1" s="107" t="s">
        <v>550</v>
      </c>
      <c r="AM1" s="107" t="s">
        <v>551</v>
      </c>
      <c r="AN1" s="107" t="s">
        <v>552</v>
      </c>
      <c r="AO1" s="107" t="s">
        <v>553</v>
      </c>
      <c r="AP1" s="107" t="s">
        <v>554</v>
      </c>
      <c r="AQ1" s="107" t="s">
        <v>555</v>
      </c>
      <c r="AR1" s="107" t="s">
        <v>556</v>
      </c>
      <c r="AS1" s="107" t="s">
        <v>557</v>
      </c>
      <c r="AT1" s="107" t="s">
        <v>558</v>
      </c>
      <c r="AU1" s="107" t="s">
        <v>559</v>
      </c>
      <c r="AV1" s="107" t="s">
        <v>560</v>
      </c>
      <c r="AW1" s="108" t="s">
        <v>561</v>
      </c>
    </row>
    <row r="2" spans="1:49" ht="60" customHeight="1" outlineLevel="1" x14ac:dyDescent="0.35">
      <c r="A2" s="100" t="s">
        <v>562</v>
      </c>
      <c r="B2" s="83">
        <v>1</v>
      </c>
      <c r="C2" s="85" t="s">
        <v>21</v>
      </c>
      <c r="D2" s="87" t="s">
        <v>563</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562</v>
      </c>
      <c r="B3" s="84" t="s">
        <v>564</v>
      </c>
      <c r="C3" s="86" t="s">
        <v>565</v>
      </c>
      <c r="D3" s="88" t="s">
        <v>566</v>
      </c>
      <c r="E3" s="88" t="s">
        <v>567</v>
      </c>
      <c r="F3" s="89" t="s">
        <v>568</v>
      </c>
      <c r="G3" s="89" t="s">
        <v>569</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562</v>
      </c>
      <c r="B4" s="84" t="s">
        <v>570</v>
      </c>
      <c r="C4" s="86" t="s">
        <v>571</v>
      </c>
      <c r="D4" s="88" t="s">
        <v>572</v>
      </c>
      <c r="E4" s="88" t="s">
        <v>573</v>
      </c>
      <c r="F4" s="89" t="s">
        <v>568</v>
      </c>
      <c r="G4" s="89" t="s">
        <v>574</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562</v>
      </c>
      <c r="B5" s="84" t="s">
        <v>575</v>
      </c>
      <c r="C5" s="86" t="s">
        <v>576</v>
      </c>
      <c r="D5" s="88" t="s">
        <v>577</v>
      </c>
      <c r="E5" s="88" t="s">
        <v>578</v>
      </c>
      <c r="F5" s="89" t="s">
        <v>568</v>
      </c>
      <c r="G5" s="89" t="s">
        <v>579</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562</v>
      </c>
      <c r="B6" s="84" t="s">
        <v>580</v>
      </c>
      <c r="C6" s="86" t="s">
        <v>581</v>
      </c>
      <c r="D6" s="88" t="s">
        <v>582</v>
      </c>
      <c r="E6" s="88" t="s">
        <v>583</v>
      </c>
      <c r="F6" s="89" t="s">
        <v>568</v>
      </c>
      <c r="G6" s="89" t="s">
        <v>569</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562</v>
      </c>
      <c r="B7" s="84" t="s">
        <v>584</v>
      </c>
      <c r="C7" s="86" t="s">
        <v>585</v>
      </c>
      <c r="D7" s="88" t="s">
        <v>586</v>
      </c>
      <c r="E7" s="88" t="s">
        <v>587</v>
      </c>
      <c r="F7" s="89" t="s">
        <v>568</v>
      </c>
      <c r="G7" s="89" t="s">
        <v>579</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588</v>
      </c>
      <c r="B8" s="83">
        <v>2</v>
      </c>
      <c r="C8" s="85" t="s">
        <v>21</v>
      </c>
      <c r="D8" s="87" t="s">
        <v>589</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588</v>
      </c>
      <c r="B9" s="84" t="s">
        <v>590</v>
      </c>
      <c r="C9" s="86" t="s">
        <v>591</v>
      </c>
      <c r="D9" s="88" t="s">
        <v>592</v>
      </c>
      <c r="E9" s="88" t="s">
        <v>593</v>
      </c>
      <c r="F9" s="89" t="s">
        <v>594</v>
      </c>
      <c r="G9" s="89" t="s">
        <v>569</v>
      </c>
      <c r="H9" s="89">
        <v>1</v>
      </c>
      <c r="I9" s="91">
        <f>IF(COUNTIF(J9:AW9,"&lt;&gt;")=0,"",SUMPRODUCT(((Recommendations[ImplStatus]="Implemented")+(Recommendations[ImplStatus]="Compensated"))*ISNUMBER(MATCH(Recommendations[Id],J9:AW9,0)))/COUNTIF(J9:AW9,"&lt;&gt;"))</f>
        <v>0</v>
      </c>
      <c r="J9" s="93" t="s">
        <v>65</v>
      </c>
      <c r="K9" s="93" t="s">
        <v>146</v>
      </c>
      <c r="L9" s="93" t="s">
        <v>243</v>
      </c>
      <c r="M9" s="93" t="s">
        <v>269</v>
      </c>
      <c r="N9" s="93" t="s">
        <v>270</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588</v>
      </c>
      <c r="B10" s="84" t="s">
        <v>595</v>
      </c>
      <c r="C10" s="86" t="s">
        <v>596</v>
      </c>
      <c r="D10" s="88" t="s">
        <v>597</v>
      </c>
      <c r="E10" s="88" t="s">
        <v>598</v>
      </c>
      <c r="F10" s="89" t="s">
        <v>594</v>
      </c>
      <c r="G10" s="89" t="s">
        <v>569</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588</v>
      </c>
      <c r="B11" s="84" t="s">
        <v>599</v>
      </c>
      <c r="C11" s="86" t="s">
        <v>600</v>
      </c>
      <c r="D11" s="88" t="s">
        <v>601</v>
      </c>
      <c r="E11" s="88" t="s">
        <v>602</v>
      </c>
      <c r="F11" s="89" t="s">
        <v>594</v>
      </c>
      <c r="G11" s="89" t="s">
        <v>574</v>
      </c>
      <c r="H11" s="89">
        <v>1</v>
      </c>
      <c r="I11" s="91">
        <f>IF(COUNTIF(J11:AW11,"&lt;&gt;")=0,"",SUMPRODUCT(((Recommendations[ImplStatus]="Implemented")+(Recommendations[ImplStatus]="Compensated"))*ISNUMBER(MATCH(Recommendations[Id],J11:AW11,0)))/COUNTIF(J11:AW11,"&lt;&gt;"))</f>
        <v>0</v>
      </c>
      <c r="J11" s="93" t="s">
        <v>252</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588</v>
      </c>
      <c r="B12" s="84" t="s">
        <v>603</v>
      </c>
      <c r="C12" s="86" t="s">
        <v>604</v>
      </c>
      <c r="D12" s="88" t="s">
        <v>605</v>
      </c>
      <c r="E12" s="88" t="s">
        <v>606</v>
      </c>
      <c r="F12" s="89" t="s">
        <v>594</v>
      </c>
      <c r="G12" s="89" t="s">
        <v>579</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588</v>
      </c>
      <c r="B13" s="84" t="s">
        <v>607</v>
      </c>
      <c r="C13" s="86" t="s">
        <v>608</v>
      </c>
      <c r="D13" s="88" t="s">
        <v>609</v>
      </c>
      <c r="E13" s="88" t="s">
        <v>610</v>
      </c>
      <c r="F13" s="89" t="s">
        <v>594</v>
      </c>
      <c r="G13" s="89" t="s">
        <v>611</v>
      </c>
      <c r="H13" s="89">
        <v>2</v>
      </c>
      <c r="I13" s="91">
        <f>IF(COUNTIF(J13:AW13,"&lt;&gt;")=0,"",SUMPRODUCT(((Recommendations[ImplStatus]="Implemented")+(Recommendations[ImplStatus]="Compensated"))*ISNUMBER(MATCH(Recommendations[Id],J13:AW13,0)))/COUNTIF(J13:AW13,"&lt;&gt;"))</f>
        <v>0</v>
      </c>
      <c r="J13" s="93" t="s">
        <v>45</v>
      </c>
      <c r="K13" s="93" t="s">
        <v>50</v>
      </c>
      <c r="L13" s="93" t="s">
        <v>60</v>
      </c>
      <c r="M13" s="93" t="s">
        <v>75</v>
      </c>
      <c r="N13" s="93" t="s">
        <v>151</v>
      </c>
      <c r="O13" s="93" t="s">
        <v>238</v>
      </c>
      <c r="P13" s="93" t="s">
        <v>239</v>
      </c>
      <c r="Q13" s="93" t="s">
        <v>241</v>
      </c>
      <c r="R13" s="93" t="s">
        <v>245</v>
      </c>
      <c r="S13" s="93" t="s">
        <v>264</v>
      </c>
      <c r="T13" s="93" t="s">
        <v>275</v>
      </c>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588</v>
      </c>
      <c r="B14" s="84" t="s">
        <v>612</v>
      </c>
      <c r="C14" s="86" t="s">
        <v>613</v>
      </c>
      <c r="D14" s="88" t="s">
        <v>614</v>
      </c>
      <c r="E14" s="88" t="s">
        <v>615</v>
      </c>
      <c r="F14" s="89" t="s">
        <v>594</v>
      </c>
      <c r="G14" s="89" t="s">
        <v>611</v>
      </c>
      <c r="H14" s="89">
        <v>2</v>
      </c>
      <c r="I14" s="91">
        <f>IF(COUNTIF(J14:AW14,"&lt;&gt;")=0,"",SUMPRODUCT(((Recommendations[ImplStatus]="Implemented")+(Recommendations[ImplStatus]="Compensated"))*ISNUMBER(MATCH(Recommendations[Id],J14:AW14,0)))/COUNTIF(J14:AW14,"&lt;&gt;"))</f>
        <v>0</v>
      </c>
      <c r="J14" s="93" t="s">
        <v>45</v>
      </c>
      <c r="K14" s="93" t="s">
        <v>50</v>
      </c>
      <c r="L14" s="93" t="s">
        <v>60</v>
      </c>
      <c r="M14" s="93" t="s">
        <v>238</v>
      </c>
      <c r="N14" s="93" t="s">
        <v>239</v>
      </c>
      <c r="O14" s="93" t="s">
        <v>241</v>
      </c>
      <c r="P14" s="93" t="s">
        <v>264</v>
      </c>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588</v>
      </c>
      <c r="B15" s="84" t="s">
        <v>616</v>
      </c>
      <c r="C15" s="86" t="s">
        <v>617</v>
      </c>
      <c r="D15" s="88" t="s">
        <v>618</v>
      </c>
      <c r="E15" s="88" t="s">
        <v>619</v>
      </c>
      <c r="F15" s="89" t="s">
        <v>594</v>
      </c>
      <c r="G15" s="89" t="s">
        <v>611</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620</v>
      </c>
      <c r="B16" s="83">
        <v>3</v>
      </c>
      <c r="C16" s="85" t="s">
        <v>21</v>
      </c>
      <c r="D16" s="87" t="s">
        <v>621</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620</v>
      </c>
      <c r="B17" s="84" t="s">
        <v>622</v>
      </c>
      <c r="C17" s="86" t="s">
        <v>623</v>
      </c>
      <c r="D17" s="88" t="s">
        <v>624</v>
      </c>
      <c r="E17" s="88" t="s">
        <v>625</v>
      </c>
      <c r="F17" s="89" t="s">
        <v>626</v>
      </c>
      <c r="G17" s="89" t="s">
        <v>627</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620</v>
      </c>
      <c r="B18" s="84" t="s">
        <v>628</v>
      </c>
      <c r="C18" s="86" t="s">
        <v>629</v>
      </c>
      <c r="D18" s="88" t="s">
        <v>630</v>
      </c>
      <c r="E18" s="88" t="s">
        <v>631</v>
      </c>
      <c r="F18" s="89" t="s">
        <v>626</v>
      </c>
      <c r="G18" s="89" t="s">
        <v>569</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620</v>
      </c>
      <c r="B19" s="84" t="s">
        <v>632</v>
      </c>
      <c r="C19" s="86" t="s">
        <v>633</v>
      </c>
      <c r="D19" s="88" t="s">
        <v>634</v>
      </c>
      <c r="E19" s="88" t="s">
        <v>635</v>
      </c>
      <c r="F19" s="89" t="s">
        <v>626</v>
      </c>
      <c r="G19" s="89" t="s">
        <v>611</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620</v>
      </c>
      <c r="B20" s="84" t="s">
        <v>636</v>
      </c>
      <c r="C20" s="86" t="s">
        <v>637</v>
      </c>
      <c r="D20" s="88" t="s">
        <v>638</v>
      </c>
      <c r="E20" s="88" t="s">
        <v>639</v>
      </c>
      <c r="F20" s="89" t="s">
        <v>626</v>
      </c>
      <c r="G20" s="89" t="s">
        <v>611</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620</v>
      </c>
      <c r="B21" s="84" t="s">
        <v>640</v>
      </c>
      <c r="C21" s="86" t="s">
        <v>641</v>
      </c>
      <c r="D21" s="88" t="s">
        <v>642</v>
      </c>
      <c r="E21" s="88" t="s">
        <v>643</v>
      </c>
      <c r="F21" s="89" t="s">
        <v>626</v>
      </c>
      <c r="G21" s="89" t="s">
        <v>611</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620</v>
      </c>
      <c r="B22" s="84" t="s">
        <v>644</v>
      </c>
      <c r="C22" s="86" t="s">
        <v>645</v>
      </c>
      <c r="D22" s="88" t="s">
        <v>646</v>
      </c>
      <c r="E22" s="88" t="s">
        <v>647</v>
      </c>
      <c r="F22" s="89" t="s">
        <v>626</v>
      </c>
      <c r="G22" s="89" t="s">
        <v>611</v>
      </c>
      <c r="H22" s="89">
        <v>1</v>
      </c>
      <c r="I22" s="91">
        <f>IF(COUNTIF(J22:AW22,"&lt;&gt;")=0,"",SUMPRODUCT(((Recommendations[ImplStatus]="Implemented")+(Recommendations[ImplStatus]="Compensated"))*ISNUMBER(MATCH(Recommendations[Id],J22:AW22,0)))/COUNTIF(J22:AW22,"&lt;&gt;"))</f>
        <v>0</v>
      </c>
      <c r="J22" s="93" t="s">
        <v>55</v>
      </c>
      <c r="K22" s="93" t="s">
        <v>91</v>
      </c>
      <c r="L22" s="93" t="s">
        <v>116</v>
      </c>
      <c r="M22" s="93" t="s">
        <v>177</v>
      </c>
      <c r="N22" s="93" t="s">
        <v>182</v>
      </c>
      <c r="O22" s="93" t="s">
        <v>197</v>
      </c>
      <c r="P22" s="93" t="s">
        <v>240</v>
      </c>
      <c r="Q22" s="93" t="s">
        <v>248</v>
      </c>
      <c r="R22" s="93" t="s">
        <v>258</v>
      </c>
      <c r="S22" s="93" t="s">
        <v>280</v>
      </c>
      <c r="T22" s="93" t="s">
        <v>281</v>
      </c>
      <c r="U22" s="93" t="s">
        <v>284</v>
      </c>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620</v>
      </c>
      <c r="B23" s="84" t="s">
        <v>648</v>
      </c>
      <c r="C23" s="86" t="s">
        <v>649</v>
      </c>
      <c r="D23" s="88" t="s">
        <v>650</v>
      </c>
      <c r="E23" s="88" t="s">
        <v>651</v>
      </c>
      <c r="F23" s="89" t="s">
        <v>626</v>
      </c>
      <c r="G23" s="89" t="s">
        <v>569</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620</v>
      </c>
      <c r="B24" s="84" t="s">
        <v>652</v>
      </c>
      <c r="C24" s="86" t="s">
        <v>653</v>
      </c>
      <c r="D24" s="88" t="s">
        <v>654</v>
      </c>
      <c r="E24" s="88" t="s">
        <v>655</v>
      </c>
      <c r="F24" s="89" t="s">
        <v>626</v>
      </c>
      <c r="G24" s="89" t="s">
        <v>569</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620</v>
      </c>
      <c r="B25" s="84" t="s">
        <v>656</v>
      </c>
      <c r="C25" s="86" t="s">
        <v>657</v>
      </c>
      <c r="D25" s="88" t="s">
        <v>658</v>
      </c>
      <c r="E25" s="88" t="s">
        <v>659</v>
      </c>
      <c r="F25" s="89" t="s">
        <v>626</v>
      </c>
      <c r="G25" s="89" t="s">
        <v>611</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620</v>
      </c>
      <c r="B26" s="84" t="s">
        <v>660</v>
      </c>
      <c r="C26" s="86" t="s">
        <v>661</v>
      </c>
      <c r="D26" s="88" t="s">
        <v>662</v>
      </c>
      <c r="E26" s="88" t="s">
        <v>663</v>
      </c>
      <c r="F26" s="89" t="s">
        <v>626</v>
      </c>
      <c r="G26" s="89" t="s">
        <v>611</v>
      </c>
      <c r="H26" s="89">
        <v>2</v>
      </c>
      <c r="I26" s="91">
        <f>IF(COUNTIF(J26:AW26,"&lt;&gt;")=0,"",SUMPRODUCT(((Recommendations[ImplStatus]="Implemented")+(Recommendations[ImplStatus]="Compensated"))*ISNUMBER(MATCH(Recommendations[Id],J26:AW26,0)))/COUNTIF(J26:AW26,"&lt;&gt;"))</f>
        <v>0</v>
      </c>
      <c r="J26" s="93" t="s">
        <v>141</v>
      </c>
      <c r="K26" s="93" t="s">
        <v>187</v>
      </c>
      <c r="L26" s="93" t="s">
        <v>263</v>
      </c>
      <c r="M26" s="93" t="s">
        <v>282</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620</v>
      </c>
      <c r="B27" s="84" t="s">
        <v>664</v>
      </c>
      <c r="C27" s="86" t="s">
        <v>665</v>
      </c>
      <c r="D27" s="88" t="s">
        <v>666</v>
      </c>
      <c r="E27" s="88" t="s">
        <v>667</v>
      </c>
      <c r="F27" s="89" t="s">
        <v>626</v>
      </c>
      <c r="G27" s="89" t="s">
        <v>611</v>
      </c>
      <c r="H27" s="89">
        <v>2</v>
      </c>
      <c r="I27" s="91">
        <f>IF(COUNTIF(J27:AW27,"&lt;&gt;")=0,"",SUMPRODUCT(((Recommendations[ImplStatus]="Implemented")+(Recommendations[ImplStatus]="Compensated"))*ISNUMBER(MATCH(Recommendations[Id],J27:AW27,0)))/COUNTIF(J27:AW27,"&lt;&gt;"))</f>
        <v>0</v>
      </c>
      <c r="J27" s="93" t="s">
        <v>55</v>
      </c>
      <c r="K27" s="93" t="s">
        <v>116</v>
      </c>
      <c r="L27" s="93" t="s">
        <v>177</v>
      </c>
      <c r="M27" s="93" t="s">
        <v>197</v>
      </c>
      <c r="N27" s="93" t="s">
        <v>240</v>
      </c>
      <c r="O27" s="93" t="s">
        <v>258</v>
      </c>
      <c r="P27" s="93" t="s">
        <v>280</v>
      </c>
      <c r="Q27" s="93" t="s">
        <v>284</v>
      </c>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620</v>
      </c>
      <c r="B28" s="84" t="s">
        <v>668</v>
      </c>
      <c r="C28" s="86" t="s">
        <v>669</v>
      </c>
      <c r="D28" s="88" t="s">
        <v>670</v>
      </c>
      <c r="E28" s="88" t="s">
        <v>671</v>
      </c>
      <c r="F28" s="89" t="s">
        <v>626</v>
      </c>
      <c r="G28" s="89" t="s">
        <v>611</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620</v>
      </c>
      <c r="B29" s="84" t="s">
        <v>672</v>
      </c>
      <c r="C29" s="86" t="s">
        <v>673</v>
      </c>
      <c r="D29" s="88" t="s">
        <v>674</v>
      </c>
      <c r="E29" s="88" t="s">
        <v>675</v>
      </c>
      <c r="F29" s="89" t="s">
        <v>626</v>
      </c>
      <c r="G29" s="89" t="s">
        <v>611</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620</v>
      </c>
      <c r="B30" s="84" t="s">
        <v>676</v>
      </c>
      <c r="C30" s="86" t="s">
        <v>677</v>
      </c>
      <c r="D30" s="88" t="s">
        <v>678</v>
      </c>
      <c r="E30" s="88" t="s">
        <v>679</v>
      </c>
      <c r="F30" s="89" t="s">
        <v>626</v>
      </c>
      <c r="G30" s="89" t="s">
        <v>579</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680</v>
      </c>
      <c r="B31" s="83">
        <v>4</v>
      </c>
      <c r="C31" s="85" t="s">
        <v>21</v>
      </c>
      <c r="D31" s="87" t="s">
        <v>681</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680</v>
      </c>
      <c r="B32" s="84" t="s">
        <v>682</v>
      </c>
      <c r="C32" s="86" t="s">
        <v>683</v>
      </c>
      <c r="D32" s="88" t="s">
        <v>684</v>
      </c>
      <c r="E32" s="88" t="s">
        <v>685</v>
      </c>
      <c r="F32" s="89" t="s">
        <v>686</v>
      </c>
      <c r="G32" s="89" t="s">
        <v>627</v>
      </c>
      <c r="H32" s="89">
        <v>1</v>
      </c>
      <c r="I32" s="91">
        <f>IF(COUNTIF(J32:AW32,"&lt;&gt;")=0,"",SUMPRODUCT(((Recommendations[ImplStatus]="Implemented")+(Recommendations[ImplStatus]="Compensated"))*ISNUMBER(MATCH(Recommendations[Id],J32:AW32,0)))/COUNTIF(J32:AW32,"&lt;&gt;"))</f>
        <v>0</v>
      </c>
      <c r="J32" s="93" t="s">
        <v>192</v>
      </c>
      <c r="K32" s="93" t="s">
        <v>283</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680</v>
      </c>
      <c r="B33" s="84" t="s">
        <v>687</v>
      </c>
      <c r="C33" s="86" t="s">
        <v>688</v>
      </c>
      <c r="D33" s="88" t="s">
        <v>689</v>
      </c>
      <c r="E33" s="88" t="s">
        <v>690</v>
      </c>
      <c r="F33" s="89" t="s">
        <v>686</v>
      </c>
      <c r="G33" s="89" t="s">
        <v>627</v>
      </c>
      <c r="H33" s="89">
        <v>1</v>
      </c>
      <c r="I33" s="91">
        <f>IF(COUNTIF(J33:AW33,"&lt;&gt;")=0,"",SUMPRODUCT(((Recommendations[ImplStatus]="Implemented")+(Recommendations[ImplStatus]="Compensated"))*ISNUMBER(MATCH(Recommendations[Id],J33:AW33,0)))/COUNTIF(J33:AW33,"&lt;&gt;"))</f>
        <v>0</v>
      </c>
      <c r="J33" s="93" t="s">
        <v>192</v>
      </c>
      <c r="K33" s="93" t="s">
        <v>283</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680</v>
      </c>
      <c r="B34" s="84" t="s">
        <v>691</v>
      </c>
      <c r="C34" s="86" t="s">
        <v>692</v>
      </c>
      <c r="D34" s="88" t="s">
        <v>693</v>
      </c>
      <c r="E34" s="88" t="s">
        <v>694</v>
      </c>
      <c r="F34" s="89" t="s">
        <v>568</v>
      </c>
      <c r="G34" s="89" t="s">
        <v>611</v>
      </c>
      <c r="H34" s="89">
        <v>1</v>
      </c>
      <c r="I34" s="91">
        <f>IF(COUNTIF(J34:AW34,"&lt;&gt;")=0,"",SUMPRODUCT(((Recommendations[ImplStatus]="Implemented")+(Recommendations[ImplStatus]="Compensated"))*ISNUMBER(MATCH(Recommendations[Id],J34:AW34,0)))/COUNTIF(J34:AW34,"&lt;&gt;"))</f>
        <v>0</v>
      </c>
      <c r="J34" s="93" t="s">
        <v>35</v>
      </c>
      <c r="K34" s="93" t="s">
        <v>236</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680</v>
      </c>
      <c r="B35" s="84" t="s">
        <v>695</v>
      </c>
      <c r="C35" s="86" t="s">
        <v>696</v>
      </c>
      <c r="D35" s="88" t="s">
        <v>697</v>
      </c>
      <c r="E35" s="88" t="s">
        <v>698</v>
      </c>
      <c r="F35" s="89" t="s">
        <v>568</v>
      </c>
      <c r="G35" s="89" t="s">
        <v>611</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680</v>
      </c>
      <c r="B36" s="84" t="s">
        <v>699</v>
      </c>
      <c r="C36" s="86" t="s">
        <v>700</v>
      </c>
      <c r="D36" s="88" t="s">
        <v>701</v>
      </c>
      <c r="E36" s="88" t="s">
        <v>702</v>
      </c>
      <c r="F36" s="89" t="s">
        <v>568</v>
      </c>
      <c r="G36" s="89" t="s">
        <v>611</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680</v>
      </c>
      <c r="B37" s="84" t="s">
        <v>703</v>
      </c>
      <c r="C37" s="86" t="s">
        <v>704</v>
      </c>
      <c r="D37" s="88" t="s">
        <v>705</v>
      </c>
      <c r="E37" s="88" t="s">
        <v>706</v>
      </c>
      <c r="F37" s="89" t="s">
        <v>568</v>
      </c>
      <c r="G37" s="89" t="s">
        <v>611</v>
      </c>
      <c r="H37" s="89">
        <v>1</v>
      </c>
      <c r="I37" s="91">
        <f>IF(COUNTIF(J37:AW37,"&lt;&gt;")=0,"",SUMPRODUCT(((Recommendations[ImplStatus]="Implemented")+(Recommendations[ImplStatus]="Compensated"))*ISNUMBER(MATCH(Recommendations[Id],J37:AW37,0)))/COUNTIF(J37:AW37,"&lt;&gt;"))</f>
        <v>0</v>
      </c>
      <c r="J37" s="93" t="s">
        <v>65</v>
      </c>
      <c r="K37" s="93" t="s">
        <v>146</v>
      </c>
      <c r="L37" s="93" t="s">
        <v>243</v>
      </c>
      <c r="M37" s="93" t="s">
        <v>269</v>
      </c>
      <c r="N37" s="93" t="s">
        <v>270</v>
      </c>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680</v>
      </c>
      <c r="B38" s="84" t="s">
        <v>707</v>
      </c>
      <c r="C38" s="86" t="s">
        <v>708</v>
      </c>
      <c r="D38" s="88" t="s">
        <v>709</v>
      </c>
      <c r="E38" s="88" t="s">
        <v>710</v>
      </c>
      <c r="F38" s="89" t="s">
        <v>711</v>
      </c>
      <c r="G38" s="89" t="s">
        <v>611</v>
      </c>
      <c r="H38" s="89">
        <v>1</v>
      </c>
      <c r="I38" s="91">
        <f>IF(COUNTIF(J38:AW38,"&lt;&gt;")=0,"",SUMPRODUCT(((Recommendations[ImplStatus]="Implemented")+(Recommendations[ImplStatus]="Compensated"))*ISNUMBER(MATCH(Recommendations[Id],J38:AW38,0)))/COUNTIF(J38:AW38,"&lt;&gt;"))</f>
        <v>0</v>
      </c>
      <c r="J38" s="93" t="s">
        <v>25</v>
      </c>
      <c r="K38" s="93" t="s">
        <v>30</v>
      </c>
      <c r="L38" s="93" t="s">
        <v>80</v>
      </c>
      <c r="M38" s="93" t="s">
        <v>136</v>
      </c>
      <c r="N38" s="93" t="s">
        <v>234</v>
      </c>
      <c r="O38" s="93" t="s">
        <v>235</v>
      </c>
      <c r="P38" s="93" t="s">
        <v>246</v>
      </c>
      <c r="Q38" s="93" t="s">
        <v>262</v>
      </c>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680</v>
      </c>
      <c r="B39" s="84" t="s">
        <v>712</v>
      </c>
      <c r="C39" s="86" t="s">
        <v>713</v>
      </c>
      <c r="D39" s="88" t="s">
        <v>714</v>
      </c>
      <c r="E39" s="88" t="s">
        <v>715</v>
      </c>
      <c r="F39" s="89" t="s">
        <v>568</v>
      </c>
      <c r="G39" s="89" t="s">
        <v>611</v>
      </c>
      <c r="H39" s="89">
        <v>2</v>
      </c>
      <c r="I39" s="91">
        <f>IF(COUNTIF(J39:AW39,"&lt;&gt;")=0,"",SUMPRODUCT(((Recommendations[ImplStatus]="Implemented")+(Recommendations[ImplStatus]="Compensated"))*ISNUMBER(MATCH(Recommendations[Id],J39:AW39,0)))/COUNTIF(J39:AW39,"&lt;&gt;"))</f>
        <v>0</v>
      </c>
      <c r="J39" s="93" t="s">
        <v>70</v>
      </c>
      <c r="K39" s="93" t="s">
        <v>75</v>
      </c>
      <c r="L39" s="93" t="s">
        <v>106</v>
      </c>
      <c r="M39" s="93" t="s">
        <v>162</v>
      </c>
      <c r="N39" s="93" t="s">
        <v>227</v>
      </c>
      <c r="O39" s="93" t="s">
        <v>244</v>
      </c>
      <c r="P39" s="93" t="s">
        <v>245</v>
      </c>
      <c r="Q39" s="93" t="s">
        <v>251</v>
      </c>
      <c r="R39" s="93" t="s">
        <v>252</v>
      </c>
      <c r="S39" s="93" t="s">
        <v>277</v>
      </c>
      <c r="T39" s="93" t="s">
        <v>292</v>
      </c>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680</v>
      </c>
      <c r="B40" s="84" t="s">
        <v>716</v>
      </c>
      <c r="C40" s="86" t="s">
        <v>717</v>
      </c>
      <c r="D40" s="88" t="s">
        <v>718</v>
      </c>
      <c r="E40" s="88" t="s">
        <v>719</v>
      </c>
      <c r="F40" s="89" t="s">
        <v>568</v>
      </c>
      <c r="G40" s="89" t="s">
        <v>611</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680</v>
      </c>
      <c r="B41" s="84" t="s">
        <v>720</v>
      </c>
      <c r="C41" s="86" t="s">
        <v>721</v>
      </c>
      <c r="D41" s="88" t="s">
        <v>722</v>
      </c>
      <c r="E41" s="88" t="s">
        <v>723</v>
      </c>
      <c r="F41" s="89" t="s">
        <v>568</v>
      </c>
      <c r="G41" s="89" t="s">
        <v>611</v>
      </c>
      <c r="H41" s="89">
        <v>2</v>
      </c>
      <c r="I41" s="91">
        <f>IF(COUNTIF(J41:AW41,"&lt;&gt;")=0,"",SUMPRODUCT(((Recommendations[ImplStatus]="Implemented")+(Recommendations[ImplStatus]="Compensated"))*ISNUMBER(MATCH(Recommendations[Id],J41:AW41,0)))/COUNTIF(J41:AW41,"&lt;&gt;"))</f>
        <v>0</v>
      </c>
      <c r="J41" s="93" t="s">
        <v>35</v>
      </c>
      <c r="K41" s="93" t="s">
        <v>40</v>
      </c>
      <c r="L41" s="93" t="s">
        <v>202</v>
      </c>
      <c r="M41" s="93" t="s">
        <v>236</v>
      </c>
      <c r="N41" s="93" t="s">
        <v>237</v>
      </c>
      <c r="O41" s="93" t="s">
        <v>285</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680</v>
      </c>
      <c r="B42" s="84" t="s">
        <v>724</v>
      </c>
      <c r="C42" s="86" t="s">
        <v>725</v>
      </c>
      <c r="D42" s="88" t="s">
        <v>726</v>
      </c>
      <c r="E42" s="88" t="s">
        <v>727</v>
      </c>
      <c r="F42" s="89" t="s">
        <v>626</v>
      </c>
      <c r="G42" s="89" t="s">
        <v>611</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680</v>
      </c>
      <c r="B43" s="84" t="s">
        <v>728</v>
      </c>
      <c r="C43" s="86" t="s">
        <v>729</v>
      </c>
      <c r="D43" s="88" t="s">
        <v>730</v>
      </c>
      <c r="E43" s="88" t="s">
        <v>731</v>
      </c>
      <c r="F43" s="89" t="s">
        <v>626</v>
      </c>
      <c r="G43" s="89" t="s">
        <v>611</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732</v>
      </c>
      <c r="B44" s="83">
        <v>5</v>
      </c>
      <c r="C44" s="85" t="s">
        <v>21</v>
      </c>
      <c r="D44" s="87" t="s">
        <v>733</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732</v>
      </c>
      <c r="B45" s="84" t="s">
        <v>734</v>
      </c>
      <c r="C45" s="86" t="s">
        <v>735</v>
      </c>
      <c r="D45" s="88" t="s">
        <v>736</v>
      </c>
      <c r="E45" s="88" t="s">
        <v>737</v>
      </c>
      <c r="F45" s="89" t="s">
        <v>711</v>
      </c>
      <c r="G45" s="89" t="s">
        <v>569</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732</v>
      </c>
      <c r="B46" s="84" t="s">
        <v>738</v>
      </c>
      <c r="C46" s="86" t="s">
        <v>739</v>
      </c>
      <c r="D46" s="88" t="s">
        <v>740</v>
      </c>
      <c r="E46" s="88" t="s">
        <v>741</v>
      </c>
      <c r="F46" s="89" t="s">
        <v>711</v>
      </c>
      <c r="G46" s="89" t="s">
        <v>611</v>
      </c>
      <c r="H46" s="89">
        <v>1</v>
      </c>
      <c r="I46" s="91">
        <f>IF(COUNTIF(J46:AW46,"&lt;&gt;")=0,"",SUMPRODUCT(((Recommendations[ImplStatus]="Implemented")+(Recommendations[ImplStatus]="Compensated"))*ISNUMBER(MATCH(Recommendations[Id],J46:AW46,0)))/COUNTIF(J46:AW46,"&lt;&gt;"))</f>
        <v>0</v>
      </c>
      <c r="J46" s="93" t="s">
        <v>25</v>
      </c>
      <c r="K46" s="93" t="s">
        <v>30</v>
      </c>
      <c r="L46" s="93" t="s">
        <v>40</v>
      </c>
      <c r="M46" s="93" t="s">
        <v>80</v>
      </c>
      <c r="N46" s="93" t="s">
        <v>136</v>
      </c>
      <c r="O46" s="93" t="s">
        <v>202</v>
      </c>
      <c r="P46" s="93" t="s">
        <v>234</v>
      </c>
      <c r="Q46" s="93" t="s">
        <v>235</v>
      </c>
      <c r="R46" s="93" t="s">
        <v>237</v>
      </c>
      <c r="S46" s="93" t="s">
        <v>246</v>
      </c>
      <c r="T46" s="93" t="s">
        <v>262</v>
      </c>
      <c r="U46" s="93" t="s">
        <v>285</v>
      </c>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732</v>
      </c>
      <c r="B47" s="84" t="s">
        <v>742</v>
      </c>
      <c r="C47" s="86" t="s">
        <v>743</v>
      </c>
      <c r="D47" s="88" t="s">
        <v>744</v>
      </c>
      <c r="E47" s="88" t="s">
        <v>745</v>
      </c>
      <c r="F47" s="89" t="s">
        <v>711</v>
      </c>
      <c r="G47" s="89" t="s">
        <v>611</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732</v>
      </c>
      <c r="B48" s="84" t="s">
        <v>746</v>
      </c>
      <c r="C48" s="86" t="s">
        <v>747</v>
      </c>
      <c r="D48" s="88" t="s">
        <v>748</v>
      </c>
      <c r="E48" s="88" t="s">
        <v>749</v>
      </c>
      <c r="F48" s="89" t="s">
        <v>711</v>
      </c>
      <c r="G48" s="89" t="s">
        <v>611</v>
      </c>
      <c r="H48" s="89">
        <v>1</v>
      </c>
      <c r="I48" s="91">
        <f>IF(COUNTIF(J48:AW48,"&lt;&gt;")=0,"",SUMPRODUCT(((Recommendations[ImplStatus]="Implemented")+(Recommendations[ImplStatus]="Compensated"))*ISNUMBER(MATCH(Recommendations[Id],J48:AW48,0)))/COUNTIF(J48:AW48,"&lt;&gt;"))</f>
        <v>0</v>
      </c>
      <c r="J48" s="93" t="s">
        <v>111</v>
      </c>
      <c r="K48" s="93" t="s">
        <v>257</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732</v>
      </c>
      <c r="B49" s="84" t="s">
        <v>750</v>
      </c>
      <c r="C49" s="86" t="s">
        <v>751</v>
      </c>
      <c r="D49" s="88" t="s">
        <v>752</v>
      </c>
      <c r="E49" s="88" t="s">
        <v>753</v>
      </c>
      <c r="F49" s="89" t="s">
        <v>711</v>
      </c>
      <c r="G49" s="89" t="s">
        <v>569</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732</v>
      </c>
      <c r="B50" s="84" t="s">
        <v>754</v>
      </c>
      <c r="C50" s="86" t="s">
        <v>755</v>
      </c>
      <c r="D50" s="88" t="s">
        <v>756</v>
      </c>
      <c r="E50" s="88" t="s">
        <v>757</v>
      </c>
      <c r="F50" s="89" t="s">
        <v>711</v>
      </c>
      <c r="G50" s="89" t="s">
        <v>627</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758</v>
      </c>
      <c r="B51" s="83">
        <v>6</v>
      </c>
      <c r="C51" s="85" t="s">
        <v>21</v>
      </c>
      <c r="D51" s="87" t="s">
        <v>759</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758</v>
      </c>
      <c r="B52" s="84" t="s">
        <v>760</v>
      </c>
      <c r="C52" s="86" t="s">
        <v>761</v>
      </c>
      <c r="D52" s="88" t="s">
        <v>762</v>
      </c>
      <c r="E52" s="88" t="s">
        <v>763</v>
      </c>
      <c r="F52" s="89" t="s">
        <v>686</v>
      </c>
      <c r="G52" s="89" t="s">
        <v>627</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758</v>
      </c>
      <c r="B53" s="84" t="s">
        <v>764</v>
      </c>
      <c r="C53" s="86" t="s">
        <v>765</v>
      </c>
      <c r="D53" s="88" t="s">
        <v>766</v>
      </c>
      <c r="E53" s="88" t="s">
        <v>767</v>
      </c>
      <c r="F53" s="89" t="s">
        <v>686</v>
      </c>
      <c r="G53" s="89" t="s">
        <v>627</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758</v>
      </c>
      <c r="B54" s="84" t="s">
        <v>768</v>
      </c>
      <c r="C54" s="86" t="s">
        <v>769</v>
      </c>
      <c r="D54" s="88" t="s">
        <v>770</v>
      </c>
      <c r="E54" s="88" t="s">
        <v>771</v>
      </c>
      <c r="F54" s="89" t="s">
        <v>711</v>
      </c>
      <c r="G54" s="89" t="s">
        <v>611</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758</v>
      </c>
      <c r="B55" s="84" t="s">
        <v>772</v>
      </c>
      <c r="C55" s="86" t="s">
        <v>773</v>
      </c>
      <c r="D55" s="88" t="s">
        <v>774</v>
      </c>
      <c r="E55" s="88" t="s">
        <v>775</v>
      </c>
      <c r="F55" s="89" t="s">
        <v>711</v>
      </c>
      <c r="G55" s="89" t="s">
        <v>611</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758</v>
      </c>
      <c r="B56" s="84" t="s">
        <v>776</v>
      </c>
      <c r="C56" s="86" t="s">
        <v>777</v>
      </c>
      <c r="D56" s="88" t="s">
        <v>778</v>
      </c>
      <c r="E56" s="88" t="s">
        <v>779</v>
      </c>
      <c r="F56" s="89" t="s">
        <v>711</v>
      </c>
      <c r="G56" s="89" t="s">
        <v>611</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758</v>
      </c>
      <c r="B57" s="84" t="s">
        <v>780</v>
      </c>
      <c r="C57" s="86" t="s">
        <v>781</v>
      </c>
      <c r="D57" s="88" t="s">
        <v>782</v>
      </c>
      <c r="E57" s="88" t="s">
        <v>783</v>
      </c>
      <c r="F57" s="89" t="s">
        <v>594</v>
      </c>
      <c r="G57" s="89" t="s">
        <v>569</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758</v>
      </c>
      <c r="B58" s="84" t="s">
        <v>784</v>
      </c>
      <c r="C58" s="86" t="s">
        <v>785</v>
      </c>
      <c r="D58" s="88" t="s">
        <v>786</v>
      </c>
      <c r="E58" s="88" t="s">
        <v>787</v>
      </c>
      <c r="F58" s="89" t="s">
        <v>711</v>
      </c>
      <c r="G58" s="89" t="s">
        <v>611</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758</v>
      </c>
      <c r="B59" s="84" t="s">
        <v>788</v>
      </c>
      <c r="C59" s="86" t="s">
        <v>789</v>
      </c>
      <c r="D59" s="88" t="s">
        <v>790</v>
      </c>
      <c r="E59" s="88" t="s">
        <v>791</v>
      </c>
      <c r="F59" s="89" t="s">
        <v>711</v>
      </c>
      <c r="G59" s="89" t="s">
        <v>627</v>
      </c>
      <c r="H59" s="89">
        <v>3</v>
      </c>
      <c r="I59" s="91">
        <f>IF(COUNTIF(J59:AW59,"&lt;&gt;")=0,"",SUMPRODUCT(((Recommendations[ImplStatus]="Implemented")+(Recommendations[ImplStatus]="Compensated"))*ISNUMBER(MATCH(Recommendations[Id],J59:AW59,0)))/COUNTIF(J59:AW59,"&lt;&gt;"))</f>
        <v>0</v>
      </c>
      <c r="J59" s="93" t="s">
        <v>111</v>
      </c>
      <c r="K59" s="93" t="s">
        <v>257</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792</v>
      </c>
      <c r="B60" s="83">
        <v>7</v>
      </c>
      <c r="C60" s="85" t="s">
        <v>21</v>
      </c>
      <c r="D60" s="87" t="s">
        <v>793</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792</v>
      </c>
      <c r="B61" s="84" t="s">
        <v>794</v>
      </c>
      <c r="C61" s="86" t="s">
        <v>795</v>
      </c>
      <c r="D61" s="88" t="s">
        <v>796</v>
      </c>
      <c r="E61" s="88" t="s">
        <v>797</v>
      </c>
      <c r="F61" s="89" t="s">
        <v>686</v>
      </c>
      <c r="G61" s="89" t="s">
        <v>627</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792</v>
      </c>
      <c r="B62" s="84" t="s">
        <v>798</v>
      </c>
      <c r="C62" s="86" t="s">
        <v>799</v>
      </c>
      <c r="D62" s="88" t="s">
        <v>800</v>
      </c>
      <c r="E62" s="88" t="s">
        <v>801</v>
      </c>
      <c r="F62" s="89" t="s">
        <v>686</v>
      </c>
      <c r="G62" s="89" t="s">
        <v>627</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792</v>
      </c>
      <c r="B63" s="84" t="s">
        <v>802</v>
      </c>
      <c r="C63" s="86" t="s">
        <v>803</v>
      </c>
      <c r="D63" s="88" t="s">
        <v>804</v>
      </c>
      <c r="E63" s="88" t="s">
        <v>805</v>
      </c>
      <c r="F63" s="89" t="s">
        <v>594</v>
      </c>
      <c r="G63" s="89" t="s">
        <v>611</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792</v>
      </c>
      <c r="B64" s="84" t="s">
        <v>806</v>
      </c>
      <c r="C64" s="86" t="s">
        <v>807</v>
      </c>
      <c r="D64" s="88" t="s">
        <v>808</v>
      </c>
      <c r="E64" s="88" t="s">
        <v>809</v>
      </c>
      <c r="F64" s="89" t="s">
        <v>594</v>
      </c>
      <c r="G64" s="89" t="s">
        <v>611</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792</v>
      </c>
      <c r="B65" s="84" t="s">
        <v>810</v>
      </c>
      <c r="C65" s="86" t="s">
        <v>811</v>
      </c>
      <c r="D65" s="88" t="s">
        <v>812</v>
      </c>
      <c r="E65" s="88" t="s">
        <v>813</v>
      </c>
      <c r="F65" s="89" t="s">
        <v>594</v>
      </c>
      <c r="G65" s="89" t="s">
        <v>569</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792</v>
      </c>
      <c r="B66" s="84" t="s">
        <v>814</v>
      </c>
      <c r="C66" s="86" t="s">
        <v>815</v>
      </c>
      <c r="D66" s="88" t="s">
        <v>816</v>
      </c>
      <c r="E66" s="88" t="s">
        <v>817</v>
      </c>
      <c r="F66" s="89" t="s">
        <v>594</v>
      </c>
      <c r="G66" s="89" t="s">
        <v>569</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792</v>
      </c>
      <c r="B67" s="84" t="s">
        <v>818</v>
      </c>
      <c r="C67" s="86" t="s">
        <v>819</v>
      </c>
      <c r="D67" s="88" t="s">
        <v>820</v>
      </c>
      <c r="E67" s="88" t="s">
        <v>821</v>
      </c>
      <c r="F67" s="89" t="s">
        <v>594</v>
      </c>
      <c r="G67" s="89" t="s">
        <v>574</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822</v>
      </c>
      <c r="B68" s="83">
        <v>8</v>
      </c>
      <c r="C68" s="85" t="s">
        <v>21</v>
      </c>
      <c r="D68" s="87" t="s">
        <v>823</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822</v>
      </c>
      <c r="B69" s="84" t="s">
        <v>824</v>
      </c>
      <c r="C69" s="86" t="s">
        <v>825</v>
      </c>
      <c r="D69" s="88" t="s">
        <v>826</v>
      </c>
      <c r="E69" s="88" t="s">
        <v>827</v>
      </c>
      <c r="F69" s="89" t="s">
        <v>686</v>
      </c>
      <c r="G69" s="89" t="s">
        <v>627</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822</v>
      </c>
      <c r="B70" s="84" t="s">
        <v>828</v>
      </c>
      <c r="C70" s="86" t="s">
        <v>829</v>
      </c>
      <c r="D70" s="88" t="s">
        <v>830</v>
      </c>
      <c r="E70" s="88" t="s">
        <v>831</v>
      </c>
      <c r="F70" s="89" t="s">
        <v>626</v>
      </c>
      <c r="G70" s="89" t="s">
        <v>579</v>
      </c>
      <c r="H70" s="89">
        <v>1</v>
      </c>
      <c r="I70" s="91">
        <f>IF(COUNTIF(J70:AW70,"&lt;&gt;")=0,"",SUMPRODUCT(((Recommendations[ImplStatus]="Implemented")+(Recommendations[ImplStatus]="Compensated"))*ISNUMBER(MATCH(Recommendations[Id],J70:AW70,0)))/COUNTIF(J70:AW70,"&lt;&gt;"))</f>
        <v>0</v>
      </c>
      <c r="J70" s="93" t="s">
        <v>14</v>
      </c>
      <c r="K70" s="93" t="s">
        <v>86</v>
      </c>
      <c r="L70" s="93" t="s">
        <v>232</v>
      </c>
      <c r="M70" s="93" t="s">
        <v>247</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822</v>
      </c>
      <c r="B71" s="84" t="s">
        <v>832</v>
      </c>
      <c r="C71" s="86" t="s">
        <v>833</v>
      </c>
      <c r="D71" s="88" t="s">
        <v>834</v>
      </c>
      <c r="E71" s="88" t="s">
        <v>835</v>
      </c>
      <c r="F71" s="89" t="s">
        <v>626</v>
      </c>
      <c r="G71" s="89" t="s">
        <v>611</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822</v>
      </c>
      <c r="B72" s="84" t="s">
        <v>836</v>
      </c>
      <c r="C72" s="86" t="s">
        <v>837</v>
      </c>
      <c r="D72" s="88" t="s">
        <v>838</v>
      </c>
      <c r="E72" s="88" t="s">
        <v>839</v>
      </c>
      <c r="F72" s="89" t="s">
        <v>840</v>
      </c>
      <c r="G72" s="89" t="s">
        <v>611</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822</v>
      </c>
      <c r="B73" s="84" t="s">
        <v>841</v>
      </c>
      <c r="C73" s="86" t="s">
        <v>842</v>
      </c>
      <c r="D73" s="88" t="s">
        <v>843</v>
      </c>
      <c r="E73" s="88" t="s">
        <v>844</v>
      </c>
      <c r="F73" s="89" t="s">
        <v>626</v>
      </c>
      <c r="G73" s="89" t="s">
        <v>579</v>
      </c>
      <c r="H73" s="89">
        <v>2</v>
      </c>
      <c r="I73" s="91">
        <f>IF(COUNTIF(J73:AW73,"&lt;&gt;")=0,"",SUMPRODUCT(((Recommendations[ImplStatus]="Implemented")+(Recommendations[ImplStatus]="Compensated"))*ISNUMBER(MATCH(Recommendations[Id],J73:AW73,0)))/COUNTIF(J73:AW73,"&lt;&gt;"))</f>
        <v>0</v>
      </c>
      <c r="J73" s="93" t="s">
        <v>14</v>
      </c>
      <c r="K73" s="93" t="s">
        <v>86</v>
      </c>
      <c r="L73" s="93" t="s">
        <v>232</v>
      </c>
      <c r="M73" s="93" t="s">
        <v>247</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822</v>
      </c>
      <c r="B74" s="84" t="s">
        <v>845</v>
      </c>
      <c r="C74" s="86" t="s">
        <v>846</v>
      </c>
      <c r="D74" s="88" t="s">
        <v>847</v>
      </c>
      <c r="E74" s="88" t="s">
        <v>848</v>
      </c>
      <c r="F74" s="89" t="s">
        <v>626</v>
      </c>
      <c r="G74" s="89" t="s">
        <v>579</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822</v>
      </c>
      <c r="B75" s="84" t="s">
        <v>849</v>
      </c>
      <c r="C75" s="86" t="s">
        <v>850</v>
      </c>
      <c r="D75" s="88" t="s">
        <v>851</v>
      </c>
      <c r="E75" s="88" t="s">
        <v>852</v>
      </c>
      <c r="F75" s="89" t="s">
        <v>626</v>
      </c>
      <c r="G75" s="89" t="s">
        <v>579</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822</v>
      </c>
      <c r="B76" s="84" t="s">
        <v>853</v>
      </c>
      <c r="C76" s="86" t="s">
        <v>854</v>
      </c>
      <c r="D76" s="88" t="s">
        <v>855</v>
      </c>
      <c r="E76" s="88" t="s">
        <v>856</v>
      </c>
      <c r="F76" s="89" t="s">
        <v>626</v>
      </c>
      <c r="G76" s="89" t="s">
        <v>579</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822</v>
      </c>
      <c r="B77" s="84" t="s">
        <v>857</v>
      </c>
      <c r="C77" s="86" t="s">
        <v>858</v>
      </c>
      <c r="D77" s="88" t="s">
        <v>859</v>
      </c>
      <c r="E77" s="88" t="s">
        <v>860</v>
      </c>
      <c r="F77" s="89" t="s">
        <v>626</v>
      </c>
      <c r="G77" s="89" t="s">
        <v>579</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822</v>
      </c>
      <c r="B78" s="84" t="s">
        <v>861</v>
      </c>
      <c r="C78" s="86" t="s">
        <v>862</v>
      </c>
      <c r="D78" s="88" t="s">
        <v>863</v>
      </c>
      <c r="E78" s="88" t="s">
        <v>864</v>
      </c>
      <c r="F78" s="89" t="s">
        <v>626</v>
      </c>
      <c r="G78" s="89" t="s">
        <v>611</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822</v>
      </c>
      <c r="B79" s="84" t="s">
        <v>865</v>
      </c>
      <c r="C79" s="86" t="s">
        <v>866</v>
      </c>
      <c r="D79" s="88" t="s">
        <v>867</v>
      </c>
      <c r="E79" s="88" t="s">
        <v>868</v>
      </c>
      <c r="F79" s="89" t="s">
        <v>626</v>
      </c>
      <c r="G79" s="89" t="s">
        <v>579</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822</v>
      </c>
      <c r="B80" s="84" t="s">
        <v>869</v>
      </c>
      <c r="C80" s="86" t="s">
        <v>870</v>
      </c>
      <c r="D80" s="88" t="s">
        <v>871</v>
      </c>
      <c r="E80" s="88" t="s">
        <v>872</v>
      </c>
      <c r="F80" s="89" t="s">
        <v>626</v>
      </c>
      <c r="G80" s="89" t="s">
        <v>579</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873</v>
      </c>
      <c r="B81" s="83">
        <v>9</v>
      </c>
      <c r="C81" s="85" t="s">
        <v>21</v>
      </c>
      <c r="D81" s="87" t="s">
        <v>874</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873</v>
      </c>
      <c r="B82" s="84" t="s">
        <v>875</v>
      </c>
      <c r="C82" s="86" t="s">
        <v>876</v>
      </c>
      <c r="D82" s="88" t="s">
        <v>877</v>
      </c>
      <c r="E82" s="88" t="s">
        <v>878</v>
      </c>
      <c r="F82" s="89" t="s">
        <v>594</v>
      </c>
      <c r="G82" s="89" t="s">
        <v>611</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873</v>
      </c>
      <c r="B83" s="84" t="s">
        <v>879</v>
      </c>
      <c r="C83" s="86" t="s">
        <v>880</v>
      </c>
      <c r="D83" s="88" t="s">
        <v>881</v>
      </c>
      <c r="E83" s="88" t="s">
        <v>882</v>
      </c>
      <c r="F83" s="89" t="s">
        <v>568</v>
      </c>
      <c r="G83" s="89" t="s">
        <v>611</v>
      </c>
      <c r="H83" s="89">
        <v>1</v>
      </c>
      <c r="I83" s="91">
        <f>IF(COUNTIF(J83:AW83,"&lt;&gt;")=0,"",SUMPRODUCT(((Recommendations[ImplStatus]="Implemented")+(Recommendations[ImplStatus]="Compensated"))*ISNUMBER(MATCH(Recommendations[Id],J83:AW83,0)))/COUNTIF(J83:AW83,"&lt;&gt;"))</f>
        <v>0</v>
      </c>
      <c r="J83" s="93" t="s">
        <v>151</v>
      </c>
      <c r="K83" s="93" t="s">
        <v>275</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873</v>
      </c>
      <c r="B84" s="84" t="s">
        <v>883</v>
      </c>
      <c r="C84" s="86" t="s">
        <v>884</v>
      </c>
      <c r="D84" s="88" t="s">
        <v>885</v>
      </c>
      <c r="E84" s="88" t="s">
        <v>886</v>
      </c>
      <c r="F84" s="89" t="s">
        <v>840</v>
      </c>
      <c r="G84" s="89" t="s">
        <v>611</v>
      </c>
      <c r="H84" s="89">
        <v>2</v>
      </c>
      <c r="I84" s="91">
        <f>IF(COUNTIF(J84:AW84,"&lt;&gt;")=0,"",SUMPRODUCT(((Recommendations[ImplStatus]="Implemented")+(Recommendations[ImplStatus]="Compensated"))*ISNUMBER(MATCH(Recommendations[Id],J84:AW84,0)))/COUNTIF(J84:AW84,"&lt;&gt;"))</f>
        <v>0</v>
      </c>
      <c r="J84" s="93" t="s">
        <v>151</v>
      </c>
      <c r="K84" s="93" t="s">
        <v>275</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873</v>
      </c>
      <c r="B85" s="84" t="s">
        <v>887</v>
      </c>
      <c r="C85" s="86" t="s">
        <v>888</v>
      </c>
      <c r="D85" s="88" t="s">
        <v>889</v>
      </c>
      <c r="E85" s="88" t="s">
        <v>890</v>
      </c>
      <c r="F85" s="89" t="s">
        <v>594</v>
      </c>
      <c r="G85" s="89" t="s">
        <v>611</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873</v>
      </c>
      <c r="B86" s="84" t="s">
        <v>891</v>
      </c>
      <c r="C86" s="86" t="s">
        <v>892</v>
      </c>
      <c r="D86" s="88" t="s">
        <v>893</v>
      </c>
      <c r="E86" s="88" t="s">
        <v>894</v>
      </c>
      <c r="F86" s="89" t="s">
        <v>840</v>
      </c>
      <c r="G86" s="89" t="s">
        <v>611</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873</v>
      </c>
      <c r="B87" s="84" t="s">
        <v>895</v>
      </c>
      <c r="C87" s="86" t="s">
        <v>896</v>
      </c>
      <c r="D87" s="88" t="s">
        <v>897</v>
      </c>
      <c r="E87" s="88" t="s">
        <v>898</v>
      </c>
      <c r="F87" s="89" t="s">
        <v>840</v>
      </c>
      <c r="G87" s="89" t="s">
        <v>611</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873</v>
      </c>
      <c r="B88" s="84" t="s">
        <v>899</v>
      </c>
      <c r="C88" s="86" t="s">
        <v>900</v>
      </c>
      <c r="D88" s="88" t="s">
        <v>901</v>
      </c>
      <c r="E88" s="88" t="s">
        <v>902</v>
      </c>
      <c r="F88" s="89" t="s">
        <v>840</v>
      </c>
      <c r="G88" s="89" t="s">
        <v>611</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903</v>
      </c>
      <c r="B89" s="83">
        <v>10</v>
      </c>
      <c r="C89" s="85" t="s">
        <v>21</v>
      </c>
      <c r="D89" s="87" t="s">
        <v>904</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903</v>
      </c>
      <c r="B90" s="84" t="s">
        <v>905</v>
      </c>
      <c r="C90" s="86" t="s">
        <v>906</v>
      </c>
      <c r="D90" s="88" t="s">
        <v>907</v>
      </c>
      <c r="E90" s="88" t="s">
        <v>908</v>
      </c>
      <c r="F90" s="89" t="s">
        <v>568</v>
      </c>
      <c r="G90" s="89" t="s">
        <v>579</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903</v>
      </c>
      <c r="B91" s="84" t="s">
        <v>909</v>
      </c>
      <c r="C91" s="86" t="s">
        <v>910</v>
      </c>
      <c r="D91" s="88" t="s">
        <v>911</v>
      </c>
      <c r="E91" s="88" t="s">
        <v>912</v>
      </c>
      <c r="F91" s="89" t="s">
        <v>568</v>
      </c>
      <c r="G91" s="89" t="s">
        <v>611</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903</v>
      </c>
      <c r="B92" s="84" t="s">
        <v>913</v>
      </c>
      <c r="C92" s="86" t="s">
        <v>914</v>
      </c>
      <c r="D92" s="88" t="s">
        <v>915</v>
      </c>
      <c r="E92" s="88" t="s">
        <v>916</v>
      </c>
      <c r="F92" s="89" t="s">
        <v>568</v>
      </c>
      <c r="G92" s="89" t="s">
        <v>611</v>
      </c>
      <c r="H92" s="89">
        <v>1</v>
      </c>
      <c r="I92" s="91">
        <f>IF(COUNTIF(J92:AW92,"&lt;&gt;")=0,"",SUMPRODUCT(((Recommendations[ImplStatus]="Implemented")+(Recommendations[ImplStatus]="Compensated"))*ISNUMBER(MATCH(Recommendations[Id],J92:AW92,0)))/COUNTIF(J92:AW92,"&lt;&gt;"))</f>
        <v>0</v>
      </c>
      <c r="J92" s="93" t="s">
        <v>91</v>
      </c>
      <c r="K92" s="93" t="s">
        <v>182</v>
      </c>
      <c r="L92" s="93" t="s">
        <v>248</v>
      </c>
      <c r="M92" s="93" t="s">
        <v>281</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903</v>
      </c>
      <c r="B93" s="84" t="s">
        <v>917</v>
      </c>
      <c r="C93" s="86" t="s">
        <v>918</v>
      </c>
      <c r="D93" s="88" t="s">
        <v>919</v>
      </c>
      <c r="E93" s="88" t="s">
        <v>920</v>
      </c>
      <c r="F93" s="89" t="s">
        <v>568</v>
      </c>
      <c r="G93" s="89" t="s">
        <v>579</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903</v>
      </c>
      <c r="B94" s="84" t="s">
        <v>921</v>
      </c>
      <c r="C94" s="86" t="s">
        <v>922</v>
      </c>
      <c r="D94" s="88" t="s">
        <v>923</v>
      </c>
      <c r="E94" s="88" t="s">
        <v>924</v>
      </c>
      <c r="F94" s="89" t="s">
        <v>568</v>
      </c>
      <c r="G94" s="89" t="s">
        <v>611</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903</v>
      </c>
      <c r="B95" s="84" t="s">
        <v>925</v>
      </c>
      <c r="C95" s="86" t="s">
        <v>926</v>
      </c>
      <c r="D95" s="88" t="s">
        <v>927</v>
      </c>
      <c r="E95" s="88" t="s">
        <v>928</v>
      </c>
      <c r="F95" s="89" t="s">
        <v>568</v>
      </c>
      <c r="G95" s="89" t="s">
        <v>611</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903</v>
      </c>
      <c r="B96" s="84" t="s">
        <v>929</v>
      </c>
      <c r="C96" s="86" t="s">
        <v>930</v>
      </c>
      <c r="D96" s="88" t="s">
        <v>931</v>
      </c>
      <c r="E96" s="88" t="s">
        <v>932</v>
      </c>
      <c r="F96" s="89" t="s">
        <v>568</v>
      </c>
      <c r="G96" s="89" t="s">
        <v>579</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933</v>
      </c>
      <c r="B97" s="83">
        <v>11</v>
      </c>
      <c r="C97" s="85" t="s">
        <v>21</v>
      </c>
      <c r="D97" s="87" t="s">
        <v>934</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933</v>
      </c>
      <c r="B98" s="84" t="s">
        <v>935</v>
      </c>
      <c r="C98" s="86" t="s">
        <v>936</v>
      </c>
      <c r="D98" s="88" t="s">
        <v>937</v>
      </c>
      <c r="E98" s="88" t="s">
        <v>938</v>
      </c>
      <c r="F98" s="89" t="s">
        <v>686</v>
      </c>
      <c r="G98" s="89" t="s">
        <v>627</v>
      </c>
      <c r="H98" s="89">
        <v>1</v>
      </c>
      <c r="I98" s="91">
        <f>IF(COUNTIF(J98:AW98,"&lt;&gt;")=0,"",SUMPRODUCT(((Recommendations[ImplStatus]="Implemented")+(Recommendations[ImplStatus]="Compensated"))*ISNUMBER(MATCH(Recommendations[Id],J98:AW98,0)))/COUNTIF(J98:AW98,"&lt;&gt;"))</f>
        <v>0</v>
      </c>
      <c r="J98" s="93" t="s">
        <v>96</v>
      </c>
      <c r="K98" s="93" t="s">
        <v>101</v>
      </c>
      <c r="L98" s="93" t="s">
        <v>249</v>
      </c>
      <c r="M98" s="93" t="s">
        <v>250</v>
      </c>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933</v>
      </c>
      <c r="B99" s="84" t="s">
        <v>939</v>
      </c>
      <c r="C99" s="86" t="s">
        <v>940</v>
      </c>
      <c r="D99" s="88" t="s">
        <v>941</v>
      </c>
      <c r="E99" s="88" t="s">
        <v>942</v>
      </c>
      <c r="F99" s="89" t="s">
        <v>626</v>
      </c>
      <c r="G99" s="89" t="s">
        <v>943</v>
      </c>
      <c r="H99" s="89">
        <v>1</v>
      </c>
      <c r="I99" s="91">
        <f>IF(COUNTIF(J99:AW99,"&lt;&gt;")=0,"",SUMPRODUCT(((Recommendations[ImplStatus]="Implemented")+(Recommendations[ImplStatus]="Compensated"))*ISNUMBER(MATCH(Recommendations[Id],J99:AW99,0)))/COUNTIF(J99:AW99,"&lt;&gt;"))</f>
        <v>0</v>
      </c>
      <c r="J99" s="93" t="s">
        <v>96</v>
      </c>
      <c r="K99" s="93" t="s">
        <v>101</v>
      </c>
      <c r="L99" s="93" t="s">
        <v>249</v>
      </c>
      <c r="M99" s="93" t="s">
        <v>250</v>
      </c>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933</v>
      </c>
      <c r="B100" s="84" t="s">
        <v>944</v>
      </c>
      <c r="C100" s="86" t="s">
        <v>945</v>
      </c>
      <c r="D100" s="88" t="s">
        <v>946</v>
      </c>
      <c r="E100" s="88" t="s">
        <v>947</v>
      </c>
      <c r="F100" s="89" t="s">
        <v>626</v>
      </c>
      <c r="G100" s="89" t="s">
        <v>611</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933</v>
      </c>
      <c r="B101" s="84" t="s">
        <v>948</v>
      </c>
      <c r="C101" s="86" t="s">
        <v>949</v>
      </c>
      <c r="D101" s="88" t="s">
        <v>950</v>
      </c>
      <c r="E101" s="88" t="s">
        <v>951</v>
      </c>
      <c r="F101" s="89" t="s">
        <v>626</v>
      </c>
      <c r="G101" s="89" t="s">
        <v>943</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933</v>
      </c>
      <c r="B102" s="84" t="s">
        <v>952</v>
      </c>
      <c r="C102" s="86" t="s">
        <v>953</v>
      </c>
      <c r="D102" s="88" t="s">
        <v>954</v>
      </c>
      <c r="E102" s="88" t="s">
        <v>955</v>
      </c>
      <c r="F102" s="89" t="s">
        <v>626</v>
      </c>
      <c r="G102" s="89" t="s">
        <v>943</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956</v>
      </c>
      <c r="B103" s="83">
        <v>12</v>
      </c>
      <c r="C103" s="85" t="s">
        <v>21</v>
      </c>
      <c r="D103" s="87" t="s">
        <v>957</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956</v>
      </c>
      <c r="B104" s="84" t="s">
        <v>958</v>
      </c>
      <c r="C104" s="86" t="s">
        <v>959</v>
      </c>
      <c r="D104" s="88" t="s">
        <v>960</v>
      </c>
      <c r="E104" s="88" t="s">
        <v>961</v>
      </c>
      <c r="F104" s="89" t="s">
        <v>840</v>
      </c>
      <c r="G104" s="89" t="s">
        <v>611</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956</v>
      </c>
      <c r="B105" s="84" t="s">
        <v>962</v>
      </c>
      <c r="C105" s="86" t="s">
        <v>963</v>
      </c>
      <c r="D105" s="88" t="s">
        <v>964</v>
      </c>
      <c r="E105" s="88" t="s">
        <v>965</v>
      </c>
      <c r="F105" s="89" t="s">
        <v>840</v>
      </c>
      <c r="G105" s="89" t="s">
        <v>611</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956</v>
      </c>
      <c r="B106" s="84" t="s">
        <v>966</v>
      </c>
      <c r="C106" s="86" t="s">
        <v>967</v>
      </c>
      <c r="D106" s="88" t="s">
        <v>968</v>
      </c>
      <c r="E106" s="88" t="s">
        <v>969</v>
      </c>
      <c r="F106" s="89" t="s">
        <v>840</v>
      </c>
      <c r="G106" s="89" t="s">
        <v>611</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956</v>
      </c>
      <c r="B107" s="84" t="s">
        <v>970</v>
      </c>
      <c r="C107" s="86" t="s">
        <v>971</v>
      </c>
      <c r="D107" s="88" t="s">
        <v>972</v>
      </c>
      <c r="E107" s="88" t="s">
        <v>973</v>
      </c>
      <c r="F107" s="89" t="s">
        <v>686</v>
      </c>
      <c r="G107" s="89" t="s">
        <v>627</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956</v>
      </c>
      <c r="B108" s="84" t="s">
        <v>974</v>
      </c>
      <c r="C108" s="86" t="s">
        <v>975</v>
      </c>
      <c r="D108" s="88" t="s">
        <v>976</v>
      </c>
      <c r="E108" s="88" t="s">
        <v>977</v>
      </c>
      <c r="F108" s="89" t="s">
        <v>840</v>
      </c>
      <c r="G108" s="89" t="s">
        <v>611</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956</v>
      </c>
      <c r="B109" s="84" t="s">
        <v>978</v>
      </c>
      <c r="C109" s="86" t="s">
        <v>979</v>
      </c>
      <c r="D109" s="88" t="s">
        <v>980</v>
      </c>
      <c r="E109" s="88" t="s">
        <v>981</v>
      </c>
      <c r="F109" s="89" t="s">
        <v>840</v>
      </c>
      <c r="G109" s="89" t="s">
        <v>611</v>
      </c>
      <c r="H109" s="89">
        <v>2</v>
      </c>
      <c r="I109" s="91">
        <f>IF(COUNTIF(J109:AW109,"&lt;&gt;")=0,"",SUMPRODUCT(((Recommendations[ImplStatus]="Implemented")+(Recommendations[ImplStatus]="Compensated"))*ISNUMBER(MATCH(Recommendations[Id],J109:AW109,0)))/COUNTIF(J109:AW109,"&lt;&gt;"))</f>
        <v>0</v>
      </c>
      <c r="J109" s="93" t="s">
        <v>121</v>
      </c>
      <c r="K109" s="93" t="s">
        <v>131</v>
      </c>
      <c r="L109" s="93" t="s">
        <v>156</v>
      </c>
      <c r="M109" s="93" t="s">
        <v>259</v>
      </c>
      <c r="N109" s="93" t="s">
        <v>261</v>
      </c>
      <c r="O109" s="93" t="s">
        <v>276</v>
      </c>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956</v>
      </c>
      <c r="B110" s="84" t="s">
        <v>982</v>
      </c>
      <c r="C110" s="86" t="s">
        <v>983</v>
      </c>
      <c r="D110" s="88" t="s">
        <v>984</v>
      </c>
      <c r="E110" s="88" t="s">
        <v>985</v>
      </c>
      <c r="F110" s="89" t="s">
        <v>568</v>
      </c>
      <c r="G110" s="89" t="s">
        <v>611</v>
      </c>
      <c r="H110" s="89">
        <v>2</v>
      </c>
      <c r="I110" s="91">
        <f>IF(COUNTIF(J110:AW110,"&lt;&gt;")=0,"",SUMPRODUCT(((Recommendations[ImplStatus]="Implemented")+(Recommendations[ImplStatus]="Compensated"))*ISNUMBER(MATCH(Recommendations[Id],J110:AW110,0)))/COUNTIF(J110:AW110,"&lt;&gt;"))</f>
        <v>0</v>
      </c>
      <c r="J110" s="93" t="s">
        <v>70</v>
      </c>
      <c r="K110" s="93" t="s">
        <v>106</v>
      </c>
      <c r="L110" s="93" t="s">
        <v>121</v>
      </c>
      <c r="M110" s="93" t="s">
        <v>131</v>
      </c>
      <c r="N110" s="93" t="s">
        <v>156</v>
      </c>
      <c r="O110" s="93" t="s">
        <v>162</v>
      </c>
      <c r="P110" s="93" t="s">
        <v>244</v>
      </c>
      <c r="Q110" s="93" t="s">
        <v>251</v>
      </c>
      <c r="R110" s="93" t="s">
        <v>259</v>
      </c>
      <c r="S110" s="93" t="s">
        <v>261</v>
      </c>
      <c r="T110" s="93" t="s">
        <v>276</v>
      </c>
      <c r="U110" s="93" t="s">
        <v>277</v>
      </c>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956</v>
      </c>
      <c r="B111" s="84" t="s">
        <v>986</v>
      </c>
      <c r="C111" s="86" t="s">
        <v>987</v>
      </c>
      <c r="D111" s="88" t="s">
        <v>988</v>
      </c>
      <c r="E111" s="88" t="s">
        <v>989</v>
      </c>
      <c r="F111" s="89" t="s">
        <v>568</v>
      </c>
      <c r="G111" s="89" t="s">
        <v>611</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990</v>
      </c>
      <c r="B112" s="83">
        <v>13</v>
      </c>
      <c r="C112" s="85" t="s">
        <v>21</v>
      </c>
      <c r="D112" s="87" t="s">
        <v>991</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990</v>
      </c>
      <c r="B113" s="84" t="s">
        <v>992</v>
      </c>
      <c r="C113" s="86" t="s">
        <v>993</v>
      </c>
      <c r="D113" s="88" t="s">
        <v>994</v>
      </c>
      <c r="E113" s="88" t="s">
        <v>995</v>
      </c>
      <c r="F113" s="89" t="s">
        <v>840</v>
      </c>
      <c r="G113" s="89" t="s">
        <v>579</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990</v>
      </c>
      <c r="B114" s="84" t="s">
        <v>996</v>
      </c>
      <c r="C114" s="86" t="s">
        <v>997</v>
      </c>
      <c r="D114" s="88" t="s">
        <v>998</v>
      </c>
      <c r="E114" s="88" t="s">
        <v>999</v>
      </c>
      <c r="F114" s="89" t="s">
        <v>568</v>
      </c>
      <c r="G114" s="89" t="s">
        <v>579</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990</v>
      </c>
      <c r="B115" s="84" t="s">
        <v>1000</v>
      </c>
      <c r="C115" s="86" t="s">
        <v>1001</v>
      </c>
      <c r="D115" s="88" t="s">
        <v>1002</v>
      </c>
      <c r="E115" s="88" t="s">
        <v>1003</v>
      </c>
      <c r="F115" s="89" t="s">
        <v>840</v>
      </c>
      <c r="G115" s="89" t="s">
        <v>579</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990</v>
      </c>
      <c r="B116" s="84" t="s">
        <v>1004</v>
      </c>
      <c r="C116" s="86" t="s">
        <v>1005</v>
      </c>
      <c r="D116" s="88" t="s">
        <v>1006</v>
      </c>
      <c r="E116" s="88" t="s">
        <v>1007</v>
      </c>
      <c r="F116" s="89" t="s">
        <v>840</v>
      </c>
      <c r="G116" s="89" t="s">
        <v>611</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990</v>
      </c>
      <c r="B117" s="84" t="s">
        <v>1008</v>
      </c>
      <c r="C117" s="86" t="s">
        <v>1009</v>
      </c>
      <c r="D117" s="88" t="s">
        <v>1010</v>
      </c>
      <c r="E117" s="88" t="s">
        <v>1011</v>
      </c>
      <c r="F117" s="89" t="s">
        <v>568</v>
      </c>
      <c r="G117" s="89" t="s">
        <v>611</v>
      </c>
      <c r="H117" s="89">
        <v>2</v>
      </c>
      <c r="I117" s="91">
        <f>IF(COUNTIF(J117:AW117,"&lt;&gt;")=0,"",SUMPRODUCT(((Recommendations[ImplStatus]="Implemented")+(Recommendations[ImplStatus]="Compensated"))*ISNUMBER(MATCH(Recommendations[Id],J117:AW117,0)))/COUNTIF(J117:AW117,"&lt;&gt;"))</f>
        <v>0</v>
      </c>
      <c r="J117" s="93" t="s">
        <v>141</v>
      </c>
      <c r="K117" s="93" t="s">
        <v>187</v>
      </c>
      <c r="L117" s="93" t="s">
        <v>263</v>
      </c>
      <c r="M117" s="93" t="s">
        <v>282</v>
      </c>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990</v>
      </c>
      <c r="B118" s="84" t="s">
        <v>1012</v>
      </c>
      <c r="C118" s="86" t="s">
        <v>1013</v>
      </c>
      <c r="D118" s="88" t="s">
        <v>1014</v>
      </c>
      <c r="E118" s="88" t="s">
        <v>1015</v>
      </c>
      <c r="F118" s="89" t="s">
        <v>840</v>
      </c>
      <c r="G118" s="89" t="s">
        <v>579</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990</v>
      </c>
      <c r="B119" s="84" t="s">
        <v>1016</v>
      </c>
      <c r="C119" s="86" t="s">
        <v>1017</v>
      </c>
      <c r="D119" s="88" t="s">
        <v>1018</v>
      </c>
      <c r="E119" s="88" t="s">
        <v>1019</v>
      </c>
      <c r="F119" s="89" t="s">
        <v>568</v>
      </c>
      <c r="G119" s="89" t="s">
        <v>611</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990</v>
      </c>
      <c r="B120" s="84" t="s">
        <v>1020</v>
      </c>
      <c r="C120" s="86" t="s">
        <v>1021</v>
      </c>
      <c r="D120" s="88" t="s">
        <v>1022</v>
      </c>
      <c r="E120" s="88" t="s">
        <v>1023</v>
      </c>
      <c r="F120" s="89" t="s">
        <v>840</v>
      </c>
      <c r="G120" s="89" t="s">
        <v>611</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990</v>
      </c>
      <c r="B121" s="84" t="s">
        <v>1024</v>
      </c>
      <c r="C121" s="86" t="s">
        <v>1025</v>
      </c>
      <c r="D121" s="88" t="s">
        <v>1026</v>
      </c>
      <c r="E121" s="88" t="s">
        <v>1027</v>
      </c>
      <c r="F121" s="89" t="s">
        <v>840</v>
      </c>
      <c r="G121" s="89" t="s">
        <v>611</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990</v>
      </c>
      <c r="B122" s="84" t="s">
        <v>1028</v>
      </c>
      <c r="C122" s="86" t="s">
        <v>1029</v>
      </c>
      <c r="D122" s="88" t="s">
        <v>1030</v>
      </c>
      <c r="E122" s="88" t="s">
        <v>1031</v>
      </c>
      <c r="F122" s="89" t="s">
        <v>840</v>
      </c>
      <c r="G122" s="89" t="s">
        <v>611</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990</v>
      </c>
      <c r="B123" s="84" t="s">
        <v>1032</v>
      </c>
      <c r="C123" s="86" t="s">
        <v>1033</v>
      </c>
      <c r="D123" s="88" t="s">
        <v>1034</v>
      </c>
      <c r="E123" s="88" t="s">
        <v>1035</v>
      </c>
      <c r="F123" s="89" t="s">
        <v>840</v>
      </c>
      <c r="G123" s="89" t="s">
        <v>579</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1036</v>
      </c>
      <c r="B124" s="83">
        <v>14</v>
      </c>
      <c r="C124" s="85" t="s">
        <v>21</v>
      </c>
      <c r="D124" s="87" t="s">
        <v>1037</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1036</v>
      </c>
      <c r="B125" s="84" t="s">
        <v>1038</v>
      </c>
      <c r="C125" s="86" t="s">
        <v>1039</v>
      </c>
      <c r="D125" s="88" t="s">
        <v>1040</v>
      </c>
      <c r="E125" s="88" t="s">
        <v>1041</v>
      </c>
      <c r="F125" s="89" t="s">
        <v>686</v>
      </c>
      <c r="G125" s="89" t="s">
        <v>627</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1036</v>
      </c>
      <c r="B126" s="84" t="s">
        <v>1042</v>
      </c>
      <c r="C126" s="86" t="s">
        <v>1043</v>
      </c>
      <c r="D126" s="88" t="s">
        <v>1044</v>
      </c>
      <c r="E126" s="88" t="s">
        <v>1045</v>
      </c>
      <c r="F126" s="89" t="s">
        <v>711</v>
      </c>
      <c r="G126" s="89" t="s">
        <v>611</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1036</v>
      </c>
      <c r="B127" s="84" t="s">
        <v>1046</v>
      </c>
      <c r="C127" s="86" t="s">
        <v>1047</v>
      </c>
      <c r="D127" s="88" t="s">
        <v>1048</v>
      </c>
      <c r="E127" s="88" t="s">
        <v>1049</v>
      </c>
      <c r="F127" s="89" t="s">
        <v>711</v>
      </c>
      <c r="G127" s="89" t="s">
        <v>611</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1036</v>
      </c>
      <c r="B128" s="84" t="s">
        <v>1050</v>
      </c>
      <c r="C128" s="86" t="s">
        <v>1051</v>
      </c>
      <c r="D128" s="88" t="s">
        <v>1052</v>
      </c>
      <c r="E128" s="88" t="s">
        <v>1053</v>
      </c>
      <c r="F128" s="89" t="s">
        <v>711</v>
      </c>
      <c r="G128" s="89" t="s">
        <v>611</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1036</v>
      </c>
      <c r="B129" s="84" t="s">
        <v>1054</v>
      </c>
      <c r="C129" s="86" t="s">
        <v>1055</v>
      </c>
      <c r="D129" s="88" t="s">
        <v>1056</v>
      </c>
      <c r="E129" s="88" t="s">
        <v>1057</v>
      </c>
      <c r="F129" s="89" t="s">
        <v>711</v>
      </c>
      <c r="G129" s="89" t="s">
        <v>611</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1036</v>
      </c>
      <c r="B130" s="84" t="s">
        <v>1058</v>
      </c>
      <c r="C130" s="86" t="s">
        <v>1059</v>
      </c>
      <c r="D130" s="88" t="s">
        <v>1060</v>
      </c>
      <c r="E130" s="88" t="s">
        <v>1061</v>
      </c>
      <c r="F130" s="89" t="s">
        <v>711</v>
      </c>
      <c r="G130" s="89" t="s">
        <v>611</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1036</v>
      </c>
      <c r="B131" s="84" t="s">
        <v>1062</v>
      </c>
      <c r="C131" s="86" t="s">
        <v>1063</v>
      </c>
      <c r="D131" s="88" t="s">
        <v>1064</v>
      </c>
      <c r="E131" s="88" t="s">
        <v>1065</v>
      </c>
      <c r="F131" s="89" t="s">
        <v>711</v>
      </c>
      <c r="G131" s="89" t="s">
        <v>611</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1036</v>
      </c>
      <c r="B132" s="84" t="s">
        <v>1066</v>
      </c>
      <c r="C132" s="86" t="s">
        <v>1067</v>
      </c>
      <c r="D132" s="88" t="s">
        <v>1068</v>
      </c>
      <c r="E132" s="88" t="s">
        <v>1069</v>
      </c>
      <c r="F132" s="89" t="s">
        <v>711</v>
      </c>
      <c r="G132" s="89" t="s">
        <v>611</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1036</v>
      </c>
      <c r="B133" s="84" t="s">
        <v>1070</v>
      </c>
      <c r="C133" s="86" t="s">
        <v>1071</v>
      </c>
      <c r="D133" s="88" t="s">
        <v>1072</v>
      </c>
      <c r="E133" s="88" t="s">
        <v>1073</v>
      </c>
      <c r="F133" s="89" t="s">
        <v>711</v>
      </c>
      <c r="G133" s="89" t="s">
        <v>611</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1074</v>
      </c>
      <c r="B134" s="83">
        <v>15</v>
      </c>
      <c r="C134" s="85" t="s">
        <v>21</v>
      </c>
      <c r="D134" s="87" t="s">
        <v>1075</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1074</v>
      </c>
      <c r="B135" s="84" t="s">
        <v>1076</v>
      </c>
      <c r="C135" s="86" t="s">
        <v>1077</v>
      </c>
      <c r="D135" s="88" t="s">
        <v>1078</v>
      </c>
      <c r="E135" s="88" t="s">
        <v>1079</v>
      </c>
      <c r="F135" s="89" t="s">
        <v>711</v>
      </c>
      <c r="G135" s="89" t="s">
        <v>569</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1074</v>
      </c>
      <c r="B136" s="84" t="s">
        <v>1080</v>
      </c>
      <c r="C136" s="86" t="s">
        <v>1081</v>
      </c>
      <c r="D136" s="88" t="s">
        <v>1082</v>
      </c>
      <c r="E136" s="88" t="s">
        <v>1083</v>
      </c>
      <c r="F136" s="89" t="s">
        <v>686</v>
      </c>
      <c r="G136" s="89" t="s">
        <v>627</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1074</v>
      </c>
      <c r="B137" s="84" t="s">
        <v>1084</v>
      </c>
      <c r="C137" s="86" t="s">
        <v>1085</v>
      </c>
      <c r="D137" s="88" t="s">
        <v>1086</v>
      </c>
      <c r="E137" s="88" t="s">
        <v>1087</v>
      </c>
      <c r="F137" s="89" t="s">
        <v>711</v>
      </c>
      <c r="G137" s="89" t="s">
        <v>627</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1074</v>
      </c>
      <c r="B138" s="84" t="s">
        <v>1088</v>
      </c>
      <c r="C138" s="86" t="s">
        <v>1089</v>
      </c>
      <c r="D138" s="88" t="s">
        <v>1090</v>
      </c>
      <c r="E138" s="88" t="s">
        <v>1091</v>
      </c>
      <c r="F138" s="89" t="s">
        <v>686</v>
      </c>
      <c r="G138" s="89" t="s">
        <v>627</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1074</v>
      </c>
      <c r="B139" s="84" t="s">
        <v>1092</v>
      </c>
      <c r="C139" s="86" t="s">
        <v>1093</v>
      </c>
      <c r="D139" s="88" t="s">
        <v>1094</v>
      </c>
      <c r="E139" s="88" t="s">
        <v>1095</v>
      </c>
      <c r="F139" s="89" t="s">
        <v>711</v>
      </c>
      <c r="G139" s="89" t="s">
        <v>627</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1074</v>
      </c>
      <c r="B140" s="84" t="s">
        <v>1096</v>
      </c>
      <c r="C140" s="86" t="s">
        <v>1097</v>
      </c>
      <c r="D140" s="88" t="s">
        <v>1098</v>
      </c>
      <c r="E140" s="88" t="s">
        <v>1099</v>
      </c>
      <c r="F140" s="89" t="s">
        <v>626</v>
      </c>
      <c r="G140" s="89" t="s">
        <v>627</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1074</v>
      </c>
      <c r="B141" s="84" t="s">
        <v>1100</v>
      </c>
      <c r="C141" s="86" t="s">
        <v>1101</v>
      </c>
      <c r="D141" s="88" t="s">
        <v>1102</v>
      </c>
      <c r="E141" s="88" t="s">
        <v>1103</v>
      </c>
      <c r="F141" s="89" t="s">
        <v>626</v>
      </c>
      <c r="G141" s="89" t="s">
        <v>611</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1104</v>
      </c>
      <c r="B142" s="83">
        <v>16</v>
      </c>
      <c r="C142" s="85" t="s">
        <v>21</v>
      </c>
      <c r="D142" s="87" t="s">
        <v>1105</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1104</v>
      </c>
      <c r="B143" s="84" t="s">
        <v>1106</v>
      </c>
      <c r="C143" s="86" t="s">
        <v>1107</v>
      </c>
      <c r="D143" s="88" t="s">
        <v>1108</v>
      </c>
      <c r="E143" s="88" t="s">
        <v>1109</v>
      </c>
      <c r="F143" s="89" t="s">
        <v>686</v>
      </c>
      <c r="G143" s="89" t="s">
        <v>627</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1104</v>
      </c>
      <c r="B144" s="84" t="s">
        <v>1110</v>
      </c>
      <c r="C144" s="86" t="s">
        <v>1111</v>
      </c>
      <c r="D144" s="88" t="s">
        <v>1112</v>
      </c>
      <c r="E144" s="88" t="s">
        <v>1113</v>
      </c>
      <c r="F144" s="89" t="s">
        <v>686</v>
      </c>
      <c r="G144" s="89" t="s">
        <v>627</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1104</v>
      </c>
      <c r="B145" s="84" t="s">
        <v>1114</v>
      </c>
      <c r="C145" s="86" t="s">
        <v>1115</v>
      </c>
      <c r="D145" s="88" t="s">
        <v>1116</v>
      </c>
      <c r="E145" s="88" t="s">
        <v>1117</v>
      </c>
      <c r="F145" s="89" t="s">
        <v>594</v>
      </c>
      <c r="G145" s="89" t="s">
        <v>579</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1104</v>
      </c>
      <c r="B146" s="84" t="s">
        <v>1118</v>
      </c>
      <c r="C146" s="86" t="s">
        <v>1119</v>
      </c>
      <c r="D146" s="88" t="s">
        <v>1120</v>
      </c>
      <c r="E146" s="88" t="s">
        <v>1121</v>
      </c>
      <c r="F146" s="89" t="s">
        <v>594</v>
      </c>
      <c r="G146" s="89" t="s">
        <v>569</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1104</v>
      </c>
      <c r="B147" s="84" t="s">
        <v>1122</v>
      </c>
      <c r="C147" s="86" t="s">
        <v>1123</v>
      </c>
      <c r="D147" s="88" t="s">
        <v>1124</v>
      </c>
      <c r="E147" s="88" t="s">
        <v>1125</v>
      </c>
      <c r="F147" s="89" t="s">
        <v>594</v>
      </c>
      <c r="G147" s="89" t="s">
        <v>611</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1104</v>
      </c>
      <c r="B148" s="84" t="s">
        <v>1126</v>
      </c>
      <c r="C148" s="86" t="s">
        <v>1127</v>
      </c>
      <c r="D148" s="88" t="s">
        <v>1128</v>
      </c>
      <c r="E148" s="88" t="s">
        <v>1129</v>
      </c>
      <c r="F148" s="89" t="s">
        <v>686</v>
      </c>
      <c r="G148" s="89" t="s">
        <v>627</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1104</v>
      </c>
      <c r="B149" s="84" t="s">
        <v>1130</v>
      </c>
      <c r="C149" s="86" t="s">
        <v>1131</v>
      </c>
      <c r="D149" s="88" t="s">
        <v>1132</v>
      </c>
      <c r="E149" s="88" t="s">
        <v>1133</v>
      </c>
      <c r="F149" s="89" t="s">
        <v>594</v>
      </c>
      <c r="G149" s="89" t="s">
        <v>611</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1104</v>
      </c>
      <c r="B150" s="84" t="s">
        <v>1134</v>
      </c>
      <c r="C150" s="86" t="s">
        <v>1135</v>
      </c>
      <c r="D150" s="88" t="s">
        <v>1136</v>
      </c>
      <c r="E150" s="88" t="s">
        <v>1137</v>
      </c>
      <c r="F150" s="89" t="s">
        <v>840</v>
      </c>
      <c r="G150" s="89" t="s">
        <v>611</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1104</v>
      </c>
      <c r="B151" s="84" t="s">
        <v>1138</v>
      </c>
      <c r="C151" s="86" t="s">
        <v>1139</v>
      </c>
      <c r="D151" s="88" t="s">
        <v>1140</v>
      </c>
      <c r="E151" s="88" t="s">
        <v>1141</v>
      </c>
      <c r="F151" s="89" t="s">
        <v>711</v>
      </c>
      <c r="G151" s="89" t="s">
        <v>611</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1104</v>
      </c>
      <c r="B152" s="84" t="s">
        <v>1142</v>
      </c>
      <c r="C152" s="86" t="s">
        <v>1143</v>
      </c>
      <c r="D152" s="88" t="s">
        <v>1144</v>
      </c>
      <c r="E152" s="88" t="s">
        <v>1145</v>
      </c>
      <c r="F152" s="89" t="s">
        <v>594</v>
      </c>
      <c r="G152" s="89" t="s">
        <v>611</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1104</v>
      </c>
      <c r="B153" s="84" t="s">
        <v>1146</v>
      </c>
      <c r="C153" s="86" t="s">
        <v>1147</v>
      </c>
      <c r="D153" s="88" t="s">
        <v>1148</v>
      </c>
      <c r="E153" s="88" t="s">
        <v>1149</v>
      </c>
      <c r="F153" s="89" t="s">
        <v>594</v>
      </c>
      <c r="G153" s="89" t="s">
        <v>611</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1104</v>
      </c>
      <c r="B154" s="84" t="s">
        <v>1150</v>
      </c>
      <c r="C154" s="86" t="s">
        <v>1151</v>
      </c>
      <c r="D154" s="88" t="s">
        <v>1152</v>
      </c>
      <c r="E154" s="88" t="s">
        <v>1153</v>
      </c>
      <c r="F154" s="89" t="s">
        <v>594</v>
      </c>
      <c r="G154" s="89" t="s">
        <v>611</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1104</v>
      </c>
      <c r="B155" s="84" t="s">
        <v>1154</v>
      </c>
      <c r="C155" s="86" t="s">
        <v>1155</v>
      </c>
      <c r="D155" s="88" t="s">
        <v>1156</v>
      </c>
      <c r="E155" s="88" t="s">
        <v>1157</v>
      </c>
      <c r="F155" s="89" t="s">
        <v>594</v>
      </c>
      <c r="G155" s="89" t="s">
        <v>579</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1104</v>
      </c>
      <c r="B156" s="84" t="s">
        <v>1158</v>
      </c>
      <c r="C156" s="86" t="s">
        <v>1159</v>
      </c>
      <c r="D156" s="88" t="s">
        <v>1160</v>
      </c>
      <c r="E156" s="88" t="s">
        <v>1161</v>
      </c>
      <c r="F156" s="89" t="s">
        <v>594</v>
      </c>
      <c r="G156" s="89" t="s">
        <v>611</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1162</v>
      </c>
      <c r="B157" s="83">
        <v>17</v>
      </c>
      <c r="C157" s="85" t="s">
        <v>21</v>
      </c>
      <c r="D157" s="87" t="s">
        <v>1163</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1162</v>
      </c>
      <c r="B158" s="84" t="s">
        <v>1164</v>
      </c>
      <c r="C158" s="86" t="s">
        <v>1165</v>
      </c>
      <c r="D158" s="88" t="s">
        <v>1166</v>
      </c>
      <c r="E158" s="88" t="s">
        <v>1167</v>
      </c>
      <c r="F158" s="89" t="s">
        <v>711</v>
      </c>
      <c r="G158" s="89" t="s">
        <v>574</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1162</v>
      </c>
      <c r="B159" s="84" t="s">
        <v>1168</v>
      </c>
      <c r="C159" s="86" t="s">
        <v>1169</v>
      </c>
      <c r="D159" s="88" t="s">
        <v>1170</v>
      </c>
      <c r="E159" s="88" t="s">
        <v>1171</v>
      </c>
      <c r="F159" s="89" t="s">
        <v>686</v>
      </c>
      <c r="G159" s="89" t="s">
        <v>627</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1162</v>
      </c>
      <c r="B160" s="84" t="s">
        <v>1172</v>
      </c>
      <c r="C160" s="86" t="s">
        <v>1173</v>
      </c>
      <c r="D160" s="88" t="s">
        <v>1174</v>
      </c>
      <c r="E160" s="88" t="s">
        <v>1175</v>
      </c>
      <c r="F160" s="89" t="s">
        <v>686</v>
      </c>
      <c r="G160" s="89" t="s">
        <v>627</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1162</v>
      </c>
      <c r="B161" s="84" t="s">
        <v>1176</v>
      </c>
      <c r="C161" s="86" t="s">
        <v>1177</v>
      </c>
      <c r="D161" s="88" t="s">
        <v>1178</v>
      </c>
      <c r="E161" s="88" t="s">
        <v>1179</v>
      </c>
      <c r="F161" s="89" t="s">
        <v>686</v>
      </c>
      <c r="G161" s="89" t="s">
        <v>627</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1162</v>
      </c>
      <c r="B162" s="84" t="s">
        <v>1180</v>
      </c>
      <c r="C162" s="86" t="s">
        <v>1181</v>
      </c>
      <c r="D162" s="88" t="s">
        <v>1182</v>
      </c>
      <c r="E162" s="88" t="s">
        <v>1183</v>
      </c>
      <c r="F162" s="89" t="s">
        <v>711</v>
      </c>
      <c r="G162" s="89" t="s">
        <v>574</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1162</v>
      </c>
      <c r="B163" s="84" t="s">
        <v>1184</v>
      </c>
      <c r="C163" s="86" t="s">
        <v>1185</v>
      </c>
      <c r="D163" s="88" t="s">
        <v>1186</v>
      </c>
      <c r="E163" s="88" t="s">
        <v>1187</v>
      </c>
      <c r="F163" s="89" t="s">
        <v>711</v>
      </c>
      <c r="G163" s="89" t="s">
        <v>574</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1162</v>
      </c>
      <c r="B164" s="84" t="s">
        <v>1188</v>
      </c>
      <c r="C164" s="86" t="s">
        <v>1189</v>
      </c>
      <c r="D164" s="88" t="s">
        <v>1190</v>
      </c>
      <c r="E164" s="88" t="s">
        <v>1191</v>
      </c>
      <c r="F164" s="89" t="s">
        <v>711</v>
      </c>
      <c r="G164" s="89" t="s">
        <v>943</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1162</v>
      </c>
      <c r="B165" s="84" t="s">
        <v>1192</v>
      </c>
      <c r="C165" s="86" t="s">
        <v>1193</v>
      </c>
      <c r="D165" s="88" t="s">
        <v>1194</v>
      </c>
      <c r="E165" s="88" t="s">
        <v>1195</v>
      </c>
      <c r="F165" s="89" t="s">
        <v>711</v>
      </c>
      <c r="G165" s="89" t="s">
        <v>943</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1162</v>
      </c>
      <c r="B166" s="84" t="s">
        <v>1196</v>
      </c>
      <c r="C166" s="86" t="s">
        <v>1197</v>
      </c>
      <c r="D166" s="88" t="s">
        <v>1198</v>
      </c>
      <c r="E166" s="88" t="s">
        <v>1199</v>
      </c>
      <c r="F166" s="89" t="s">
        <v>686</v>
      </c>
      <c r="G166" s="89" t="s">
        <v>943</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1200</v>
      </c>
      <c r="B167" s="83">
        <v>18</v>
      </c>
      <c r="C167" s="85" t="s">
        <v>21</v>
      </c>
      <c r="D167" s="87" t="s">
        <v>1201</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1200</v>
      </c>
      <c r="B168" s="84" t="s">
        <v>1202</v>
      </c>
      <c r="C168" s="86" t="s">
        <v>1203</v>
      </c>
      <c r="D168" s="88" t="s">
        <v>1204</v>
      </c>
      <c r="E168" s="88" t="s">
        <v>1205</v>
      </c>
      <c r="F168" s="89" t="s">
        <v>686</v>
      </c>
      <c r="G168" s="89" t="s">
        <v>627</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1200</v>
      </c>
      <c r="B169" s="84" t="s">
        <v>1206</v>
      </c>
      <c r="C169" s="86" t="s">
        <v>1207</v>
      </c>
      <c r="D169" s="88" t="s">
        <v>1208</v>
      </c>
      <c r="E169" s="88" t="s">
        <v>1209</v>
      </c>
      <c r="F169" s="89" t="s">
        <v>840</v>
      </c>
      <c r="G169" s="89" t="s">
        <v>579</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1200</v>
      </c>
      <c r="B170" s="84" t="s">
        <v>1210</v>
      </c>
      <c r="C170" s="86" t="s">
        <v>1211</v>
      </c>
      <c r="D170" s="88" t="s">
        <v>1212</v>
      </c>
      <c r="E170" s="88" t="s">
        <v>1213</v>
      </c>
      <c r="F170" s="89" t="s">
        <v>840</v>
      </c>
      <c r="G170" s="89" t="s">
        <v>611</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1200</v>
      </c>
      <c r="B171" s="84" t="s">
        <v>1214</v>
      </c>
      <c r="C171" s="86" t="s">
        <v>1215</v>
      </c>
      <c r="D171" s="88" t="s">
        <v>1216</v>
      </c>
      <c r="E171" s="88" t="s">
        <v>1217</v>
      </c>
      <c r="F171" s="89" t="s">
        <v>840</v>
      </c>
      <c r="G171" s="89" t="s">
        <v>611</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1200</v>
      </c>
      <c r="B172" s="94" t="s">
        <v>1218</v>
      </c>
      <c r="C172" s="95" t="s">
        <v>1219</v>
      </c>
      <c r="D172" s="96" t="s">
        <v>1220</v>
      </c>
      <c r="E172" s="96" t="s">
        <v>1221</v>
      </c>
      <c r="F172" s="97" t="s">
        <v>840</v>
      </c>
      <c r="G172" s="97" t="s">
        <v>579</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293</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IFERROR(INDEX('Recommendations'!$H$2:$H$88, MATCH(J2,'Recommendations'!$A$2:$A$88,0))="Implemented", FALSE))</xm:f>
            <x14:dxf>
              <font>
                <color rgb="FF000000"/>
              </font>
              <fill>
                <patternFill>
                  <bgColor rgb="FF3C7D22"/>
                </patternFill>
              </fill>
            </x14:dxf>
          </x14:cfRule>
          <x14:cfRule type="expression" priority="2" id="{00000000-000E-0000-0400-000002000000}">
            <xm:f>AND(J2&lt;&gt;"", IFERROR(INDEX('Recommendations'!$H$2:$H$88, MATCH(J2,'Recommendations'!$A$2:$A$88,0))="Compensated", FALSE))</xm:f>
            <x14:dxf>
              <font>
                <color rgb="FF000000"/>
              </font>
              <fill>
                <patternFill>
                  <bgColor rgb="FFC6E0B4"/>
                </patternFill>
              </fill>
            </x14:dxf>
          </x14:cfRule>
          <x14:cfRule type="expression" priority="3" id="{00000000-000E-0000-0400-000003000000}">
            <xm:f>AND(J2&lt;&gt;"", IFERROR(INDEX('Recommendations'!$H$2:$H$88, MATCH(J2,'Recommendations'!$A$2:$A$88,0))="Testing", FALSE))</xm:f>
            <x14:dxf>
              <font>
                <color rgb="FF000000"/>
              </font>
              <fill>
                <patternFill>
                  <bgColor rgb="FFFFC000"/>
                </patternFill>
              </fill>
            </x14:dxf>
          </x14:cfRule>
          <x14:cfRule type="expression" priority="4" id="{00000000-000E-0000-0400-000004000000}">
            <xm:f>AND(J2&lt;&gt;"", IFERROR(INDEX('Recommendations'!$H$2:$H$88, MATCH(J2,'Recommendations'!$A$2:$A$88,0))="Failed", FALSE))</xm:f>
            <x14:dxf>
              <font>
                <color rgb="FF000000"/>
              </font>
              <fill>
                <patternFill>
                  <bgColor rgb="FFD82891"/>
                </patternFill>
              </fill>
            </x14:dxf>
          </x14:cfRule>
          <x14:cfRule type="expression" priority="5" id="{00000000-000E-0000-0400-000005000000}">
            <xm:f>AND(J2&lt;&gt;"", IFERROR(INDEX('Recommendations'!$H$2:$H$88, MATCH(J2,'Recommendations'!$A$2:$A$88,0))="Risk Accepted", FALSE))</xm:f>
            <x14:dxf>
              <font>
                <color rgb="FF000000"/>
              </font>
              <fill>
                <patternFill>
                  <bgColor rgb="FFD9D9D9"/>
                </patternFill>
              </fill>
            </x14:dxf>
          </x14:cfRule>
          <x14:cfRule type="expression" priority="6" id="{00000000-000E-0000-0400-000006000000}">
            <xm:f>AND(J2&lt;&gt;"", IFERROR(INDEX('Recommendations'!$H$2:$H$88, MATCH(J2,'Recommendations'!$A$2:$A$88,0))="N/A",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16 Security Technical Implementation Guide - SHGIR</dc:title>
  <dc:subject>Generated on: 2026-06-08 15:14:58</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2026-06-08T14:15:05Z</dcterms:modified>
  <cp:category>DISA-STIG</cp:category>
  <cp:contentStatus>Draft</cp:contentStatus>
</cp:coreProperties>
</file>