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2A0A2AC166FB32F2C18028D64E5A4C4C1BFCF2F0" xr6:coauthVersionLast="47" xr6:coauthVersionMax="47" xr10:uidLastSave="{C1797BE2-992C-4E3D-AF14-149462E2B17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F87" i="3"/>
  <c r="D95" i="3" s="1"/>
  <c r="E87" i="3"/>
  <c r="D87" i="3"/>
  <c r="C87" i="3"/>
  <c r="E86" i="3"/>
  <c r="D86" i="3"/>
  <c r="C86" i="3"/>
  <c r="W138" i="3" s="1"/>
  <c r="E85" i="3"/>
  <c r="D85" i="3"/>
  <c r="C85" i="3"/>
  <c r="U138" i="3" s="1"/>
  <c r="F84" i="3"/>
  <c r="T168" i="3" s="1"/>
  <c r="E84" i="3"/>
  <c r="D84" i="3"/>
  <c r="C84" i="3"/>
  <c r="S138" i="3" s="1"/>
  <c r="E69" i="3"/>
  <c r="D69" i="3"/>
  <c r="C69" i="3"/>
  <c r="F69" i="3" s="1"/>
  <c r="E68" i="3"/>
  <c r="D68" i="3"/>
  <c r="C68" i="3"/>
  <c r="F68" i="3" s="1"/>
  <c r="E67" i="3"/>
  <c r="D67" i="3"/>
  <c r="C67" i="3"/>
  <c r="F67" i="3" s="1"/>
  <c r="E49" i="3"/>
  <c r="D49" i="3"/>
  <c r="F49" i="3" s="1"/>
  <c r="C49" i="3"/>
  <c r="E48" i="3"/>
  <c r="D48" i="3"/>
  <c r="F48" i="3" s="1"/>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F16" i="3" s="1"/>
  <c r="D16" i="3"/>
  <c r="C16" i="3"/>
  <c r="Q138" i="3" s="1"/>
  <c r="D9" i="3"/>
  <c r="C9" i="3"/>
  <c r="C7" i="3" s="1"/>
  <c r="D7" i="3" s="1"/>
  <c r="D8" i="3"/>
  <c r="C8" i="3"/>
  <c r="E114" i="3" l="1"/>
  <c r="D114" i="3"/>
  <c r="C114" i="3"/>
  <c r="G127" i="3"/>
  <c r="R168" i="3"/>
  <c r="R163" i="3"/>
  <c r="R158" i="3"/>
  <c r="R153" i="3"/>
  <c r="R148" i="3"/>
  <c r="R143"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E34" i="3"/>
  <c r="D34" i="3"/>
  <c r="C34" i="3"/>
  <c r="E57" i="3"/>
  <c r="D57" i="3"/>
  <c r="C57" i="3"/>
  <c r="E96" i="3"/>
  <c r="D96" i="3"/>
  <c r="C96" i="3"/>
  <c r="E115" i="3"/>
  <c r="D115" i="3"/>
  <c r="C115" i="3"/>
  <c r="E58" i="3"/>
  <c r="D58" i="3"/>
  <c r="C58" i="3"/>
  <c r="E75" i="3"/>
  <c r="D75" i="3"/>
  <c r="C75" i="3"/>
  <c r="D35" i="3"/>
  <c r="E35" i="3"/>
  <c r="C35" i="3"/>
  <c r="E73" i="3"/>
  <c r="D73" i="3"/>
  <c r="C73" i="3"/>
  <c r="E112" i="3"/>
  <c r="D112" i="3"/>
  <c r="C112" i="3"/>
  <c r="D55" i="3"/>
  <c r="C55" i="3"/>
  <c r="E55" i="3"/>
  <c r="C56" i="3"/>
  <c r="E56" i="3"/>
  <c r="D56" i="3"/>
  <c r="E74" i="3"/>
  <c r="D74" i="3"/>
  <c r="C74" i="3"/>
  <c r="D54" i="3"/>
  <c r="C54" i="3"/>
  <c r="E54" i="3"/>
  <c r="E113" i="3"/>
  <c r="D113" i="3"/>
  <c r="C113" i="3"/>
  <c r="D53" i="3"/>
  <c r="C53" i="3"/>
  <c r="E53" i="3"/>
  <c r="F86" i="3"/>
  <c r="E95" i="3"/>
  <c r="F85" i="3"/>
  <c r="T144" i="3"/>
  <c r="T149" i="3"/>
  <c r="T154" i="3"/>
  <c r="T159" i="3"/>
  <c r="T164" i="3"/>
  <c r="T169" i="3"/>
  <c r="T140" i="3"/>
  <c r="T145" i="3"/>
  <c r="T150" i="3"/>
  <c r="T155" i="3"/>
  <c r="T160" i="3"/>
  <c r="T165" i="3"/>
  <c r="T170" i="3"/>
  <c r="C92" i="3"/>
  <c r="T141" i="3"/>
  <c r="T146" i="3"/>
  <c r="T151" i="3"/>
  <c r="T156" i="3"/>
  <c r="T161" i="3"/>
  <c r="T166" i="3"/>
  <c r="D92" i="3"/>
  <c r="E92" i="3"/>
  <c r="T142" i="3"/>
  <c r="T147" i="3"/>
  <c r="T152" i="3"/>
  <c r="T157" i="3"/>
  <c r="T162" i="3"/>
  <c r="T167" i="3"/>
  <c r="T143" i="3"/>
  <c r="T148" i="3"/>
  <c r="T153" i="3"/>
  <c r="T158" i="3"/>
  <c r="T163" i="3"/>
  <c r="C95" i="3"/>
  <c r="V168" i="3" l="1"/>
  <c r="V163" i="3"/>
  <c r="V158" i="3"/>
  <c r="V153" i="3"/>
  <c r="V148" i="3"/>
  <c r="V143" i="3"/>
  <c r="V167" i="3"/>
  <c r="V162" i="3"/>
  <c r="V157" i="3"/>
  <c r="V152" i="3"/>
  <c r="V147" i="3"/>
  <c r="V142" i="3"/>
  <c r="E93" i="3"/>
  <c r="D93" i="3"/>
  <c r="V166" i="3"/>
  <c r="V161" i="3"/>
  <c r="V156" i="3"/>
  <c r="V151" i="3"/>
  <c r="V146" i="3"/>
  <c r="V141" i="3"/>
  <c r="C93" i="3"/>
  <c r="V170" i="3"/>
  <c r="V165" i="3"/>
  <c r="V160" i="3"/>
  <c r="V155" i="3"/>
  <c r="V150" i="3"/>
  <c r="V145" i="3"/>
  <c r="V140" i="3"/>
  <c r="V169" i="3"/>
  <c r="V164" i="3"/>
  <c r="V159" i="3"/>
  <c r="V154" i="3"/>
  <c r="V149" i="3"/>
  <c r="V144" i="3"/>
  <c r="X168" i="3"/>
  <c r="X163" i="3"/>
  <c r="X158" i="3"/>
  <c r="X153" i="3"/>
  <c r="X148" i="3"/>
  <c r="X143" i="3"/>
  <c r="E94" i="3"/>
  <c r="X167" i="3"/>
  <c r="X162" i="3"/>
  <c r="X157" i="3"/>
  <c r="X152" i="3"/>
  <c r="X147" i="3"/>
  <c r="X142" i="3"/>
  <c r="C94" i="3"/>
  <c r="X166" i="3"/>
  <c r="X161" i="3"/>
  <c r="X156" i="3"/>
  <c r="X151" i="3"/>
  <c r="X146" i="3"/>
  <c r="X141" i="3"/>
  <c r="X170" i="3"/>
  <c r="X165" i="3"/>
  <c r="X160" i="3"/>
  <c r="X155" i="3"/>
  <c r="X150" i="3"/>
  <c r="X145" i="3"/>
  <c r="X140" i="3"/>
  <c r="X169" i="3"/>
  <c r="X164" i="3"/>
  <c r="X159" i="3"/>
  <c r="X154" i="3"/>
  <c r="X149" i="3"/>
  <c r="X144" i="3"/>
  <c r="D9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Google Android 15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K9" authorId="0" shapeId="0" xr:uid="{00000000-0006-0000-0400-000005000000}">
      <text>
        <r>
          <rPr>
            <sz val="11"/>
            <rFont val="Calibri"/>
          </rPr>
          <t>The Google Android 15 work profile must be configured to enforce the system application disable list.</t>
        </r>
      </text>
    </comment>
    <comment ref="L9" authorId="0" shapeId="0" xr:uid="{00000000-0006-0000-0400-000002000000}">
      <text>
        <r>
          <rPr>
            <sz val="11"/>
            <rFont val="Calibri"/>
          </rPr>
          <t>Google Android 15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M9" authorId="0" shapeId="0" xr:uid="{00000000-0006-0000-0400-000003000000}">
      <text>
        <r>
          <rPr>
            <sz val="11"/>
            <rFont val="Calibri"/>
          </rPr>
          <t>The Google Android 15 work profile must be configured to enforce the system application disable list.</t>
        </r>
      </text>
    </comment>
    <comment ref="N9" authorId="0" shapeId="0" xr:uid="{00000000-0006-0000-0400-000004000000}">
      <text>
        <r>
          <rPr>
            <sz val="11"/>
            <rFont val="Calibri"/>
          </rPr>
          <t>Google Android 15 must be provisioned as a fully managed device and configured to create a work profile.</t>
        </r>
      </text>
    </comment>
    <comment ref="J11" authorId="0" shapeId="0" xr:uid="{00000000-0006-0000-0400-000006000000}">
      <text>
        <r>
          <rPr>
            <sz val="11"/>
            <rFont val="Calibri"/>
          </rPr>
          <t>Google Android 15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J13" authorId="0" shapeId="0" xr:uid="{00000000-0006-0000-0400-000007000000}">
      <text>
        <r>
          <rPr>
            <sz val="11"/>
            <rFont val="Calibri"/>
          </rPr>
          <t>Google Android 15 must be configured to enforce an application installation policy by specifying one or more authorized application repositories, including [selection: DOD-approved commercial app repository, MDM server, mobile application store].</t>
        </r>
      </text>
    </comment>
    <comment ref="K13" authorId="0" shapeId="0" xr:uid="{00000000-0006-0000-0400-000010000000}">
      <text>
        <r>
          <rPr>
            <sz val="11"/>
            <rFont val="Calibri"/>
          </rPr>
          <t>Google Android 15 must be configured to enforce an application installation policy by specifying an application allow list that restricts applications by the following characteristics: [selection: list of digital signatures, cryptographic hash values, names, application version].</t>
        </r>
      </text>
    </comment>
    <comment ref="L13" authorId="0" shapeId="0" xr:uid="{00000000-0006-0000-0400-000011000000}">
      <text>
        <r>
          <rPr>
            <sz val="11"/>
            <rFont val="Calibri"/>
          </rPr>
          <t>Google Android 15 allow list must be configured to not include artificial intelligence (AI) applications that process device data in the cloud, including Google Gemini.</t>
        </r>
      </text>
    </comment>
    <comment ref="M13" authorId="0" shapeId="0" xr:uid="{00000000-0006-0000-0400-000012000000}">
      <text>
        <r>
          <rPr>
            <sz val="11"/>
            <rFont val="Calibri"/>
          </rPr>
          <t>Google Android 15 must be configured to disable developer modes.</t>
        </r>
      </text>
    </comment>
    <comment ref="N13" authorId="0" shapeId="0" xr:uid="{00000000-0006-0000-0400-000013000000}">
      <text>
        <r>
          <rPr>
            <sz val="11"/>
            <rFont val="Calibri"/>
          </rPr>
          <t>The Google Android 15 work profile must be configured to disable automatic completion of workspace internet browser text input.</t>
        </r>
      </text>
    </comment>
    <comment ref="O13" authorId="0" shapeId="0" xr:uid="{00000000-0006-0000-0400-000008000000}">
      <text>
        <r>
          <rPr>
            <sz val="11"/>
            <rFont val="Calibri"/>
          </rPr>
          <t>The Google Android 15 work profile must be configured to disable the autofill services.</t>
        </r>
      </text>
    </comment>
    <comment ref="P13" authorId="0" shapeId="0" xr:uid="{00000000-0006-0000-0400-000009000000}">
      <text>
        <r>
          <rPr>
            <sz val="11"/>
            <rFont val="Calibri"/>
          </rPr>
          <t>Google Android 15 must be configured to enforce an application installation policy by specifying one or more authorized application repositories, including [selection: DOD-approved commercial app repository, MDM server, mobile application store].</t>
        </r>
      </text>
    </comment>
    <comment ref="Q13" authorId="0" shapeId="0" xr:uid="{00000000-0006-0000-0400-00000A000000}">
      <text>
        <r>
          <rPr>
            <sz val="11"/>
            <rFont val="Calibri"/>
          </rPr>
          <t>Google Android 15 must be configured to enforce an application installation policy by specifying an application allow list that restricts applications by the following characteristics: [selection: list of digital signatures, cryptographic hash values, names, application version].</t>
        </r>
      </text>
    </comment>
    <comment ref="R13" authorId="0" shapeId="0" xr:uid="{00000000-0006-0000-0400-00000B000000}">
      <text>
        <r>
          <rPr>
            <sz val="11"/>
            <rFont val="Calibri"/>
          </rPr>
          <t>Google Android 15 allow list must be configured to not include artificial intelligence (AI) applications that process device data in the cloud, including Google Gemini.</t>
        </r>
      </text>
    </comment>
    <comment ref="S13" authorId="0" shapeId="0" xr:uid="{00000000-0006-0000-0400-00000C000000}">
      <text>
        <r>
          <rPr>
            <sz val="11"/>
            <rFont val="Calibri"/>
          </rPr>
          <t>Google Android 15 must be configured to disable developer modes.</t>
        </r>
      </text>
    </comment>
    <comment ref="T13" authorId="0" shapeId="0" xr:uid="{00000000-0006-0000-0400-00000D000000}">
      <text>
        <r>
          <rPr>
            <sz val="11"/>
            <rFont val="Calibri"/>
          </rPr>
          <t>The Google Android 15 work profile must be configured to prevent users from adding personal email accounts to the work email app.</t>
        </r>
      </text>
    </comment>
    <comment ref="U13" authorId="0" shapeId="0" xr:uid="{00000000-0006-0000-0400-00000E000000}">
      <text>
        <r>
          <rPr>
            <sz val="11"/>
            <rFont val="Calibri"/>
          </rPr>
          <t>The Google Android 15 work profile must be configured to disable automatic completion of workspace internet browser text input.</t>
        </r>
      </text>
    </comment>
    <comment ref="V13" authorId="0" shapeId="0" xr:uid="{00000000-0006-0000-0400-00000F000000}">
      <text>
        <r>
          <rPr>
            <sz val="11"/>
            <rFont val="Calibri"/>
          </rPr>
          <t>The Google Android 15 work profile must be configured to disable the autofill services.</t>
        </r>
      </text>
    </comment>
    <comment ref="J14" authorId="0" shapeId="0" xr:uid="{00000000-0006-0000-0400-000014000000}">
      <text>
        <r>
          <rPr>
            <sz val="11"/>
            <rFont val="Calibri"/>
          </rPr>
          <t>Google Android 15 must be configured to enforce an application installation policy by specifying one or more authorized application repositories, including [selection: DOD-approved commercial app repository, MDM server, mobile application store].</t>
        </r>
      </text>
    </comment>
    <comment ref="K14" authorId="0" shapeId="0" xr:uid="{00000000-0006-0000-0400-000015000000}">
      <text>
        <r>
          <rPr>
            <sz val="11"/>
            <rFont val="Calibri"/>
          </rPr>
          <t>Google Android 15 must be configured to enforce an application installation policy by specifying an application allow list that restricts applications by the following characteristics: [selection: list of digital signatures, cryptographic hash values, names, application version].</t>
        </r>
      </text>
    </comment>
    <comment ref="L14" authorId="0" shapeId="0" xr:uid="{00000000-0006-0000-0400-000016000000}">
      <text>
        <r>
          <rPr>
            <sz val="11"/>
            <rFont val="Calibri"/>
          </rPr>
          <t>Google Android 15 allow list must be configured to not include artificial intelligence (AI) applications that process device data in the cloud, including Google Gemini.</t>
        </r>
      </text>
    </comment>
    <comment ref="M14" authorId="0" shapeId="0" xr:uid="{00000000-0006-0000-0400-000017000000}">
      <text>
        <r>
          <rPr>
            <sz val="11"/>
            <rFont val="Calibri"/>
          </rPr>
          <t>Google Android 15 must be configured to enforce an application installation policy by specifying one or more authorized application repositories, including [selection: DOD-approved commercial app repository, MDM server, mobile application store].</t>
        </r>
      </text>
    </comment>
    <comment ref="N14" authorId="0" shapeId="0" xr:uid="{00000000-0006-0000-0400-000018000000}">
      <text>
        <r>
          <rPr>
            <sz val="11"/>
            <rFont val="Calibri"/>
          </rPr>
          <t>Google Android 15 must be configured to enforce an application installation policy by specifying an application allow list that restricts applications by the following characteristics: [selection: list of digital signatures, cryptographic hash values, names, application version].</t>
        </r>
      </text>
    </comment>
    <comment ref="O14" authorId="0" shapeId="0" xr:uid="{00000000-0006-0000-0400-000019000000}">
      <text>
        <r>
          <rPr>
            <sz val="11"/>
            <rFont val="Calibri"/>
          </rPr>
          <t>Google Android 15 allow list must be configured to not include artificial intelligence (AI) applications that process device data in the cloud, including Google Gemini.</t>
        </r>
      </text>
    </comment>
    <comment ref="P14" authorId="0" shapeId="0" xr:uid="{00000000-0006-0000-0400-00001A000000}">
      <text>
        <r>
          <rPr>
            <sz val="11"/>
            <rFont val="Calibri"/>
          </rPr>
          <t>The Google Android 15 work profile must be configured to prevent users from adding personal email accounts to the work email app.</t>
        </r>
      </text>
    </comment>
    <comment ref="J22" authorId="0" shapeId="0" xr:uid="{00000000-0006-0000-0400-00001B000000}">
      <text>
        <r>
          <rPr>
            <sz val="11"/>
            <rFont val="Calibri"/>
          </rPr>
          <t>Google Android 15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K22" authorId="0" shapeId="0" xr:uid="{00000000-0006-0000-0400-00001C000000}">
      <text>
        <r>
          <rPr>
            <sz val="11"/>
            <rFont val="Calibri"/>
          </rPr>
          <t>Google Android 15 must be configured to disable USB mass storage mode.</t>
        </r>
      </text>
    </comment>
    <comment ref="L22" authorId="0" shapeId="0" xr:uid="{00000000-0006-0000-0400-00001D000000}">
      <text>
        <r>
          <rPr>
            <sz val="11"/>
            <rFont val="Calibri"/>
          </rPr>
          <t>Google Android 15 must be configured to disable all Bluetooth profiles except for HSP (Headset Profile), HFP (Hands-Free Profile), SPP (Serial Port Profile), A2DP (Advanced Audio Distribution Profile), AVRCP (Audio/Video Remote Control Profile), and PBAP (Phone Book Access Profile).</t>
        </r>
      </text>
    </comment>
    <comment ref="M22" authorId="0" shapeId="0" xr:uid="{00000000-0006-0000-0400-00001E000000}">
      <text>
        <r>
          <rPr>
            <sz val="11"/>
            <rFont val="Calibri"/>
          </rPr>
          <t>Android 15 devices must be configured to enable Common Criteria Mode (CC Mode).</t>
        </r>
      </text>
    </comment>
    <comment ref="N22" authorId="0" shapeId="0" xr:uid="{00000000-0006-0000-0400-00001F000000}">
      <text>
        <r>
          <rPr>
            <sz val="11"/>
            <rFont val="Calibri"/>
          </rPr>
          <t>Google Android 15 must be configured to disable all data signaling over [assignment: list of externally accessible hardware ports (for example, USB)].</t>
        </r>
      </text>
    </comment>
    <comment ref="O22" authorId="0" shapeId="0" xr:uid="{00000000-0006-0000-0400-000020000000}">
      <text>
        <r>
          <rPr>
            <sz val="11"/>
            <rFont val="Calibri"/>
          </rPr>
          <t>Google Android 15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P22" authorId="0" shapeId="0" xr:uid="{00000000-0006-0000-0400-000021000000}">
      <text>
        <r>
          <rPr>
            <sz val="11"/>
            <rFont val="Calibri"/>
          </rPr>
          <t>Google Android 15 must be configured to disable USB mass storage mode.</t>
        </r>
      </text>
    </comment>
    <comment ref="Q22" authorId="0" shapeId="0" xr:uid="{00000000-0006-0000-0400-000022000000}">
      <text>
        <r>
          <rPr>
            <sz val="11"/>
            <rFont val="Calibri"/>
          </rPr>
          <t>Google Android 15 must be configured to disable all Bluetooth profiles except for HSP (Headset Profile), HFP (Hands-Free Profile), SPP (Serial Port Profile), A2DP (Advanced Audio Distribution Profile), AVRCP (Audio/Video Remote Control Profile), and PBAP (Phone Book Access Profile).</t>
        </r>
      </text>
    </comment>
    <comment ref="R22" authorId="0" shapeId="0" xr:uid="{00000000-0006-0000-0400-000023000000}">
      <text>
        <r>
          <rPr>
            <sz val="11"/>
            <rFont val="Calibri"/>
          </rPr>
          <t>Android 15 devices must be configured to enable Common Criteria (CC) Mode.</t>
        </r>
      </text>
    </comment>
    <comment ref="S22" authorId="0" shapeId="0" xr:uid="{00000000-0006-0000-0400-000024000000}">
      <text>
        <r>
          <rPr>
            <sz val="11"/>
            <rFont val="Calibri"/>
          </rPr>
          <t>Google Android 15 must be configured to disable all data signaling over [assignment: list of externally accessible hardware ports (for example, USB)].</t>
        </r>
      </text>
    </comment>
    <comment ref="T22" authorId="0" shapeId="0" xr:uid="{00000000-0006-0000-0400-000025000000}">
      <text>
        <r>
          <rPr>
            <sz val="11"/>
            <rFont val="Calibri"/>
          </rPr>
          <t xml:space="preserve">Google Android 15 must be configured to disable </t>
        </r>
        <r>
          <rPr>
            <sz val="11"/>
            <color rgb="FF000000"/>
            <rFont val="Calibri"/>
          </rPr>
          <t>"</t>
        </r>
        <r>
          <rPr>
            <b/>
            <sz val="11"/>
            <color rgb="FF000000"/>
            <rFont val="Calibri"/>
          </rPr>
          <t>Private Space</t>
        </r>
        <r>
          <rPr>
            <sz val="11"/>
            <color rgb="FF000000"/>
            <rFont val="Calibri"/>
          </rPr>
          <t>"</t>
        </r>
        <r>
          <rPr>
            <sz val="11"/>
            <color rgb="FF000000"/>
            <rFont val="Calibri"/>
          </rPr>
          <t xml:space="preserve"> use.</t>
        </r>
      </text>
    </comment>
    <comment ref="U22" authorId="0" shapeId="0" xr:uid="{00000000-0006-0000-0400-000026000000}">
      <text>
        <r>
          <rPr>
            <sz val="11"/>
            <rFont val="Calibri"/>
          </rPr>
          <t xml:space="preserve">Google Android 15 must be configured to disable </t>
        </r>
        <r>
          <rPr>
            <sz val="11"/>
            <color rgb="FF000000"/>
            <rFont val="Calibri"/>
          </rPr>
          <t>"</t>
        </r>
        <r>
          <rPr>
            <b/>
            <sz val="11"/>
            <color rgb="FF000000"/>
            <rFont val="Calibri"/>
          </rPr>
          <t>Private Space</t>
        </r>
        <r>
          <rPr>
            <sz val="11"/>
            <color rgb="FF000000"/>
            <rFont val="Calibri"/>
          </rPr>
          <t>"</t>
        </r>
        <r>
          <rPr>
            <sz val="11"/>
            <color rgb="FF000000"/>
            <rFont val="Calibri"/>
          </rPr>
          <t xml:space="preserve"> use.</t>
        </r>
      </text>
    </comment>
    <comment ref="J26" authorId="0" shapeId="0" xr:uid="{00000000-0006-0000-0400-000027000000}">
      <text>
        <r>
          <rPr>
            <sz val="11"/>
            <rFont val="Calibri"/>
          </rPr>
          <t>Google Android 15 must have the DOD root and intermediate PKI certificates installed.</t>
        </r>
      </text>
    </comment>
    <comment ref="K26" authorId="0" shapeId="0" xr:uid="{00000000-0006-0000-0400-000028000000}">
      <text>
        <r>
          <rPr>
            <sz val="11"/>
            <rFont val="Calibri"/>
          </rPr>
          <t>The Google Android 15 must allow only the administrator (EMM) to install/remove DOD root and intermediate PKI certificates.</t>
        </r>
      </text>
    </comment>
    <comment ref="L26" authorId="0" shapeId="0" xr:uid="{00000000-0006-0000-0400-000029000000}">
      <text>
        <r>
          <rPr>
            <sz val="11"/>
            <rFont val="Calibri"/>
          </rPr>
          <t>Google Android 15 must have the DOD root and intermediate PKI certificates installed.</t>
        </r>
      </text>
    </comment>
    <comment ref="M26" authorId="0" shapeId="0" xr:uid="{00000000-0006-0000-0400-00002A000000}">
      <text>
        <r>
          <rPr>
            <sz val="11"/>
            <rFont val="Calibri"/>
          </rPr>
          <t>The Google Android 15 must allow only the administrator (EMM) to install/remove DOD root and intermediate PKI certificates.</t>
        </r>
      </text>
    </comment>
    <comment ref="J27" authorId="0" shapeId="0" xr:uid="{00000000-0006-0000-0400-00002B000000}">
      <text>
        <r>
          <rPr>
            <sz val="11"/>
            <rFont val="Calibri"/>
          </rPr>
          <t>Google Android 15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K27" authorId="0" shapeId="0" xr:uid="{00000000-0006-0000-0400-00002C000000}">
      <text>
        <r>
          <rPr>
            <sz val="11"/>
            <rFont val="Calibri"/>
          </rPr>
          <t>Google Android 15 must be configured to disable all Bluetooth profiles except for HSP (Headset Profile), HFP (Hands-Free Profile), SPP (Serial Port Profile), A2DP (Advanced Audio Distribution Profile), AVRCP (Audio/Video Remote Control Profile), and PBAP (Phone Book Access Profile).</t>
        </r>
      </text>
    </comment>
    <comment ref="L27" authorId="0" shapeId="0" xr:uid="{00000000-0006-0000-0400-00002D000000}">
      <text>
        <r>
          <rPr>
            <sz val="11"/>
            <rFont val="Calibri"/>
          </rPr>
          <t>Android 15 devices must be configured to enable Common Criteria Mode (CC Mode).</t>
        </r>
      </text>
    </comment>
    <comment ref="M27" authorId="0" shapeId="0" xr:uid="{00000000-0006-0000-0400-00002E000000}">
      <text>
        <r>
          <rPr>
            <sz val="11"/>
            <rFont val="Calibri"/>
          </rPr>
          <t>Google Android 15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N27" authorId="0" shapeId="0" xr:uid="{00000000-0006-0000-0400-00002F000000}">
      <text>
        <r>
          <rPr>
            <sz val="11"/>
            <rFont val="Calibri"/>
          </rPr>
          <t>Google Android 15 must be configured to disable all Bluetooth profiles except for HSP (Headset Profile), HFP (Hands-Free Profile), SPP (Serial Port Profile), A2DP (Advanced Audio Distribution Profile), AVRCP (Audio/Video Remote Control Profile), and PBAP (Phone Book Access Profile).</t>
        </r>
      </text>
    </comment>
    <comment ref="O27" authorId="0" shapeId="0" xr:uid="{00000000-0006-0000-0400-000030000000}">
      <text>
        <r>
          <rPr>
            <sz val="11"/>
            <rFont val="Calibri"/>
          </rPr>
          <t>Android 15 devices must be configured to enable Common Criteria (CC) Mode.</t>
        </r>
      </text>
    </comment>
    <comment ref="P27" authorId="0" shapeId="0" xr:uid="{00000000-0006-0000-0400-000031000000}">
      <text>
        <r>
          <rPr>
            <sz val="11"/>
            <rFont val="Calibri"/>
          </rPr>
          <t xml:space="preserve">Google Android 15 must be configured to disable </t>
        </r>
        <r>
          <rPr>
            <sz val="11"/>
            <color rgb="FF000000"/>
            <rFont val="Calibri"/>
          </rPr>
          <t>"</t>
        </r>
        <r>
          <rPr>
            <b/>
            <sz val="11"/>
            <color rgb="FF000000"/>
            <rFont val="Calibri"/>
          </rPr>
          <t>Private Space</t>
        </r>
        <r>
          <rPr>
            <sz val="11"/>
            <color rgb="FF000000"/>
            <rFont val="Calibri"/>
          </rPr>
          <t>"</t>
        </r>
        <r>
          <rPr>
            <sz val="11"/>
            <color rgb="FF000000"/>
            <rFont val="Calibri"/>
          </rPr>
          <t xml:space="preserve"> use.</t>
        </r>
      </text>
    </comment>
    <comment ref="Q27" authorId="0" shapeId="0" xr:uid="{00000000-0006-0000-0400-000032000000}">
      <text>
        <r>
          <rPr>
            <sz val="11"/>
            <rFont val="Calibri"/>
          </rPr>
          <t xml:space="preserve">Google Android 15 must be configured to disable </t>
        </r>
        <r>
          <rPr>
            <sz val="11"/>
            <color rgb="FF000000"/>
            <rFont val="Calibri"/>
          </rPr>
          <t>"</t>
        </r>
        <r>
          <rPr>
            <b/>
            <sz val="11"/>
            <color rgb="FF000000"/>
            <rFont val="Calibri"/>
          </rPr>
          <t>Private Space</t>
        </r>
        <r>
          <rPr>
            <sz val="11"/>
            <color rgb="FF000000"/>
            <rFont val="Calibri"/>
          </rPr>
          <t>"</t>
        </r>
        <r>
          <rPr>
            <sz val="11"/>
            <color rgb="FF000000"/>
            <rFont val="Calibri"/>
          </rPr>
          <t xml:space="preserve"> use.</t>
        </r>
      </text>
    </comment>
    <comment ref="J32" authorId="0" shapeId="0" xr:uid="{00000000-0006-0000-0400-000033000000}">
      <text>
        <r>
          <rPr>
            <sz val="11"/>
            <rFont val="Calibri"/>
          </rPr>
          <t>Google Android 15 must allow only the administrator (MDM) to perform the following management function: Disable Phone Hub.</t>
        </r>
      </text>
    </comment>
    <comment ref="K32" authorId="0" shapeId="0" xr:uid="{00000000-0006-0000-0400-000034000000}">
      <text>
        <r>
          <rPr>
            <sz val="11"/>
            <rFont val="Calibri"/>
          </rPr>
          <t>Google Android 15 must allow only the administrator (MDM) to perform the following management function: Disable Phone Hub.</t>
        </r>
      </text>
    </comment>
    <comment ref="J33" authorId="0" shapeId="0" xr:uid="{00000000-0006-0000-0400-000035000000}">
      <text>
        <r>
          <rPr>
            <sz val="11"/>
            <rFont val="Calibri"/>
          </rPr>
          <t>Google Android 15 must allow only the administrator (MDM) to perform the following management function: Disable Phone Hub.</t>
        </r>
      </text>
    </comment>
    <comment ref="K33" authorId="0" shapeId="0" xr:uid="{00000000-0006-0000-0400-000036000000}">
      <text>
        <r>
          <rPr>
            <sz val="11"/>
            <rFont val="Calibri"/>
          </rPr>
          <t>Google Android 15 must allow only the administrator (MDM) to perform the following management function: Disable Phone Hub.</t>
        </r>
      </text>
    </comment>
    <comment ref="J34" authorId="0" shapeId="0" xr:uid="{00000000-0006-0000-0400-000037000000}">
      <text>
        <r>
          <rPr>
            <sz val="11"/>
            <rFont val="Calibri"/>
          </rPr>
          <t>Google Android 15 must be configured to lock the display after 15 minutes (or less) of inactivity.</t>
        </r>
      </text>
    </comment>
    <comment ref="K34" authorId="0" shapeId="0" xr:uid="{00000000-0006-0000-0400-000038000000}">
      <text>
        <r>
          <rPr>
            <sz val="11"/>
            <rFont val="Calibri"/>
          </rPr>
          <t>Google Android 15 must be configured to lock the display after 15 minutes (or less) of inactivity.</t>
        </r>
      </text>
    </comment>
    <comment ref="J37" authorId="0" shapeId="0" xr:uid="{00000000-0006-0000-0400-000039000000}">
      <text>
        <r>
          <rPr>
            <sz val="11"/>
            <rFont val="Calibri"/>
          </rPr>
          <t>Google Android 15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K37" authorId="0" shapeId="0" xr:uid="{00000000-0006-0000-0400-00003A000000}">
      <text>
        <r>
          <rPr>
            <sz val="11"/>
            <rFont val="Calibri"/>
          </rPr>
          <t>The Google Android 15 work profile must be configured to enforce the system application disable list.</t>
        </r>
      </text>
    </comment>
    <comment ref="L37" authorId="0" shapeId="0" xr:uid="{00000000-0006-0000-0400-00003B000000}">
      <text>
        <r>
          <rPr>
            <sz val="11"/>
            <rFont val="Calibri"/>
          </rPr>
          <t>Google Android 15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M37" authorId="0" shapeId="0" xr:uid="{00000000-0006-0000-0400-00003C000000}">
      <text>
        <r>
          <rPr>
            <sz val="11"/>
            <rFont val="Calibri"/>
          </rPr>
          <t>The Google Android 15 work profile must be configured to enforce the system application disable list.</t>
        </r>
      </text>
    </comment>
    <comment ref="N37" authorId="0" shapeId="0" xr:uid="{00000000-0006-0000-0400-00003D000000}">
      <text>
        <r>
          <rPr>
            <sz val="11"/>
            <rFont val="Calibri"/>
          </rPr>
          <t>Google Android 15 must be provisioned as a fully managed device and configured to create a work profile.</t>
        </r>
      </text>
    </comment>
    <comment ref="J38" authorId="0" shapeId="0" xr:uid="{00000000-0006-0000-0400-00003E000000}">
      <text>
        <r>
          <rPr>
            <sz val="11"/>
            <rFont val="Calibri"/>
          </rPr>
          <t>Google Android 15 must be configured to enforce a minimum password length of six characters.</t>
        </r>
      </text>
    </comment>
    <comment ref="K38" authorId="0" shapeId="0" xr:uid="{00000000-0006-0000-0400-00003F000000}">
      <text>
        <r>
          <rPr>
            <sz val="11"/>
            <rFont val="Calibri"/>
          </rPr>
          <t>Google Android 15 must be configured to not allow passwords that include more than four repeating or sequential characters.</t>
        </r>
      </text>
    </comment>
    <comment ref="L38" authorId="0" shapeId="0" xr:uid="{00000000-0006-0000-0400-000040000000}">
      <text>
        <r>
          <rPr>
            <sz val="11"/>
            <rFont val="Calibri"/>
          </rPr>
          <t>Google Android 15 must be configured to display the DOD advisory warning message at startup or each time the user unlocks the device.</t>
        </r>
      </text>
    </comment>
    <comment ref="M38" authorId="0" shapeId="0" xr:uid="{00000000-0006-0000-0400-000041000000}">
      <text>
        <r>
          <rPr>
            <sz val="11"/>
            <rFont val="Calibri"/>
          </rPr>
          <t>Google Android 15 must be configured to enforce a password for Wi-Fi and Bluetooth hotspot, if approved for use by the approving authority (AO). If not approved for use, Wi-Fi and Bluetooth hotspot must be disabled.</t>
        </r>
      </text>
    </comment>
    <comment ref="N38" authorId="0" shapeId="0" xr:uid="{00000000-0006-0000-0400-000042000000}">
      <text>
        <r>
          <rPr>
            <sz val="11"/>
            <rFont val="Calibri"/>
          </rPr>
          <t>Google Android 15 must be configured to enforce a minimum password length of six characters.</t>
        </r>
      </text>
    </comment>
    <comment ref="O38" authorId="0" shapeId="0" xr:uid="{00000000-0006-0000-0400-000043000000}">
      <text>
        <r>
          <rPr>
            <sz val="11"/>
            <rFont val="Calibri"/>
          </rPr>
          <t>Google Android 15 must be configured to not allow passwords that include more than four repeating or sequential characters.</t>
        </r>
      </text>
    </comment>
    <comment ref="P38" authorId="0" shapeId="0" xr:uid="{00000000-0006-0000-0400-000044000000}">
      <text>
        <r>
          <rPr>
            <sz val="11"/>
            <rFont val="Calibri"/>
          </rPr>
          <t>Google Android 15 must be configured to display the DOD advisory warning message at startup or each time the user unlocks the device.</t>
        </r>
      </text>
    </comment>
    <comment ref="Q38" authorId="0" shapeId="0" xr:uid="{00000000-0006-0000-0400-000045000000}">
      <text>
        <r>
          <rPr>
            <sz val="11"/>
            <rFont val="Calibri"/>
          </rPr>
          <t>Google Android 15 must be configured to enforce a password for Wi-Fi and Bluetooth hotspot, if approved for use by the authorizing official (AO). If not approved for use, Wi-Fi and Bluetooth hotspot must be disabled.</t>
        </r>
      </text>
    </comment>
    <comment ref="J39" authorId="0" shapeId="0" xr:uid="{00000000-0006-0000-0400-000046000000}">
      <text>
        <r>
          <rPr>
            <sz val="11"/>
            <rFont val="Calibri"/>
          </rPr>
          <t>Google Android 15 must be configured to disable trust agents.</t>
        </r>
      </text>
    </comment>
    <comment ref="K39" authorId="0" shapeId="0" xr:uid="{00000000-0006-0000-0400-000047000000}">
      <text>
        <r>
          <rPr>
            <sz val="11"/>
            <rFont val="Calibri"/>
          </rPr>
          <t>Google Android 15 must be configured to disable developer modes.</t>
        </r>
      </text>
    </comment>
    <comment ref="L39" authorId="0" shapeId="0" xr:uid="{00000000-0006-0000-0400-000048000000}">
      <text>
        <r>
          <rPr>
            <sz val="11"/>
            <rFont val="Calibri"/>
          </rPr>
          <t>Google Android 15 must be configured to enable authentication of personal hotspot connections to the device using a preshared key.</t>
        </r>
      </text>
    </comment>
    <comment ref="M39" authorId="0" shapeId="0" xr:uid="{00000000-0006-0000-0400-000049000000}">
      <text>
        <r>
          <rPr>
            <sz val="11"/>
            <rFont val="Calibri"/>
          </rPr>
          <t>Google Android 15 must be configured to disallow configuration of date and time.</t>
        </r>
      </text>
    </comment>
    <comment ref="N39" authorId="0" shapeId="0" xr:uid="{00000000-0006-0000-0400-00004A000000}">
      <text>
        <r>
          <rPr>
            <sz val="11"/>
            <rFont val="Calibri"/>
          </rPr>
          <t>Google Android 15 must be configured to disable trust agents.</t>
        </r>
      </text>
    </comment>
    <comment ref="O39" authorId="0" shapeId="0" xr:uid="{00000000-0006-0000-0400-00004B000000}">
      <text>
        <r>
          <rPr>
            <sz val="11"/>
            <rFont val="Calibri"/>
          </rPr>
          <t>Google Android 15 must be configured to disable developer modes.</t>
        </r>
      </text>
    </comment>
    <comment ref="P39" authorId="0" shapeId="0" xr:uid="{00000000-0006-0000-0400-00004C000000}">
      <text>
        <r>
          <rPr>
            <sz val="11"/>
            <rFont val="Calibri"/>
          </rPr>
          <t>Google Android 15 must be configured to enable authentication of personal hotspot connections to the device using a preshared key.</t>
        </r>
      </text>
    </comment>
    <comment ref="Q39" authorId="0" shapeId="0" xr:uid="{00000000-0006-0000-0400-00004D000000}">
      <text>
        <r>
          <rPr>
            <sz val="11"/>
            <rFont val="Calibri"/>
          </rPr>
          <t>Google Android 15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R39" authorId="0" shapeId="0" xr:uid="{00000000-0006-0000-0400-00004E000000}">
      <text>
        <r>
          <rPr>
            <sz val="11"/>
            <rFont val="Calibri"/>
          </rPr>
          <t>Google Android 15 must be configured to disallow configuration of date and time.</t>
        </r>
      </text>
    </comment>
    <comment ref="S39" authorId="0" shapeId="0" xr:uid="{00000000-0006-0000-0400-00004F000000}">
      <text>
        <r>
          <rPr>
            <sz val="11"/>
            <rFont val="Calibri"/>
          </rPr>
          <t>Google Android 15 must implement the management setting: disable Camera.</t>
        </r>
      </text>
    </comment>
    <comment ref="T39" authorId="0" shapeId="0" xr:uid="{00000000-0006-0000-0400-000050000000}">
      <text>
        <r>
          <rPr>
            <sz val="11"/>
            <rFont val="Calibri"/>
          </rPr>
          <t>Google Android 15 must implement the management setting: disable Camera.</t>
        </r>
      </text>
    </comment>
    <comment ref="U39" authorId="0" shapeId="0" xr:uid="{00000000-0006-0000-0400-000051000000}">
      <text>
        <r>
          <rPr>
            <sz val="11"/>
            <rFont val="Calibri"/>
          </rPr>
          <t>Google Android must implement the management setting: disable the Bluetooth radio.</t>
        </r>
      </text>
    </comment>
    <comment ref="V39" authorId="0" shapeId="0" xr:uid="{00000000-0006-0000-0400-000052000000}">
      <text>
        <r>
          <rPr>
            <sz val="11"/>
            <rFont val="Calibri"/>
          </rPr>
          <t>Google Android must implement the management setting: disable the Bluetooth radio.</t>
        </r>
      </text>
    </comment>
    <comment ref="J41" authorId="0" shapeId="0" xr:uid="{00000000-0006-0000-0400-000053000000}">
      <text>
        <r>
          <rPr>
            <sz val="11"/>
            <rFont val="Calibri"/>
          </rPr>
          <t>Google Android 15 must be configured to lock the display after 15 minutes (or less) of inactivity.</t>
        </r>
      </text>
    </comment>
    <comment ref="K41" authorId="0" shapeId="0" xr:uid="{00000000-0006-0000-0400-000054000000}">
      <text>
        <r>
          <rPr>
            <sz val="11"/>
            <rFont val="Calibri"/>
          </rPr>
          <t>Google Android 15 must be configured to not allow more than 10 consecutive failed authentication attempts.</t>
        </r>
      </text>
    </comment>
    <comment ref="L41" authorId="0" shapeId="0" xr:uid="{00000000-0006-0000-0400-000055000000}">
      <text>
        <r>
          <rPr>
            <sz val="11"/>
            <rFont val="Calibri"/>
          </rPr>
          <t>Google Android 15 must be configured to lock the display after 15 minutes (or less) of inactivity.</t>
        </r>
      </text>
    </comment>
    <comment ref="M41" authorId="0" shapeId="0" xr:uid="{00000000-0006-0000-0400-000056000000}">
      <text>
        <r>
          <rPr>
            <sz val="11"/>
            <rFont val="Calibri"/>
          </rPr>
          <t>Google Android 15 must be configured to not allow more than 10 consecutive failed authentication attempts.</t>
        </r>
      </text>
    </comment>
    <comment ref="N41" authorId="0" shapeId="0" xr:uid="{00000000-0006-0000-0400-000057000000}">
      <text>
        <r>
          <rPr>
            <sz val="11"/>
            <rFont val="Calibri"/>
          </rPr>
          <t>Google Android 15 must disable the user</t>
        </r>
        <r>
          <rPr>
            <sz val="11"/>
            <color rgb="FF000000"/>
            <rFont val="Calibri"/>
          </rPr>
          <t>'</t>
        </r>
        <r>
          <rPr>
            <sz val="11"/>
            <color rgb="FF000000"/>
            <rFont val="Calibri"/>
          </rPr>
          <t>s ability to wipe the device.</t>
        </r>
      </text>
    </comment>
    <comment ref="O41" authorId="0" shapeId="0" xr:uid="{00000000-0006-0000-0400-000058000000}">
      <text>
        <r>
          <rPr>
            <sz val="11"/>
            <rFont val="Calibri"/>
          </rPr>
          <t>Google Android 15 must disable the user</t>
        </r>
        <r>
          <rPr>
            <sz val="11"/>
            <color rgb="FF000000"/>
            <rFont val="Calibri"/>
          </rPr>
          <t>'</t>
        </r>
        <r>
          <rPr>
            <sz val="11"/>
            <color rgb="FF000000"/>
            <rFont val="Calibri"/>
          </rPr>
          <t>s ability to wipe the device.</t>
        </r>
      </text>
    </comment>
    <comment ref="J46" authorId="0" shapeId="0" xr:uid="{00000000-0006-0000-0400-000059000000}">
      <text>
        <r>
          <rPr>
            <sz val="11"/>
            <rFont val="Calibri"/>
          </rPr>
          <t>Google Android 15 must be configured to enforce a minimum password length of six characters.</t>
        </r>
      </text>
    </comment>
    <comment ref="K46" authorId="0" shapeId="0" xr:uid="{00000000-0006-0000-0400-00005A000000}">
      <text>
        <r>
          <rPr>
            <sz val="11"/>
            <rFont val="Calibri"/>
          </rPr>
          <t>Google Android 15 must be configured to not allow passwords that include more than four repeating or sequential characters.</t>
        </r>
      </text>
    </comment>
    <comment ref="L46" authorId="0" shapeId="0" xr:uid="{00000000-0006-0000-0400-00005B000000}">
      <text>
        <r>
          <rPr>
            <sz val="11"/>
            <rFont val="Calibri"/>
          </rPr>
          <t>Google Android 15 must be configured to not allow more than 10 consecutive failed authentication attempts.</t>
        </r>
      </text>
    </comment>
    <comment ref="M46" authorId="0" shapeId="0" xr:uid="{00000000-0006-0000-0400-00005C000000}">
      <text>
        <r>
          <rPr>
            <sz val="11"/>
            <rFont val="Calibri"/>
          </rPr>
          <t>Google Android 15 must be configured to display the DOD advisory warning message at startup or each time the user unlocks the device.</t>
        </r>
      </text>
    </comment>
    <comment ref="N46" authorId="0" shapeId="0" xr:uid="{00000000-0006-0000-0400-00005D000000}">
      <text>
        <r>
          <rPr>
            <sz val="11"/>
            <rFont val="Calibri"/>
          </rPr>
          <t>Google Android 15 must be configured to enforce a password for Wi-Fi and Bluetooth hotspot, if approved for use by the approving authority (AO). If not approved for use, Wi-Fi and Bluetooth hotspot must be disabled.</t>
        </r>
      </text>
    </comment>
    <comment ref="O46" authorId="0" shapeId="0" xr:uid="{00000000-0006-0000-0400-00005E000000}">
      <text>
        <r>
          <rPr>
            <sz val="11"/>
            <rFont val="Calibri"/>
          </rPr>
          <t>Google Android 15 must be configured to enforce a minimum password length of six characters.</t>
        </r>
      </text>
    </comment>
    <comment ref="P46" authorId="0" shapeId="0" xr:uid="{00000000-0006-0000-0400-00005F000000}">
      <text>
        <r>
          <rPr>
            <sz val="11"/>
            <rFont val="Calibri"/>
          </rPr>
          <t>Google Android 15 must be configured to not allow passwords that include more than four repeating or sequential characters.</t>
        </r>
      </text>
    </comment>
    <comment ref="Q46" authorId="0" shapeId="0" xr:uid="{00000000-0006-0000-0400-000060000000}">
      <text>
        <r>
          <rPr>
            <sz val="11"/>
            <rFont val="Calibri"/>
          </rPr>
          <t>Google Android 15 must be configured to not allow more than 10 consecutive failed authentication attempts.</t>
        </r>
      </text>
    </comment>
    <comment ref="R46" authorId="0" shapeId="0" xr:uid="{00000000-0006-0000-0400-000061000000}">
      <text>
        <r>
          <rPr>
            <sz val="11"/>
            <rFont val="Calibri"/>
          </rPr>
          <t>Google Android 15 must be configured to display the DOD advisory warning message at startup or each time the user unlocks the device.</t>
        </r>
      </text>
    </comment>
    <comment ref="S46" authorId="0" shapeId="0" xr:uid="{00000000-0006-0000-0400-000062000000}">
      <text>
        <r>
          <rPr>
            <sz val="11"/>
            <rFont val="Calibri"/>
          </rPr>
          <t>Google Android 15 must be configured to enforce a password for Wi-Fi and Bluetooth hotspot, if approved for use by the authorizing official (AO). If not approved for use, Wi-Fi and Bluetooth hotspot must be disabled.</t>
        </r>
      </text>
    </comment>
    <comment ref="T46" authorId="0" shapeId="0" xr:uid="{00000000-0006-0000-0400-000063000000}">
      <text>
        <r>
          <rPr>
            <sz val="11"/>
            <rFont val="Calibri"/>
          </rPr>
          <t>Google Android 15 must disable the user</t>
        </r>
        <r>
          <rPr>
            <sz val="11"/>
            <color rgb="FF000000"/>
            <rFont val="Calibri"/>
          </rPr>
          <t>'</t>
        </r>
        <r>
          <rPr>
            <sz val="11"/>
            <color rgb="FF000000"/>
            <rFont val="Calibri"/>
          </rPr>
          <t>s ability to wipe the device.</t>
        </r>
      </text>
    </comment>
    <comment ref="U46" authorId="0" shapeId="0" xr:uid="{00000000-0006-0000-0400-000064000000}">
      <text>
        <r>
          <rPr>
            <sz val="11"/>
            <rFont val="Calibri"/>
          </rPr>
          <t>Google Android 15 must disable the user</t>
        </r>
        <r>
          <rPr>
            <sz val="11"/>
            <color rgb="FF000000"/>
            <rFont val="Calibri"/>
          </rPr>
          <t>'</t>
        </r>
        <r>
          <rPr>
            <sz val="11"/>
            <color rgb="FF000000"/>
            <rFont val="Calibri"/>
          </rPr>
          <t>s ability to wipe the device.</t>
        </r>
      </text>
    </comment>
    <comment ref="J48" authorId="0" shapeId="0" xr:uid="{00000000-0006-0000-0400-000065000000}">
      <text>
        <r>
          <rPr>
            <sz val="11"/>
            <rFont val="Calibri"/>
          </rPr>
          <t>Google Android 15 must be configured to disable multiuser modes.</t>
        </r>
      </text>
    </comment>
    <comment ref="K48" authorId="0" shapeId="0" xr:uid="{00000000-0006-0000-0400-000066000000}">
      <text>
        <r>
          <rPr>
            <sz val="11"/>
            <rFont val="Calibri"/>
          </rPr>
          <t>Google Android 15 must be configured to disable multiuser modes.</t>
        </r>
      </text>
    </comment>
    <comment ref="J59" authorId="0" shapeId="0" xr:uid="{00000000-0006-0000-0400-000067000000}">
      <text>
        <r>
          <rPr>
            <sz val="11"/>
            <rFont val="Calibri"/>
          </rPr>
          <t>Google Android 15 must be configured to disable multiuser modes.</t>
        </r>
      </text>
    </comment>
    <comment ref="K59" authorId="0" shapeId="0" xr:uid="{00000000-0006-0000-0400-000068000000}">
      <text>
        <r>
          <rPr>
            <sz val="11"/>
            <rFont val="Calibri"/>
          </rPr>
          <t>Google Android 15 must be configured to disable multiuser modes.</t>
        </r>
      </text>
    </comment>
    <comment ref="J70" authorId="0" shapeId="0" xr:uid="{00000000-0006-0000-0400-000069000000}">
      <text>
        <r>
          <rPr>
            <sz val="11"/>
            <rFont val="Calibri"/>
          </rPr>
          <t>Google Android 15 must be configured to enable audit logging.</t>
        </r>
      </text>
    </comment>
    <comment ref="K70" authorId="0" shapeId="0" xr:uid="{00000000-0006-0000-0400-00006A000000}">
      <text>
        <r>
          <rPr>
            <sz val="11"/>
            <rFont val="Calibri"/>
          </rPr>
          <t>Google Android 15 must be configured to generate audit records for the following auditable events: Detected integrity violations.</t>
        </r>
      </text>
    </comment>
    <comment ref="L70" authorId="0" shapeId="0" xr:uid="{00000000-0006-0000-0400-00006B000000}">
      <text>
        <r>
          <rPr>
            <sz val="11"/>
            <rFont val="Calibri"/>
          </rPr>
          <t>Google Android 15 must be configured to enable audit logging.</t>
        </r>
      </text>
    </comment>
    <comment ref="M70" authorId="0" shapeId="0" xr:uid="{00000000-0006-0000-0400-00006C000000}">
      <text>
        <r>
          <rPr>
            <sz val="11"/>
            <rFont val="Calibri"/>
          </rPr>
          <t>Google Android 15 must be configured to generate audit records for the following auditable events: Detected integrity violations.</t>
        </r>
      </text>
    </comment>
    <comment ref="J73" authorId="0" shapeId="0" xr:uid="{00000000-0006-0000-0400-00006D000000}">
      <text>
        <r>
          <rPr>
            <sz val="11"/>
            <rFont val="Calibri"/>
          </rPr>
          <t>Google Android 15 must be configured to enable audit logging.</t>
        </r>
      </text>
    </comment>
    <comment ref="K73" authorId="0" shapeId="0" xr:uid="{00000000-0006-0000-0400-00006E000000}">
      <text>
        <r>
          <rPr>
            <sz val="11"/>
            <rFont val="Calibri"/>
          </rPr>
          <t>Google Android 15 must be configured to generate audit records for the following auditable events: Detected integrity violations.</t>
        </r>
      </text>
    </comment>
    <comment ref="L73" authorId="0" shapeId="0" xr:uid="{00000000-0006-0000-0400-00006F000000}">
      <text>
        <r>
          <rPr>
            <sz val="11"/>
            <rFont val="Calibri"/>
          </rPr>
          <t>Google Android 15 must be configured to enable audit logging.</t>
        </r>
      </text>
    </comment>
    <comment ref="M73" authorId="0" shapeId="0" xr:uid="{00000000-0006-0000-0400-000070000000}">
      <text>
        <r>
          <rPr>
            <sz val="11"/>
            <rFont val="Calibri"/>
          </rPr>
          <t>Google Android 15 must be configured to generate audit records for the following auditable events: Detected integrity violations.</t>
        </r>
      </text>
    </comment>
    <comment ref="J83" authorId="0" shapeId="0" xr:uid="{00000000-0006-0000-0400-000071000000}">
      <text>
        <r>
          <rPr>
            <sz val="11"/>
            <rFont val="Calibri"/>
          </rPr>
          <t>The Google Android 15 work profile must be configured to disable automatic completion of workspace internet browser text input.</t>
        </r>
      </text>
    </comment>
    <comment ref="K83" authorId="0" shapeId="0" xr:uid="{00000000-0006-0000-0400-000072000000}">
      <text>
        <r>
          <rPr>
            <sz val="11"/>
            <rFont val="Calibri"/>
          </rPr>
          <t>The Google Android 15 work profile must be configured to disable the autofill services.</t>
        </r>
      </text>
    </comment>
    <comment ref="L83" authorId="0" shapeId="0" xr:uid="{00000000-0006-0000-0400-000073000000}">
      <text>
        <r>
          <rPr>
            <sz val="11"/>
            <rFont val="Calibri"/>
          </rPr>
          <t>The Google Android 15 work profile must be configured to disable automatic completion of workspace internet browser text input.</t>
        </r>
      </text>
    </comment>
    <comment ref="M83" authorId="0" shapeId="0" xr:uid="{00000000-0006-0000-0400-000074000000}">
      <text>
        <r>
          <rPr>
            <sz val="11"/>
            <rFont val="Calibri"/>
          </rPr>
          <t>The Google Android 15 work profile must be configured to disable the autofill services.</t>
        </r>
      </text>
    </comment>
    <comment ref="J84" authorId="0" shapeId="0" xr:uid="{00000000-0006-0000-0400-000075000000}">
      <text>
        <r>
          <rPr>
            <sz val="11"/>
            <rFont val="Calibri"/>
          </rPr>
          <t>The Google Android 15 work profile must be configured to disable automatic completion of workspace internet browser text input.</t>
        </r>
      </text>
    </comment>
    <comment ref="K84" authorId="0" shapeId="0" xr:uid="{00000000-0006-0000-0400-000076000000}">
      <text>
        <r>
          <rPr>
            <sz val="11"/>
            <rFont val="Calibri"/>
          </rPr>
          <t>The Google Android 15 work profile must be configured to disable the autofill services.</t>
        </r>
      </text>
    </comment>
    <comment ref="L84" authorId="0" shapeId="0" xr:uid="{00000000-0006-0000-0400-000077000000}">
      <text>
        <r>
          <rPr>
            <sz val="11"/>
            <rFont val="Calibri"/>
          </rPr>
          <t>The Google Android 15 work profile must be configured to disable automatic completion of workspace internet browser text input.</t>
        </r>
      </text>
    </comment>
    <comment ref="M84" authorId="0" shapeId="0" xr:uid="{00000000-0006-0000-0400-000078000000}">
      <text>
        <r>
          <rPr>
            <sz val="11"/>
            <rFont val="Calibri"/>
          </rPr>
          <t>The Google Android 15 work profile must be configured to disable the autofill services.</t>
        </r>
      </text>
    </comment>
    <comment ref="J92" authorId="0" shapeId="0" xr:uid="{00000000-0006-0000-0400-000079000000}">
      <text>
        <r>
          <rPr>
            <sz val="11"/>
            <rFont val="Calibri"/>
          </rPr>
          <t>Google Android 15 must be configured to disable USB mass storage mode.</t>
        </r>
      </text>
    </comment>
    <comment ref="K92" authorId="0" shapeId="0" xr:uid="{00000000-0006-0000-0400-00007A000000}">
      <text>
        <r>
          <rPr>
            <sz val="11"/>
            <rFont val="Calibri"/>
          </rPr>
          <t>Google Android 15 must be configured to disable all data signaling over [assignment: list of externally accessible hardware ports (for example, USB)].</t>
        </r>
      </text>
    </comment>
    <comment ref="L92" authorId="0" shapeId="0" xr:uid="{00000000-0006-0000-0400-00007B000000}">
      <text>
        <r>
          <rPr>
            <sz val="11"/>
            <rFont val="Calibri"/>
          </rPr>
          <t>Google Android 15 must be configured to disable USB mass storage mode.</t>
        </r>
      </text>
    </comment>
    <comment ref="M92" authorId="0" shapeId="0" xr:uid="{00000000-0006-0000-0400-00007C000000}">
      <text>
        <r>
          <rPr>
            <sz val="11"/>
            <rFont val="Calibri"/>
          </rPr>
          <t>Google Android 15 must be configured to disable all data signaling over [assignment: list of externally accessible hardware ports (for example, USB)].</t>
        </r>
      </text>
    </comment>
    <comment ref="J98" authorId="0" shapeId="0" xr:uid="{00000000-0006-0000-0400-00007D000000}">
      <text>
        <r>
          <rPr>
            <sz val="11"/>
            <rFont val="Calibri"/>
          </rPr>
          <t>Google Android 15 must be configured to not allow backup of [all applications, configuration data] to locally connected systems.</t>
        </r>
      </text>
    </comment>
    <comment ref="K98" authorId="0" shapeId="0" xr:uid="{00000000-0006-0000-0400-00007E000000}">
      <text>
        <r>
          <rPr>
            <sz val="11"/>
            <rFont val="Calibri"/>
          </rPr>
          <t>Google Android 15 must be configured to not allow backup of [all applications, configuration data] to remote systems.</t>
        </r>
      </text>
    </comment>
    <comment ref="L98" authorId="0" shapeId="0" xr:uid="{00000000-0006-0000-0400-00007F000000}">
      <text>
        <r>
          <rPr>
            <sz val="11"/>
            <rFont val="Calibri"/>
          </rPr>
          <t>Google Android 15 must be configured to not allow backup of [all applications, configuration data] to locally connected systems.</t>
        </r>
      </text>
    </comment>
    <comment ref="M98" authorId="0" shapeId="0" xr:uid="{00000000-0006-0000-0400-000080000000}">
      <text>
        <r>
          <rPr>
            <sz val="11"/>
            <rFont val="Calibri"/>
          </rPr>
          <t>Google Android 15 must be configured to not allow backup of [all applications, configuration data] to remote systems.</t>
        </r>
      </text>
    </comment>
    <comment ref="J99" authorId="0" shapeId="0" xr:uid="{00000000-0006-0000-0400-000081000000}">
      <text>
        <r>
          <rPr>
            <sz val="11"/>
            <rFont val="Calibri"/>
          </rPr>
          <t>Google Android 15 must be configured to not allow backup of [all applications, configuration data] to locally connected systems.</t>
        </r>
      </text>
    </comment>
    <comment ref="K99" authorId="0" shapeId="0" xr:uid="{00000000-0006-0000-0400-000082000000}">
      <text>
        <r>
          <rPr>
            <sz val="11"/>
            <rFont val="Calibri"/>
          </rPr>
          <t>Google Android 15 must be configured to not allow backup of [all applications, configuration data] to remote systems.</t>
        </r>
      </text>
    </comment>
    <comment ref="L99" authorId="0" shapeId="0" xr:uid="{00000000-0006-0000-0400-000083000000}">
      <text>
        <r>
          <rPr>
            <sz val="11"/>
            <rFont val="Calibri"/>
          </rPr>
          <t>Google Android 15 must be configured to not allow backup of [all applications, configuration data] to locally connected systems.</t>
        </r>
      </text>
    </comment>
    <comment ref="M99" authorId="0" shapeId="0" xr:uid="{00000000-0006-0000-0400-000084000000}">
      <text>
        <r>
          <rPr>
            <sz val="11"/>
            <rFont val="Calibri"/>
          </rPr>
          <t>Google Android 15 must be configured to not allow backup of [all applications, configuration data] to remote systems.</t>
        </r>
      </text>
    </comment>
    <comment ref="J109" authorId="0" shapeId="0" xr:uid="{00000000-0006-0000-0400-000085000000}">
      <text>
        <r>
          <rPr>
            <sz val="11"/>
            <rFont val="Calibri"/>
          </rPr>
          <t>Google Android 15 must be configured to disable ad hoc wireless client-to-client connection capability.</t>
        </r>
      </text>
    </comment>
    <comment ref="K109" authorId="0" shapeId="0" xr:uid="{00000000-0006-0000-0400-000086000000}">
      <text>
        <r>
          <rPr>
            <sz val="11"/>
            <rFont val="Calibri"/>
          </rPr>
          <t>Google Android 15 must be configured to disable Wi-Fi Sharing.</t>
        </r>
      </text>
    </comment>
    <comment ref="L109" authorId="0" shapeId="0" xr:uid="{00000000-0006-0000-0400-000087000000}">
      <text>
        <r>
          <rPr>
            <sz val="11"/>
            <rFont val="Calibri"/>
          </rPr>
          <t>Google Android 15 must be configured to disable ad hoc wireless client-to-client connection capability.</t>
        </r>
      </text>
    </comment>
    <comment ref="M109" authorId="0" shapeId="0" xr:uid="{00000000-0006-0000-0400-000088000000}">
      <text>
        <r>
          <rPr>
            <sz val="11"/>
            <rFont val="Calibri"/>
          </rPr>
          <t>Google Android 15 must be configured to disable Wi-Fi Sharing.</t>
        </r>
      </text>
    </comment>
    <comment ref="N109" authorId="0" shapeId="0" xr:uid="{00000000-0006-0000-0400-000089000000}">
      <text>
        <r>
          <rPr>
            <sz val="11"/>
            <rFont val="Calibri"/>
          </rPr>
          <t>The Google Android device must be configured to disable Wi-Fi Aware for Work Profile apps.</t>
        </r>
      </text>
    </comment>
    <comment ref="O109" authorId="0" shapeId="0" xr:uid="{00000000-0006-0000-0400-00008A000000}">
      <text>
        <r>
          <rPr>
            <sz val="11"/>
            <rFont val="Calibri"/>
          </rPr>
          <t>The Google Android device must be configured to disable Wi-Fi Aware for Work Profile apps.</t>
        </r>
      </text>
    </comment>
    <comment ref="J110" authorId="0" shapeId="0" xr:uid="{00000000-0006-0000-0400-00008B000000}">
      <text>
        <r>
          <rPr>
            <sz val="11"/>
            <rFont val="Calibri"/>
          </rPr>
          <t>Google Android 15 must be configured to disable trust agents.</t>
        </r>
      </text>
    </comment>
    <comment ref="K110" authorId="0" shapeId="0" xr:uid="{00000000-0006-0000-0400-00008C000000}">
      <text>
        <r>
          <rPr>
            <sz val="11"/>
            <rFont val="Calibri"/>
          </rPr>
          <t>Google Android 15 must be configured to enable authentication of personal hotspot connections to the device using a preshared key.</t>
        </r>
      </text>
    </comment>
    <comment ref="L110" authorId="0" shapeId="0" xr:uid="{00000000-0006-0000-0400-00008D000000}">
      <text>
        <r>
          <rPr>
            <sz val="11"/>
            <rFont val="Calibri"/>
          </rPr>
          <t>Google Android 15 must be configured to disable ad hoc wireless client-to-client connection capability.</t>
        </r>
      </text>
    </comment>
    <comment ref="M110" authorId="0" shapeId="0" xr:uid="{00000000-0006-0000-0400-00008E000000}">
      <text>
        <r>
          <rPr>
            <sz val="11"/>
            <rFont val="Calibri"/>
          </rPr>
          <t>Google Android 15 must be configured to disable Wi-Fi Sharing.</t>
        </r>
      </text>
    </comment>
    <comment ref="N110" authorId="0" shapeId="0" xr:uid="{00000000-0006-0000-0400-00008F000000}">
      <text>
        <r>
          <rPr>
            <sz val="11"/>
            <rFont val="Calibri"/>
          </rPr>
          <t>Google Android 15 must be configured to disable trust agents.</t>
        </r>
      </text>
    </comment>
    <comment ref="O110" authorId="0" shapeId="0" xr:uid="{00000000-0006-0000-0400-000090000000}">
      <text>
        <r>
          <rPr>
            <sz val="11"/>
            <rFont val="Calibri"/>
          </rPr>
          <t>Google Android 15 must be configured to enable authentication of personal hotspot connections to the device using a preshared key.</t>
        </r>
      </text>
    </comment>
    <comment ref="P110" authorId="0" shapeId="0" xr:uid="{00000000-0006-0000-0400-000091000000}">
      <text>
        <r>
          <rPr>
            <sz val="11"/>
            <rFont val="Calibri"/>
          </rPr>
          <t>Google Android 15 must be configured to disable ad hoc wireless client-to-client connection capability.</t>
        </r>
      </text>
    </comment>
    <comment ref="Q110" authorId="0" shapeId="0" xr:uid="{00000000-0006-0000-0400-000092000000}">
      <text>
        <r>
          <rPr>
            <sz val="11"/>
            <rFont val="Calibri"/>
          </rPr>
          <t>Google Android 15 must be configured to disable Wi-Fi Sharing.</t>
        </r>
      </text>
    </comment>
    <comment ref="R110" authorId="0" shapeId="0" xr:uid="{00000000-0006-0000-0400-000093000000}">
      <text>
        <r>
          <rPr>
            <sz val="11"/>
            <rFont val="Calibri"/>
          </rPr>
          <t>The Google Android device must be configured to disable Wi-Fi Aware for Work Profile apps.</t>
        </r>
      </text>
    </comment>
    <comment ref="S110" authorId="0" shapeId="0" xr:uid="{00000000-0006-0000-0400-000094000000}">
      <text>
        <r>
          <rPr>
            <sz val="11"/>
            <rFont val="Calibri"/>
          </rPr>
          <t>Google Android must implement the management setting: disable the Bluetooth radio.</t>
        </r>
      </text>
    </comment>
    <comment ref="T110" authorId="0" shapeId="0" xr:uid="{00000000-0006-0000-0400-000095000000}">
      <text>
        <r>
          <rPr>
            <sz val="11"/>
            <rFont val="Calibri"/>
          </rPr>
          <t>The Google Android device must be configured to disable Wi-Fi Aware for Work Profile apps.</t>
        </r>
      </text>
    </comment>
    <comment ref="U110" authorId="0" shapeId="0" xr:uid="{00000000-0006-0000-0400-000096000000}">
      <text>
        <r>
          <rPr>
            <sz val="11"/>
            <rFont val="Calibri"/>
          </rPr>
          <t>Google Android must implement the management setting: disable the Bluetooth radio.</t>
        </r>
      </text>
    </comment>
    <comment ref="J117" authorId="0" shapeId="0" xr:uid="{00000000-0006-0000-0400-000097000000}">
      <text>
        <r>
          <rPr>
            <sz val="11"/>
            <rFont val="Calibri"/>
          </rPr>
          <t>Google Android 15 must have the DOD root and intermediate PKI certificates installed.</t>
        </r>
      </text>
    </comment>
    <comment ref="K117" authorId="0" shapeId="0" xr:uid="{00000000-0006-0000-0400-000098000000}">
      <text>
        <r>
          <rPr>
            <sz val="11"/>
            <rFont val="Calibri"/>
          </rPr>
          <t>The Google Android 15 must allow only the administrator (EMM) to install/remove DOD root and intermediate PKI certificates.</t>
        </r>
      </text>
    </comment>
    <comment ref="L117" authorId="0" shapeId="0" xr:uid="{00000000-0006-0000-0400-000099000000}">
      <text>
        <r>
          <rPr>
            <sz val="11"/>
            <rFont val="Calibri"/>
          </rPr>
          <t>Google Android 15 must have the DOD root and intermediate PKI certificates installed.</t>
        </r>
      </text>
    </comment>
    <comment ref="M117" authorId="0" shapeId="0" xr:uid="{00000000-0006-0000-0400-00009A000000}">
      <text>
        <r>
          <rPr>
            <sz val="11"/>
            <rFont val="Calibri"/>
          </rPr>
          <t>The Google Android 15 must allow only the administrator (EMM) to install/remove DOD root and intermediate PKI certificates.</t>
        </r>
      </text>
    </comment>
  </commentList>
</comments>
</file>

<file path=xl/sharedStrings.xml><?xml version="1.0" encoding="utf-8"?>
<sst xmlns="http://schemas.openxmlformats.org/spreadsheetml/2006/main" count="3090" uniqueCount="1273">
  <si>
    <t>Id</t>
  </si>
  <si>
    <t>Title</t>
  </si>
  <si>
    <t>Severity</t>
  </si>
  <si>
    <t>Component</t>
  </si>
  <si>
    <t>MoSCoW</t>
  </si>
  <si>
    <t>OpsImpact</t>
  </si>
  <si>
    <t>Phase</t>
  </si>
  <si>
    <t>ImplStatus</t>
  </si>
  <si>
    <t>Notes</t>
  </si>
  <si>
    <t>Remediation</t>
  </si>
  <si>
    <t>Description</t>
  </si>
  <si>
    <t>Audit</t>
  </si>
  <si>
    <t>Status</t>
  </si>
  <si>
    <t>LogID</t>
  </si>
  <si>
    <t>V-267430</t>
  </si>
  <si>
    <r>
      <rPr>
        <sz val="11"/>
        <rFont val="Calibri"/>
      </rPr>
      <t>Google Android 15 must be configured to enable audit logging.</t>
    </r>
  </si>
  <si>
    <t>CAT II (Medium)</t>
  </si>
  <si>
    <t>COBO</t>
  </si>
  <si>
    <t>Unassigned</t>
  </si>
  <si>
    <t>Unassessed</t>
  </si>
  <si>
    <t>Pending</t>
  </si>
  <si>
    <t/>
  </si>
  <si>
    <r>
      <rPr>
        <sz val="11"/>
        <color rgb="FF000000"/>
        <rFont val="Calibri"/>
      </rPr>
      <t>Configure the Google Android 15 device to enable audit logging.</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security logging" to "ON".</t>
    </r>
  </si>
  <si>
    <r>
      <rPr>
        <sz val="11"/>
        <color rgb="FF000000"/>
        <rFont val="Calibri"/>
      </rPr>
      <t>Audit logs enable monitoring of security-relevant events and subsequent forensics when breaches occur. To be useful, administrators must have the ability to view the audit logs.</t>
    </r>
    <r>
      <rPr>
        <sz val="11"/>
        <color rgb="FF000000"/>
        <rFont val="Calibri"/>
      </rPr>
      <t xml:space="preserve">
</t>
    </r>
    <r>
      <rPr>
        <sz val="11"/>
        <color rgb="FF000000"/>
        <rFont val="Calibri"/>
      </rPr>
      <t>SFRID: FMT_SMF.1.1 #32</t>
    </r>
  </si>
  <si>
    <r>
      <rPr>
        <sz val="11"/>
        <color rgb="FF000000"/>
        <rFont val="Calibri"/>
      </rPr>
      <t>Inspect the configuration on the managed Google Android 15 device to enable audit logging.</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audit logging, this is a finding.</t>
    </r>
  </si>
  <si>
    <t>V-267431</t>
  </si>
  <si>
    <r>
      <rPr>
        <sz val="11"/>
        <rFont val="Calibri"/>
      </rPr>
      <t>Google Android 15 must be configured to enforce a minimum password length of six characters.</t>
    </r>
  </si>
  <si>
    <r>
      <rPr>
        <sz val="11"/>
        <color rgb="FF000000"/>
        <rFont val="Calibri"/>
      </rPr>
      <t>Configure the Google Android 15 device to enforce a minimum password length of six characters.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Choose Numeric Complex, Alphabetic, Alphanumeric, or Complex.</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Enter in the number of characters as "6".</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Open "Minimum password quality".</t>
    </r>
    <r>
      <rPr>
        <sz val="11"/>
        <color rgb="FF000000"/>
        <rFont val="Calibri"/>
      </rPr>
      <t xml:space="preserve">
</t>
    </r>
    <r>
      <rPr>
        <sz val="11"/>
        <color rgb="FF000000"/>
        <rFont val="Calibri"/>
      </rPr>
      <t>5. Choose Numeric Complex, Alphabetic, Alphanumeric, or Complex.</t>
    </r>
    <r>
      <rPr>
        <sz val="11"/>
        <color rgb="FF000000"/>
        <rFont val="Calibri"/>
      </rPr>
      <t xml:space="preserve">
</t>
    </r>
    <r>
      <rPr>
        <sz val="11"/>
        <color rgb="FF000000"/>
        <rFont val="Calibri"/>
      </rPr>
      <t>6. Open "Minimum password length".</t>
    </r>
    <r>
      <rPr>
        <sz val="11"/>
        <color rgb="FF000000"/>
        <rFont val="Calibri"/>
      </rPr>
      <t xml:space="preserve">
</t>
    </r>
    <r>
      <rPr>
        <sz val="11"/>
        <color rgb="FF000000"/>
        <rFont val="Calibri"/>
      </rPr>
      <t>7. Enter in the number of characters as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</si>
  <si>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the larger the password space. Having a too-short minimum password length significantly reduces password strength, increasing the chance of password compromise and resulting in device and data compromise.</t>
    </r>
    <r>
      <rPr>
        <sz val="11"/>
        <color rgb="FF000000"/>
        <rFont val="Calibri"/>
      </rPr>
      <t xml:space="preserve">
</t>
    </r>
    <r>
      <rPr>
        <sz val="11"/>
        <color rgb="FF000000"/>
        <rFont val="Calibri"/>
      </rPr>
      <t>SFRID: FMT_SMF.1.1 #1</t>
    </r>
  </si>
  <si>
    <r>
      <rPr>
        <sz val="11"/>
        <color rgb="FF000000"/>
        <rFont val="Calibri"/>
      </rPr>
      <t>Review managed Google Android 15 device configuration settings to determine if the mobile device is enforcing a minimum password length of six characters.</t>
    </r>
    <r>
      <rPr>
        <sz val="11"/>
        <color rgb="FF000000"/>
        <rFont val="Calibri"/>
      </rPr>
      <t xml:space="preserve">
</t>
    </r>
    <r>
      <rPr>
        <sz val="11"/>
        <color rgb="FF000000"/>
        <rFont val="Calibri"/>
      </rPr>
      <t>This validation procedure is performed on both the EMM Administration Console and the managed Google Android 15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Verify Numeric Complex, Alphabetic, Alphanumeric, or Complex is selected.</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Verify "6" is set for number of characters.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"Minimum password quality" is set to Numeric Complex, Alphabetic, Alphanumeric, or Complex.</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Verify the number of characters is set to "6" or higher.</t>
    </r>
    <r>
      <rPr>
        <sz val="11"/>
        <color rgb="FF000000"/>
        <rFont val="Calibri"/>
      </rPr>
      <t xml:space="preserve">
</t>
    </r>
    <r>
      <rPr>
        <sz val="11"/>
        <color rgb="FF000000"/>
        <rFont val="Calibri"/>
      </rPr>
      <t>_____________________________</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Security &amp; privacy &gt;&gt; Device unlock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 or Password".</t>
    </r>
    <r>
      <rPr>
        <sz val="11"/>
        <color rgb="FF000000"/>
        <rFont val="Calibri"/>
      </rPr>
      <t xml:space="preserve">
</t>
    </r>
    <r>
      <rPr>
        <sz val="11"/>
        <color rgb="FF000000"/>
        <rFont val="Calibri"/>
      </rPr>
      <t>4. Verify Password length required is at least "6".</t>
    </r>
    <r>
      <rPr>
        <sz val="11"/>
        <color rgb="FF000000"/>
        <rFont val="Calibri"/>
      </rPr>
      <t xml:space="preserve">
</t>
    </r>
    <r>
      <rPr>
        <sz val="11"/>
        <color rgb="FF000000"/>
        <rFont val="Calibri"/>
      </rPr>
      <t>If the device password length is not set to six characters or more on EMM console or on the managed Google Android 15 device, this is a finding.</t>
    </r>
  </si>
  <si>
    <t>V-267432</t>
  </si>
  <si>
    <r>
      <rPr>
        <sz val="11"/>
        <rFont val="Calibri"/>
      </rPr>
      <t>Google Android 15 must be configured to not allow passwords that include more than four repeating or sequential characters.</t>
    </r>
  </si>
  <si>
    <r>
      <rPr>
        <sz val="11"/>
        <color rgb="FF000000"/>
        <rFont val="Calibri"/>
      </rPr>
      <t>Configure the Google Android 15 device to prevent passwords from containing more than four repeating or sequential characters.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"Password constraints".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</si>
  <si>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SFRID: FMT_SMF.1.1 #1</t>
    </r>
  </si>
  <si>
    <r>
      <rPr>
        <sz val="11"/>
        <color rgb="FF000000"/>
        <rFont val="Calibri"/>
      </rPr>
      <t>Review managed Google Android 15 device configuration settings to determine if the mobile device is prohibiting passwords with more than four repeating or sequential characters.</t>
    </r>
    <r>
      <rPr>
        <sz val="11"/>
        <color rgb="FF000000"/>
        <rFont val="Calibri"/>
      </rPr>
      <t xml:space="preserve">
</t>
    </r>
    <r>
      <rPr>
        <sz val="11"/>
        <color rgb="FF000000"/>
        <rFont val="Calibri"/>
      </rPr>
      <t>This validation procedure is performed on both the EMM Administration Console and the managed Google Android 15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Verify that quality is set to "Numeric (Complex)" or higher.</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that quality is set to "Numeric (Complex)" or higher.</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Select "PIN".</t>
    </r>
    <r>
      <rPr>
        <sz val="11"/>
        <color rgb="FF000000"/>
        <rFont val="Calibri"/>
      </rPr>
      <t xml:space="preserve">
</t>
    </r>
    <r>
      <rPr>
        <sz val="11"/>
        <color rgb="FF000000"/>
        <rFont val="Calibri"/>
      </rPr>
      <t>4. Try to enter a new PIN with repeating numbers.</t>
    </r>
    <r>
      <rPr>
        <sz val="11"/>
        <color rgb="FF000000"/>
        <rFont val="Calibri"/>
      </rPr>
      <t xml:space="preserve">
</t>
    </r>
    <r>
      <rPr>
        <sz val="11"/>
        <color rgb="FF000000"/>
        <rFont val="Calibri"/>
      </rPr>
      <t>5. Verify Password complexity requirements are listed: Ascending, descending, or repeated sequence of digits is not allowed.</t>
    </r>
    <r>
      <rPr>
        <sz val="11"/>
        <color rgb="FF000000"/>
        <rFont val="Calibri"/>
      </rPr>
      <t xml:space="preserve">
</t>
    </r>
    <r>
      <rPr>
        <sz val="11"/>
        <color rgb="FF000000"/>
        <rFont val="Calibri"/>
      </rPr>
      <t>If the EMM console device policy is set to a password with more than two repeating or sequential characters or on the managed Google Android 15 device, the device policy is set to a password with more than two repeating or sequential characters, this is a finding.</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</si>
  <si>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t>V-267433</t>
  </si>
  <si>
    <r>
      <rPr>
        <sz val="11"/>
        <rFont val="Calibri"/>
      </rPr>
      <t>Google Android 15 must be configured to lock the display after 15 minutes (or less) of inactivity.</t>
    </r>
  </si>
  <si>
    <r>
      <rPr>
        <sz val="11"/>
        <color rgb="FF000000"/>
        <rFont val="Calibri"/>
      </rPr>
      <t>Configure the Google Android 15 device to enable a screen-lock policy of 15 minutes for the max period of inactivity.</t>
    </r>
    <r>
      <rPr>
        <sz val="11"/>
        <color rgb="FF000000"/>
        <rFont val="Calibri"/>
      </rPr>
      <t xml:space="preserve">
</t>
    </r>
    <r>
      <rPr>
        <sz val="11"/>
        <color rgb="FF000000"/>
        <rFont val="Calibri"/>
      </rPr>
      <t xml:space="preserve">Note: Google Android 15 Settings User Interface (UI) does not support the 15-minute increment, but this value can be set by the MDM.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Set "Max time to screen lock"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"Max time to screen lock" to 900".</t>
    </r>
    <r>
      <rPr>
        <sz val="11"/>
        <color rgb="FF000000"/>
        <rFont val="Calibri"/>
      </rPr>
      <t xml:space="preserve">
</t>
    </r>
    <r>
      <rPr>
        <sz val="11"/>
        <color rgb="FF000000"/>
        <rFont val="Calibri"/>
      </rPr>
      <t>Note: The units are in seconds.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</si>
  <si>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SFRID: FMT_SMF.1.1 #2</t>
    </r>
  </si>
  <si>
    <r>
      <rPr>
        <sz val="11"/>
        <color rgb="FF000000"/>
        <rFont val="Calibri"/>
      </rPr>
      <t>Review managed Google Android device configuration settings to determine if the mobile device is enforcing a screen-lock policy that will lock the display after a period of 15 minutes or less of inactivity.</t>
    </r>
    <r>
      <rPr>
        <sz val="11"/>
        <color rgb="FF000000"/>
        <rFont val="Calibri"/>
      </rPr>
      <t xml:space="preserve">
</t>
    </r>
    <r>
      <rPr>
        <sz val="11"/>
        <color rgb="FF000000"/>
        <rFont val="Calibri"/>
      </rPr>
      <t>Note: Google Android 15 Settings User Interface (UI) does not support the 15-minute increment, but this value can be set by the MDM.</t>
    </r>
    <r>
      <rPr>
        <sz val="11"/>
        <color rgb="FF000000"/>
        <rFont val="Calibri"/>
      </rPr>
      <t xml:space="preserve">
</t>
    </r>
    <r>
      <rPr>
        <sz val="11"/>
        <color rgb="FF000000"/>
        <rFont val="Calibri"/>
      </rPr>
      <t>This validation procedure is performed on both the EMM Administration Console and the Android 15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Verify that "Max time to screen lock" is set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"Max time to screen lock" is set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If the EMM console device policy is not set to enable a screen-lock policy that will lock the display after a period of inactivity of 900 seconds, this is a finding.</t>
    </r>
  </si>
  <si>
    <t>V-267434</t>
  </si>
  <si>
    <r>
      <rPr>
        <sz val="11"/>
        <rFont val="Calibri"/>
      </rPr>
      <t>Google Android 15 must be configured to not allow more than 10 consecutive failed authentication attempts.</t>
    </r>
  </si>
  <si>
    <r>
      <rPr>
        <sz val="11"/>
        <color rgb="FF000000"/>
        <rFont val="Calibri"/>
      </rPr>
      <t>Configure the Google Android 15 device to allow only 10 or fewer consecutive failed authentication attempts.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Set "Max password failures for local wipe" to a number between 1 and 10.</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Set "Max password failures for local wipe" to a number between 1 and 10.</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</si>
  <si>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SFRID: FMT_SMF.1.1 #2, FIA_AFL_EXT.1.5</t>
    </r>
  </si>
  <si>
    <r>
      <rPr>
        <sz val="11"/>
        <color rgb="FF000000"/>
        <rFont val="Calibri"/>
      </rPr>
      <t xml:space="preserve">Review managed Google Android 15 device configuration settings to determine if the mobile device has the maximum number of consecutive failed authentication attempts set at 10 or fewer. </t>
    </r>
    <r>
      <rPr>
        <sz val="11"/>
        <color rgb="FF000000"/>
        <rFont val="Calibri"/>
      </rPr>
      <t xml:space="preserve">
</t>
    </r>
    <r>
      <rPr>
        <sz val="11"/>
        <color rgb="FF000000"/>
        <rFont val="Calibri"/>
      </rPr>
      <t xml:space="preserve">This validation procedure is performed on both the EMM Administration Console and the managed Google Android 15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"Max password failures for local wipe" is set to a number between 1 and 10.</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that "Max password failures for local wipe" is set to a number between 1 and 10.</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Lock the device screen.</t>
    </r>
    <r>
      <rPr>
        <sz val="11"/>
        <color rgb="FF000000"/>
        <rFont val="Calibri"/>
      </rPr>
      <t xml:space="preserve">
</t>
    </r>
    <r>
      <rPr>
        <sz val="11"/>
        <color rgb="FF000000"/>
        <rFont val="Calibri"/>
      </rPr>
      <t>2. Attempt to unlock the screen and validate that the device autowipes after specified number of invalid entries. Note: Perform this verification only with a test phone set up with a production profile.</t>
    </r>
    <r>
      <rPr>
        <sz val="11"/>
        <color rgb="FF000000"/>
        <rFont val="Calibri"/>
      </rPr>
      <t xml:space="preserve">
</t>
    </r>
    <r>
      <rPr>
        <sz val="11"/>
        <color rgb="FF000000"/>
        <rFont val="Calibri"/>
      </rPr>
      <t>If the EMM console device policy is not set to the maximum number of consecutive failed authentication attempts at 10 or fewer, or if on the managed Google Android 15 device the device policy is not set to the maximum number of consecutive failed authentication attempts at 10 or fewer, this is a finding.</t>
    </r>
  </si>
  <si>
    <t>V-267435</t>
  </si>
  <si>
    <r>
      <rPr>
        <sz val="11"/>
        <rFont val="Calibri"/>
      </rPr>
      <t>Google Android 15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</si>
  <si>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Configure the Google Android 15 device to disable unauthorized application repositories.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install unknown sources" to "ON".</t>
    </r>
    <r>
      <rPr>
        <sz val="11"/>
        <color rgb="FF000000"/>
        <rFont val="Calibri"/>
      </rPr>
      <t xml:space="preserve">
</t>
    </r>
    <r>
      <rPr>
        <sz val="11"/>
        <color rgb="FF000000"/>
        <rFont val="Calibri"/>
      </rPr>
      <t>3. Toggle "Disallow installs from unknown sources globally" to "ON".</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</si>
  <si>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SFRID: FMT_SMF.1.1 #8</t>
    </r>
  </si>
  <si>
    <r>
      <rPr>
        <sz val="11"/>
        <color rgb="FF000000"/>
        <rFont val="Calibri"/>
      </rPr>
      <t>Review managed Google Android 15 device configuration settings to determine if the mobile device has only approved application repositories (DOD-approved commercial app repository, EMM server, and/or mobile application store).</t>
    </r>
    <r>
      <rPr>
        <sz val="11"/>
        <color rgb="FF000000"/>
        <rFont val="Calibri"/>
      </rPr>
      <t xml:space="preserve">
</t>
    </r>
    <r>
      <rPr>
        <sz val="11"/>
        <color rgb="FF000000"/>
        <rFont val="Calibri"/>
      </rPr>
      <t xml:space="preserve">This validation procedure is performed on both the EMM Administration Console and the managed Google Android 15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install unknown sources" is toggled to "ON".</t>
    </r>
    <r>
      <rPr>
        <sz val="11"/>
        <color rgb="FF000000"/>
        <rFont val="Calibri"/>
      </rPr>
      <t xml:space="preserve">
</t>
    </r>
    <r>
      <rPr>
        <sz val="11"/>
        <color rgb="FF000000"/>
        <rFont val="Calibri"/>
      </rPr>
      <t>3. Verify that "Disallow installs from unknown sources globally" is toggled to "ON".</t>
    </r>
    <r>
      <rPr>
        <sz val="11"/>
        <color rgb="FF000000"/>
        <rFont val="Calibri"/>
      </rPr>
      <t xml:space="preserve">
</t>
    </r>
    <r>
      <rPr>
        <sz val="11"/>
        <color rgb="FF000000"/>
        <rFont val="Calibri"/>
      </rPr>
      <t>On the Google Android 15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Apps &gt;&gt; Special app access.</t>
    </r>
    <r>
      <rPr>
        <sz val="11"/>
        <color rgb="FF000000"/>
        <rFont val="Calibri"/>
      </rPr>
      <t xml:space="preserve">
</t>
    </r>
    <r>
      <rPr>
        <sz val="11"/>
        <color rgb="FF000000"/>
        <rFont val="Calibri"/>
      </rPr>
      <t>2. Open Install unknown apps.</t>
    </r>
    <r>
      <rPr>
        <sz val="11"/>
        <color rgb="FF000000"/>
        <rFont val="Calibri"/>
      </rPr>
      <t xml:space="preserve">
</t>
    </r>
    <r>
      <rPr>
        <sz val="11"/>
        <color rgb="FF000000"/>
        <rFont val="Calibri"/>
      </rPr>
      <t>3. Ensure the list of apps is blank or if an app is on the list, "Disabled by admin" is listed under the app name.</t>
    </r>
    <r>
      <rPr>
        <sz val="11"/>
        <color rgb="FF000000"/>
        <rFont val="Calibri"/>
      </rPr>
      <t xml:space="preserve">
</t>
    </r>
    <r>
      <rPr>
        <sz val="11"/>
        <color rgb="FF000000"/>
        <rFont val="Calibri"/>
      </rPr>
      <t>If the EMM console device policy is not set to allow connections to only approved application repositories or on the managed Google Android 15 device, the device policy is not set to allow connections to only approved application repositories, this is a finding.</t>
    </r>
  </si>
  <si>
    <t>V-267436</t>
  </si>
  <si>
    <r>
      <rPr>
        <sz val="11"/>
        <rFont val="Calibri"/>
      </rPr>
      <t>Google Android 15 must be configured to enforce an application installation policy by specifying an application allow list that restricts applications by the following characteristics: [selection: list of digital signatures, cryptographic hash values, names, application version].</t>
    </r>
  </si>
  <si>
    <r>
      <rPr>
        <sz val="11"/>
        <color rgb="FF000000"/>
        <rFont val="Calibri"/>
      </rPr>
      <t>Configure the Google Android 15 device to use an application allow list.</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Select apps to be available (only approved apps).</t>
    </r>
    <r>
      <rPr>
        <sz val="11"/>
        <color rgb="FF000000"/>
        <rFont val="Calibri"/>
      </rPr>
      <t xml:space="preserve">
</t>
    </r>
    <r>
      <rPr>
        <sz val="11"/>
        <color rgb="FF000000"/>
        <rFont val="Calibri"/>
      </rPr>
      <t>3. Push updated policy to the device.</t>
    </r>
    <r>
      <rPr>
        <sz val="11"/>
        <color rgb="FF000000"/>
        <rFont val="Calibri"/>
      </rPr>
      <t xml:space="preserve">
</t>
    </r>
    <r>
      <rPr>
        <sz val="11"/>
        <color rgb="FF000000"/>
        <rFont val="Calibri"/>
      </rPr>
      <t>Note: Managed Google Play is an allowed App Store.</t>
    </r>
  </si>
  <si>
    <r>
      <rPr>
        <sz val="11"/>
        <color rgb="FF000000"/>
        <rFont val="Calibri"/>
      </rPr>
      <t xml:space="preserve">The application allow 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 list prevents the execution of any applications (e.g., unauthorized, malicious) that are not part of the allow list. Failure to configure an application allow 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 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SFRID: FMT_SMF.1.1 #8</t>
    </r>
  </si>
  <si>
    <r>
      <rPr>
        <sz val="11"/>
        <color rgb="FF000000"/>
        <rFont val="Calibri"/>
      </rPr>
      <t>Review managed Google Android 15 device configuration settings to determine if the mobile device has an application allow list configured. Verify all applications on the allow list have been approved by the authorizing official (AO).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Verify all selected apps are AO approved.</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the managed Google Play Store.</t>
    </r>
    <r>
      <rPr>
        <sz val="11"/>
        <color rgb="FF000000"/>
        <rFont val="Calibri"/>
      </rPr>
      <t xml:space="preserve">
</t>
    </r>
    <r>
      <rPr>
        <sz val="11"/>
        <color rgb="FF000000"/>
        <rFont val="Calibri"/>
      </rPr>
      <t>2. Verify that only the approved apps are visible.</t>
    </r>
    <r>
      <rPr>
        <sz val="11"/>
        <color rgb="FF000000"/>
        <rFont val="Calibri"/>
      </rPr>
      <t xml:space="preserve">
</t>
    </r>
    <r>
      <rPr>
        <sz val="11"/>
        <color rgb="FF000000"/>
        <rFont val="Calibri"/>
      </rPr>
      <t>Note: Managed Google Play is an allowed App Store.</t>
    </r>
    <r>
      <rPr>
        <sz val="11"/>
        <color rgb="FF000000"/>
        <rFont val="Calibri"/>
      </rPr>
      <t xml:space="preserve">
</t>
    </r>
    <r>
      <rPr>
        <sz val="11"/>
        <color rgb="FF000000"/>
        <rFont val="Calibri"/>
      </rPr>
      <t>If the EMM console list of selected managed Google Play apps includes nonapproved apps, this is a finding.</t>
    </r>
    <r>
      <rPr>
        <sz val="11"/>
        <color rgb="FF000000"/>
        <rFont val="Calibri"/>
      </rPr>
      <t xml:space="preserve">
</t>
    </r>
    <r>
      <rPr>
        <sz val="11"/>
        <color rgb="FF000000"/>
        <rFont val="Calibri"/>
      </rPr>
      <t>Note: The application allow list will include approved core applications (included in the OS by the OS vendor) and preinstalled applications (provided by the MD vendor and wireless carrier), or the MD must provide an alternate method of restricting user access/execution to core and preinstalled applications. For Google Android, there are no preinstalled applications.</t>
    </r>
  </si>
  <si>
    <t>V-267437</t>
  </si>
  <si>
    <r>
      <rPr>
        <sz val="11"/>
        <rFont val="Calibri"/>
      </rPr>
      <t>Google Android 15 allowlist must be configured to not include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</si>
  <si>
    <r>
      <rPr>
        <sz val="11"/>
        <color rgb="FF000000"/>
        <rFont val="Calibri"/>
      </rPr>
      <t>Configure the Google Android 15 device application allowlist to exclude applications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xml:space="preserve">- Payment processing; </t>
    </r>
    <r>
      <rPr>
        <sz val="11"/>
        <color rgb="FF000000"/>
        <rFont val="Calibri"/>
      </rPr>
      <t xml:space="preserve">
</t>
    </r>
    <r>
      <rPr>
        <sz val="11"/>
        <color rgb="FF000000"/>
        <rFont val="Calibri"/>
      </rPr>
      <t>- Allows unencrypted (or encrypted but not FIPS 140-2/140-3 validated) data sharing with other MDs, display screens (screen mirroring), or printers;</t>
    </r>
    <r>
      <rPr>
        <sz val="11"/>
        <color rgb="FF000000"/>
        <rFont val="Calibri"/>
      </rPr>
      <t xml:space="preserve">
</t>
    </r>
    <r>
      <rPr>
        <sz val="11"/>
        <color rgb="FF000000"/>
        <rFont val="Calibri"/>
      </rPr>
      <t>- Backs up own data to a remote system;</t>
    </r>
    <r>
      <rPr>
        <sz val="11"/>
        <color rgb="FF000000"/>
        <rFont val="Calibri"/>
      </rPr>
      <t xml:space="preserve">
</t>
    </r>
    <r>
      <rPr>
        <sz val="11"/>
        <color rgb="FF000000"/>
        <rFont val="Calibri"/>
      </rPr>
      <t>- Renders TV shows and movies.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Before selecting an app, review the app details and privacy policy to ensure the app does not include prohibited characteristics.</t>
    </r>
    <r>
      <rPr>
        <sz val="11"/>
        <color rgb="FF000000"/>
        <rFont val="Calibri"/>
      </rPr>
      <t xml:space="preserve">
</t>
    </r>
    <r>
      <rPr>
        <sz val="11"/>
        <color rgb="FF000000"/>
        <rFont val="Calibri"/>
      </rPr>
      <t>Managed Google Play is always an allowlisted App Store.</t>
    </r>
  </si>
  <si>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</si>
  <si>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Review managed Google Android 15 device configuration settings to determine if the mobile device has an application allowlist configured and that the application allowlist does not include applications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xml:space="preserve">- Payment processing; </t>
    </r>
    <r>
      <rPr>
        <sz val="11"/>
        <color rgb="FF000000"/>
        <rFont val="Calibri"/>
      </rPr>
      <t xml:space="preserve">
</t>
    </r>
    <r>
      <rPr>
        <sz val="11"/>
        <color rgb="FF000000"/>
        <rFont val="Calibri"/>
      </rPr>
      <t xml:space="preserve">- Allows unencrypted (or encrypted but not FIPS 140-2/140-3 validated) data sharing with other MDs, display screens (screen mirroring), or printers; </t>
    </r>
    <r>
      <rPr>
        <sz val="11"/>
        <color rgb="FF000000"/>
        <rFont val="Calibri"/>
      </rPr>
      <t xml:space="preserve">
</t>
    </r>
    <r>
      <rPr>
        <sz val="11"/>
        <color rgb="FF000000"/>
        <rFont val="Calibri"/>
      </rPr>
      <t>- Backs up own data to a remote system.</t>
    </r>
    <r>
      <rPr>
        <sz val="11"/>
        <color rgb="FF000000"/>
        <rFont val="Calibri"/>
      </rPr>
      <t xml:space="preserve">
</t>
    </r>
    <r>
      <rPr>
        <sz val="11"/>
        <color rgb="FF000000"/>
        <rFont val="Calibri"/>
      </rPr>
      <t>- Renders TV shows and movies.</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verify that the app does not include prohibited characteristics.</t>
    </r>
    <r>
      <rPr>
        <sz val="11"/>
        <color rgb="FF000000"/>
        <rFont val="Calibri"/>
      </rPr>
      <t xml:space="preserve">
</t>
    </r>
    <r>
      <rPr>
        <sz val="11"/>
        <color rgb="FF000000"/>
        <rFont val="Calibri"/>
      </rPr>
      <t>If the EMM console device policy includes applications with unauthorized characteristics, this is a finding.</t>
    </r>
  </si>
  <si>
    <t>V-267438</t>
  </si>
  <si>
    <r>
      <rPr>
        <sz val="11"/>
        <rFont val="Calibri"/>
      </rPr>
      <t>Google Android 15 allow list must be configured to not include artificial intelligence (AI) applications that process device data in the cloud, including Google Gemini.</t>
    </r>
  </si>
  <si>
    <r>
      <rPr>
        <sz val="11"/>
        <color rgb="FF000000"/>
        <rFont val="Calibri"/>
      </rPr>
      <t>Configure the Google Android 15 device application allow list to exclude AI applications that process device data in the cloud, including Google Gemini.</t>
    </r>
    <r>
      <rPr>
        <sz val="11"/>
        <color rgb="FF000000"/>
        <rFont val="Calibri"/>
      </rPr>
      <t xml:space="preserve">
</t>
    </r>
    <r>
      <rPr>
        <sz val="11"/>
        <color rgb="FF000000"/>
        <rFont val="Calibri"/>
      </rPr>
      <t>Note: This restriction does not include Gemini Nano. Gemini Nano is a built-in capability of Android 15 and processes device data on the device. See Section 2 "Artificial Intelligence Restrictions" of the STIG Supplemental document for more information.</t>
    </r>
  </si>
  <si>
    <r>
      <rPr>
        <sz val="11"/>
        <color rgb="FF000000"/>
        <rFont val="Calibri"/>
      </rPr>
      <t>Sensitive DOD data could be exposed when an AI app processes device data in the cloud.</t>
    </r>
    <r>
      <rPr>
        <sz val="11"/>
        <color rgb="FF000000"/>
        <rFont val="Calibri"/>
      </rPr>
      <t xml:space="preserve">
</t>
    </r>
    <r>
      <rPr>
        <sz val="11"/>
        <color rgb="FF000000"/>
        <rFont val="Calibri"/>
      </rPr>
      <t>SFRID: FMT_SMF.1.1 #8</t>
    </r>
  </si>
  <si>
    <r>
      <rPr>
        <sz val="11"/>
        <color rgb="FF000000"/>
        <rFont val="Calibri"/>
      </rPr>
      <t>Review managed Google Android 15 device configuration settings to determine if the mobile device has an AI application that processes device data in the cloud, including Google Gemini.</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Verify no AI applications that process device data in the cloud, including Google Gemini, are included.</t>
    </r>
    <r>
      <rPr>
        <sz val="11"/>
        <color rgb="FF000000"/>
        <rFont val="Calibri"/>
      </rPr>
      <t xml:space="preserve">
</t>
    </r>
    <r>
      <rPr>
        <sz val="11"/>
        <color rgb="FF000000"/>
        <rFont val="Calibri"/>
      </rPr>
      <t>If the EMM console device policy includes AI applications that process device data in the cloud, including Google Gemini, this is a finding.</t>
    </r>
    <r>
      <rPr>
        <sz val="11"/>
        <color rgb="FF000000"/>
        <rFont val="Calibri"/>
      </rPr>
      <t xml:space="preserve">
</t>
    </r>
    <r>
      <rPr>
        <sz val="11"/>
        <color rgb="FF000000"/>
        <rFont val="Calibri"/>
      </rPr>
      <t>Note: This restriction does not include Gemini Nano. Gemini Nano is a built-in capability of Android 15 and processes device data on the device. Refer to Section 2, Artificial Intelligence Restrictions, of the STIG Supplemental document for more information.</t>
    </r>
  </si>
  <si>
    <t>V-267439</t>
  </si>
  <si>
    <r>
      <rPr>
        <sz val="11"/>
        <rFont val="Calibri"/>
      </rPr>
      <t>Google Android 15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</si>
  <si>
    <r>
      <rPr>
        <sz val="11"/>
        <color rgb="FF000000"/>
        <rFont val="Calibri"/>
      </rPr>
      <t>Configure the Google Android 15 device to not display (work profile) notifications when the device is locked.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Toggle "Disable unredacted notifications".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"Work Profile".</t>
    </r>
    <r>
      <rPr>
        <sz val="11"/>
        <color rgb="FF000000"/>
        <rFont val="Calibri"/>
      </rPr>
      <t xml:space="preserve">
</t>
    </r>
    <r>
      <rPr>
        <sz val="11"/>
        <color rgb="FF000000"/>
        <rFont val="Calibri"/>
      </rPr>
      <t>4. Toggle "Disable unredacted notifications".</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</si>
  <si>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mobile operating system (MOS) to not send notifications to the lock screen mitigates this risk.</t>
    </r>
    <r>
      <rPr>
        <sz val="11"/>
        <color rgb="FF000000"/>
        <rFont val="Calibri"/>
      </rPr>
      <t xml:space="preserve">
</t>
    </r>
    <r>
      <rPr>
        <sz val="11"/>
        <color rgb="FF000000"/>
        <rFont val="Calibri"/>
      </rPr>
      <t>SFRID: FMT_SMF.1.1 #18</t>
    </r>
  </si>
  <si>
    <r>
      <rPr>
        <sz val="11"/>
        <color rgb="FF000000"/>
        <rFont val="Calibri"/>
      </rPr>
      <t>Review managed Google Android 15 device settings to determine if the Google Android 15 device displays (work profile) notifications on the lock screen. Notifications of incoming phone calls are acceptable even when the device is locked.</t>
    </r>
    <r>
      <rPr>
        <sz val="11"/>
        <color rgb="FF000000"/>
        <rFont val="Calibri"/>
      </rPr>
      <t xml:space="preserve">
</t>
    </r>
    <r>
      <rPr>
        <sz val="11"/>
        <color rgb="FF000000"/>
        <rFont val="Calibri"/>
      </rPr>
      <t>This validation procedure is performed on both the EMM Administration Console and the managed Google Android 15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"Disable unredacted notifications"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"Work Profile".</t>
    </r>
    <r>
      <rPr>
        <sz val="11"/>
        <color rgb="FF000000"/>
        <rFont val="Calibri"/>
      </rPr>
      <t xml:space="preserve">
</t>
    </r>
    <r>
      <rPr>
        <sz val="11"/>
        <color rgb="FF000000"/>
        <rFont val="Calibri"/>
      </rPr>
      <t>4. Verify that "Disable unredacted notifications" is toggled to "ON".</t>
    </r>
    <r>
      <rPr>
        <sz val="11"/>
        <color rgb="FF000000"/>
        <rFont val="Calibri"/>
      </rPr>
      <t xml:space="preserve">
</t>
    </r>
    <r>
      <rPr>
        <sz val="11"/>
        <color rgb="FF000000"/>
        <rFont val="Calibri"/>
      </rPr>
      <t>___________________________</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Display &gt;&gt; Lock screen.</t>
    </r>
    <r>
      <rPr>
        <sz val="11"/>
        <color rgb="FF000000"/>
        <rFont val="Calibri"/>
      </rPr>
      <t xml:space="preserve">
</t>
    </r>
    <r>
      <rPr>
        <sz val="11"/>
        <color rgb="FF000000"/>
        <rFont val="Calibri"/>
      </rPr>
      <t>2. Tap on "Privacy".</t>
    </r>
    <r>
      <rPr>
        <sz val="11"/>
        <color rgb="FF000000"/>
        <rFont val="Calibri"/>
      </rPr>
      <t xml:space="preserve">
</t>
    </r>
    <r>
      <rPr>
        <sz val="11"/>
        <color rgb="FF000000"/>
        <rFont val="Calibri"/>
      </rPr>
      <t>3. Verify that "Show sensitive content only when unlocked" is selected.</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Display &gt;&gt; Lock screen.</t>
    </r>
    <r>
      <rPr>
        <sz val="11"/>
        <color rgb="FF000000"/>
        <rFont val="Calibri"/>
      </rPr>
      <t xml:space="preserve">
</t>
    </r>
    <r>
      <rPr>
        <sz val="11"/>
        <color rgb="FF000000"/>
        <rFont val="Calibri"/>
      </rPr>
      <t>2. Tap on "When work profile is locked".</t>
    </r>
    <r>
      <rPr>
        <sz val="11"/>
        <color rgb="FF000000"/>
        <rFont val="Calibri"/>
      </rPr>
      <t xml:space="preserve">
</t>
    </r>
    <r>
      <rPr>
        <sz val="11"/>
        <color rgb="FF000000"/>
        <rFont val="Calibri"/>
      </rPr>
      <t>3. Verify that "Hide sensitive work content" is selected.</t>
    </r>
    <r>
      <rPr>
        <sz val="11"/>
        <color rgb="FF000000"/>
        <rFont val="Calibri"/>
      </rPr>
      <t xml:space="preserve">
</t>
    </r>
    <r>
      <rPr>
        <sz val="11"/>
        <color rgb="FF000000"/>
        <rFont val="Calibri"/>
      </rPr>
      <t>If the EMM console device policy allows work notifications on the lock screen, or the managed Google Android 15 device allows work notifications on the lock screen, this is a finding.</t>
    </r>
  </si>
  <si>
    <t>V-267440</t>
  </si>
  <si>
    <r>
      <rPr>
        <sz val="11"/>
        <rFont val="Calibri"/>
      </rPr>
      <t>Google Android 15 must be configured to disable trust agents.</t>
    </r>
  </si>
  <si>
    <r>
      <rPr>
        <sz val="11"/>
        <color rgb="FF000000"/>
        <rFont val="Calibri"/>
      </rPr>
      <t xml:space="preserve">Configure the Google Android 15 device to disable trust agents.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Toggle "Disable trust agents"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Toggle "Disable trust agents" to "ON".</t>
    </r>
    <r>
      <rPr>
        <sz val="11"/>
        <color rgb="FF000000"/>
        <rFont val="Calibri"/>
      </rPr>
      <t xml:space="preserve">
</t>
    </r>
    <r>
      <rPr>
        <sz val="11"/>
        <color rgb="FF000000"/>
        <rFont val="Calibri"/>
      </rPr>
      <t>4. Select "Work Profile".</t>
    </r>
    <r>
      <rPr>
        <sz val="11"/>
        <color rgb="FF000000"/>
        <rFont val="Calibri"/>
      </rPr>
      <t xml:space="preserve">
</t>
    </r>
    <r>
      <rPr>
        <sz val="11"/>
        <color rgb="FF000000"/>
        <rFont val="Calibri"/>
      </rPr>
      <t>5. Toggle "Disable trust agents" to "ON".</t>
    </r>
  </si>
  <si>
    <r>
      <rPr>
        <sz val="11"/>
        <color rgb="FF000000"/>
        <rFont val="Calibri"/>
      </rPr>
      <t>Trust agents allow a user to unlock a mobile device without entering a passcode when the mobile device is, for example, connected to a user-selected Bluetooth device or in a user-selected location. This technology would allow unauthorized users to have access to DOD sensitive data if compromised. By not permitting the use of nonpassword authentication mechanisms, users are forced to use passcodes that meet DOD passcode requirements.</t>
    </r>
    <r>
      <rPr>
        <sz val="11"/>
        <color rgb="FF000000"/>
        <rFont val="Calibri"/>
      </rPr>
      <t xml:space="preserve">
</t>
    </r>
    <r>
      <rPr>
        <sz val="11"/>
        <color rgb="FF000000"/>
        <rFont val="Calibri"/>
      </rPr>
      <t>SFRID: FMT_SMF.1.1 #22, FIA_UAU.5.1</t>
    </r>
  </si>
  <si>
    <r>
      <rPr>
        <sz val="11"/>
        <color rgb="FF000000"/>
        <rFont val="Calibri"/>
      </rPr>
      <t xml:space="preserve">Review device configuration settings to confirm that trust agents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15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Verify that "Disable trust agents"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"Disable trust agents" is toggled to "ON".</t>
    </r>
    <r>
      <rPr>
        <sz val="11"/>
        <color rgb="FF000000"/>
        <rFont val="Calibri"/>
      </rPr>
      <t xml:space="preserve">
</t>
    </r>
    <r>
      <rPr>
        <sz val="11"/>
        <color rgb="FF000000"/>
        <rFont val="Calibri"/>
      </rPr>
      <t>4. Select "Work Profile".</t>
    </r>
    <r>
      <rPr>
        <sz val="11"/>
        <color rgb="FF000000"/>
        <rFont val="Calibri"/>
      </rPr>
      <t xml:space="preserve">
</t>
    </r>
    <r>
      <rPr>
        <sz val="11"/>
        <color rgb="FF000000"/>
        <rFont val="Calibri"/>
      </rPr>
      <t>5. Verify that "Disable trust agents" is toggled to "ON".</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 xml:space="preserve">On the managed Google Android 15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 xml:space="preserve">2. Tap "Security &amp; privacy". </t>
    </r>
    <r>
      <rPr>
        <sz val="11"/>
        <color rgb="FF000000"/>
        <rFont val="Calibri"/>
      </rPr>
      <t xml:space="preserve">
</t>
    </r>
    <r>
      <rPr>
        <sz val="11"/>
        <color rgb="FF000000"/>
        <rFont val="Calibri"/>
      </rPr>
      <t xml:space="preserve">3. Tap "More security &amp; privacy". </t>
    </r>
    <r>
      <rPr>
        <sz val="11"/>
        <color rgb="FF000000"/>
        <rFont val="Calibri"/>
      </rPr>
      <t xml:space="preserve">
</t>
    </r>
    <r>
      <rPr>
        <sz val="11"/>
        <color rgb="FF000000"/>
        <rFont val="Calibri"/>
      </rPr>
      <t xml:space="preserve">4. Tap "Trust agents". </t>
    </r>
    <r>
      <rPr>
        <sz val="11"/>
        <color rgb="FF000000"/>
        <rFont val="Calibri"/>
      </rPr>
      <t xml:space="preserve">
</t>
    </r>
    <r>
      <rPr>
        <sz val="11"/>
        <color rgb="FF000000"/>
        <rFont val="Calibri"/>
      </rPr>
      <t>5. Verify that all listed trust agents are disabled and cannot be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"disable trust agents" is not selected, or on the managed Google Android 15 device a trust agent can be enabled, this is a finding.</t>
    </r>
  </si>
  <si>
    <t>V-267441</t>
  </si>
  <si>
    <r>
      <rPr>
        <sz val="11"/>
        <rFont val="Calibri"/>
      </rPr>
      <t>Google Android 15 must be configured to disable developer modes.</t>
    </r>
  </si>
  <si>
    <r>
      <rPr>
        <sz val="11"/>
        <color rgb="FF000000"/>
        <rFont val="Calibri"/>
      </rPr>
      <t>Configure the Google Android 15 device to disable developer modes.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debugging features"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debugging features" to "ON".</t>
    </r>
    <r>
      <rPr>
        <sz val="11"/>
        <color rgb="FF000000"/>
        <rFont val="Calibri"/>
      </rPr>
      <t xml:space="preserve">
</t>
    </r>
    <r>
      <rPr>
        <sz val="11"/>
        <color rgb="FF000000"/>
        <rFont val="Calibri"/>
      </rPr>
      <t>3. Open "Set user restrictions on parent".</t>
    </r>
    <r>
      <rPr>
        <sz val="11"/>
        <color rgb="FF000000"/>
        <rFont val="Calibri"/>
      </rPr>
      <t xml:space="preserve">
</t>
    </r>
    <r>
      <rPr>
        <sz val="11"/>
        <color rgb="FF000000"/>
        <rFont val="Calibri"/>
      </rPr>
      <t>4. Toggle "Disallow debugging features" to "ON".</t>
    </r>
  </si>
  <si>
    <r>
      <rPr>
        <sz val="11"/>
        <color rgb="FF000000"/>
        <rFont val="Calibri"/>
      </rPr>
      <t>Developer modes expose features of the mobile operating system (MOS)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SFRID: FMT_SMF.1.1 #26</t>
    </r>
  </si>
  <si>
    <r>
      <rPr>
        <sz val="11"/>
        <color rgb="FF000000"/>
        <rFont val="Calibri"/>
      </rPr>
      <t>Review managed Google Android 15 device configuration settings to determine whether a developer mode is enabled.</t>
    </r>
    <r>
      <rPr>
        <sz val="11"/>
        <color rgb="FF000000"/>
        <rFont val="Calibri"/>
      </rPr>
      <t xml:space="preserve">
</t>
    </r>
    <r>
      <rPr>
        <sz val="11"/>
        <color rgb="FF000000"/>
        <rFont val="Calibri"/>
      </rPr>
      <t xml:space="preserve">This validation procedure is performed on both the EMM Administration Console and the managed Google Android 15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debugging features"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debugging features" is toggled to "ON".</t>
    </r>
    <r>
      <rPr>
        <sz val="11"/>
        <color rgb="FF000000"/>
        <rFont val="Calibri"/>
      </rPr>
      <t xml:space="preserve">
</t>
    </r>
    <r>
      <rPr>
        <sz val="11"/>
        <color rgb="FF000000"/>
        <rFont val="Calibri"/>
      </rPr>
      <t>3. Open "Set user restrictions on parent".</t>
    </r>
    <r>
      <rPr>
        <sz val="11"/>
        <color rgb="FF000000"/>
        <rFont val="Calibri"/>
      </rPr>
      <t xml:space="preserve">
</t>
    </r>
    <r>
      <rPr>
        <sz val="11"/>
        <color rgb="FF000000"/>
        <rFont val="Calibri"/>
      </rPr>
      <t>4. Verify that "Disallow debugging features" is toggled to "ON".</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Ensure "Developer Options" is not listed.</t>
    </r>
    <r>
      <rPr>
        <sz val="11"/>
        <color rgb="FF000000"/>
        <rFont val="Calibri"/>
      </rPr>
      <t xml:space="preserve">
</t>
    </r>
    <r>
      <rPr>
        <sz val="11"/>
        <color rgb="FF000000"/>
        <rFont val="Calibri"/>
      </rPr>
      <t>3. Go to Settings &gt;&gt; About Phone.</t>
    </r>
    <r>
      <rPr>
        <sz val="11"/>
        <color rgb="FF000000"/>
        <rFont val="Calibri"/>
      </rPr>
      <t xml:space="preserve">
</t>
    </r>
    <r>
      <rPr>
        <sz val="11"/>
        <color rgb="FF000000"/>
        <rFont val="Calibri"/>
      </rPr>
      <t>4. Tap on the Build Number to try to enable Developer Options and validate that action is blocked.</t>
    </r>
    <r>
      <rPr>
        <sz val="11"/>
        <color rgb="FF000000"/>
        <rFont val="Calibri"/>
      </rPr>
      <t xml:space="preserve">
</t>
    </r>
    <r>
      <rPr>
        <sz val="11"/>
        <color rgb="FF000000"/>
        <rFont val="Calibri"/>
      </rPr>
      <t>If the EMM console device policy is not set to disable developer mode or on the managed Google Android 15 device, the device policy is not set to disable developer mode, this is a finding.</t>
    </r>
  </si>
  <si>
    <t>V-267442</t>
  </si>
  <si>
    <r>
      <rPr>
        <sz val="11"/>
        <rFont val="Calibri"/>
      </rPr>
      <t>Google Android 15 must be configured to display the DOD advisory warning message at startup or each time the user unlocks the device.</t>
    </r>
  </si>
  <si>
    <t>CAT III (Low)</t>
  </si>
  <si>
    <r>
      <rPr>
        <sz val="11"/>
        <color rgb="FF000000"/>
        <rFont val="Calibri"/>
      </rPr>
      <t>Configure the DOD warning banner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Google Android 15 device user (preferred method).</t>
    </r>
    <r>
      <rPr>
        <sz val="11"/>
        <color rgb="FF000000"/>
        <rFont val="Calibri"/>
      </rPr>
      <t xml:space="preserve">
</t>
    </r>
    <r>
      <rPr>
        <sz val="11"/>
        <color rgb="FF000000"/>
        <rFont val="Calibri"/>
      </rPr>
      <t>2. By configuring the warning banner text on the EMM console and installing the banner on each Google Android 15 mobile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"Lock screen message".</t>
    </r>
    <r>
      <rPr>
        <sz val="11"/>
        <color rgb="FF000000"/>
        <rFont val="Calibri"/>
      </rPr>
      <t xml:space="preserve">
</t>
    </r>
    <r>
      <rPr>
        <sz val="11"/>
        <color rgb="FF000000"/>
        <rFont val="Calibri"/>
      </rPr>
      <t>3. Enter the message.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Enter the message.</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</si>
  <si>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For devices with severe character limitations, the banner text is:</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SFRID: FMT_SMF.1.1 #36</t>
    </r>
  </si>
  <si>
    <r>
      <rPr>
        <sz val="11"/>
        <color rgb="FF000000"/>
        <rFont val="Calibri"/>
      </rPr>
      <t>The DOD warning banner can be displayed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managed Android 15 device user (preferred method).</t>
    </r>
    <r>
      <rPr>
        <sz val="11"/>
        <color rgb="FF000000"/>
        <rFont val="Calibri"/>
      </rPr>
      <t xml:space="preserve">
</t>
    </r>
    <r>
      <rPr>
        <sz val="11"/>
        <color rgb="FF000000"/>
        <rFont val="Calibri"/>
      </rPr>
      <t>2. By configuring the warning banner text on the EMM console and installing the banner on each managed Android 15 mobile device.</t>
    </r>
    <r>
      <rPr>
        <sz val="11"/>
        <color rgb="FF000000"/>
        <rFont val="Calibri"/>
      </rPr>
      <t xml:space="preserve">
</t>
    </r>
    <r>
      <rPr>
        <sz val="11"/>
        <color rgb="FF000000"/>
        <rFont val="Calibri"/>
      </rPr>
      <t>Determine which method is used at the Google Android 15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Google Android 15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"Lock screen message".</t>
    </r>
    <r>
      <rPr>
        <sz val="11"/>
        <color rgb="FF000000"/>
        <rFont val="Calibri"/>
      </rPr>
      <t xml:space="preserve">
</t>
    </r>
    <r>
      <rPr>
        <sz val="11"/>
        <color rgb="FF000000"/>
        <rFont val="Calibri"/>
      </rPr>
      <t>3. Verify the message.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Verify the message.</t>
    </r>
    <r>
      <rPr>
        <sz val="11"/>
        <color rgb="FF000000"/>
        <rFont val="Calibri"/>
      </rPr>
      <t xml:space="preserve">
</t>
    </r>
    <r>
      <rPr>
        <sz val="11"/>
        <color rgb="FF000000"/>
        <rFont val="Calibri"/>
      </rPr>
      <t>If, for Method #1, the required warning banner text is not on all signed user agreements reviewed, or for Method #2, the EMM console device policy is not set to display a warning banner with the appropriate designated wording or on the managed Google Android 15 device, the device policy is not set to display a warning banner with the appropriate designated wording, this is a finding.</t>
    </r>
  </si>
  <si>
    <t>V-267443</t>
  </si>
  <si>
    <r>
      <rPr>
        <sz val="11"/>
        <rFont val="Calibri"/>
      </rPr>
      <t>Google Android 15 must be configured to generate audit records for the following auditable events: Detected integrity violations.</t>
    </r>
  </si>
  <si>
    <r>
      <rPr>
        <sz val="11"/>
        <color rgb="FF000000"/>
        <rFont val="Calibri"/>
      </rPr>
      <t>Configure the Google Android 15 device to generate audit records for the following auditable events: Detected integrity violations.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security logging" to "ON".</t>
    </r>
  </si>
  <si>
    <r>
      <rPr>
        <sz val="11"/>
        <color rgb="FF000000"/>
        <rFont val="Calibri"/>
      </rPr>
      <t>Audit logs enable monitoring of security-relevant events and subsequent forensics when breaches occur. They help identify attacks so that breaches can be prevented or limited in their scope. They facilitate analysis to improve performance and security. The Requirement Statement lists key events for which the system must generate an audit record.</t>
    </r>
    <r>
      <rPr>
        <sz val="11"/>
        <color rgb="FF000000"/>
        <rFont val="Calibri"/>
      </rPr>
      <t xml:space="preserve">
</t>
    </r>
    <r>
      <rPr>
        <sz val="11"/>
        <color rgb="FF000000"/>
        <rFont val="Calibri"/>
      </rPr>
      <t>Note: This requirement applies only to integrity violation detections that can be logged by the audit logging component.</t>
    </r>
    <r>
      <rPr>
        <sz val="11"/>
        <color rgb="FF000000"/>
        <rFont val="Calibri"/>
      </rPr>
      <t xml:space="preserve">
</t>
    </r>
    <r>
      <rPr>
        <sz val="11"/>
        <color rgb="FF000000"/>
        <rFont val="Calibri"/>
      </rPr>
      <t>SFRID: FMT_SMF.1.1 #37</t>
    </r>
  </si>
  <si>
    <r>
      <rPr>
        <sz val="11"/>
        <color rgb="FF000000"/>
        <rFont val="Calibri"/>
      </rPr>
      <t>Review managed Google Android 15 device configuration settings to determine if the mobile device is configured to generate audit records for the following auditable events: Detected integrity violations.</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security logging, this is a finding.</t>
    </r>
  </si>
  <si>
    <t>V-267444</t>
  </si>
  <si>
    <r>
      <rPr>
        <sz val="11"/>
        <rFont val="Calibri"/>
      </rPr>
      <t>Google Android 15 must be configured to disable USB mass storage mode.</t>
    </r>
  </si>
  <si>
    <r>
      <rPr>
        <sz val="11"/>
        <color rgb="FF000000"/>
        <rFont val="Calibri"/>
      </rPr>
      <t>Configure the Google Android 15 device to disable USB mass storage mode.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USB file transfer"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 on parent".</t>
    </r>
    <r>
      <rPr>
        <sz val="11"/>
        <color rgb="FF000000"/>
        <rFont val="Calibri"/>
      </rPr>
      <t xml:space="preserve">
</t>
    </r>
    <r>
      <rPr>
        <sz val="11"/>
        <color rgb="FF000000"/>
        <rFont val="Calibri"/>
      </rPr>
      <t>3. Toggle "Disallow USB file transfer" to "ON".</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</si>
  <si>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SFRID: FMT_SMF.1.1 #39</t>
    </r>
  </si>
  <si>
    <r>
      <rPr>
        <sz val="11"/>
        <color rgb="FF000000"/>
        <rFont val="Calibri"/>
      </rPr>
      <t>Review managed Google Android 15 device configuration settings to determine if the mobile device has a USB mass storage mode and whether it has been disabled.</t>
    </r>
    <r>
      <rPr>
        <sz val="11"/>
        <color rgb="FF000000"/>
        <rFont val="Calibri"/>
      </rPr>
      <t xml:space="preserve">
</t>
    </r>
    <r>
      <rPr>
        <sz val="11"/>
        <color rgb="FF000000"/>
        <rFont val="Calibri"/>
      </rPr>
      <t xml:space="preserve">This validation procedure is performed on both the EMM Administration Console and the managed Google Android 15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USB file transfer"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 on parent".</t>
    </r>
    <r>
      <rPr>
        <sz val="11"/>
        <color rgb="FF000000"/>
        <rFont val="Calibri"/>
      </rPr>
      <t xml:space="preserve">
</t>
    </r>
    <r>
      <rPr>
        <sz val="11"/>
        <color rgb="FF000000"/>
        <rFont val="Calibri"/>
      </rPr>
      <t>3. Verify "Disallow USB file transfer" is toggled to "ON".</t>
    </r>
    <r>
      <rPr>
        <sz val="11"/>
        <color rgb="FF000000"/>
        <rFont val="Calibri"/>
      </rPr>
      <t xml:space="preserve">
</t>
    </r>
    <r>
      <rPr>
        <sz val="11"/>
        <color rgb="FF000000"/>
        <rFont val="Calibri"/>
      </rPr>
      <t>______________________________</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1. Connect a USB cable to the managed Google Android 15 device and connect to a non-DOD network-managed PC.</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Verify "No data transfer" is selected.</t>
    </r>
    <r>
      <rPr>
        <sz val="11"/>
        <color rgb="FF000000"/>
        <rFont val="Calibri"/>
      </rPr>
      <t xml:space="preserve">
</t>
    </r>
    <r>
      <rPr>
        <sz val="11"/>
        <color rgb="FF000000"/>
        <rFont val="Calibri"/>
      </rPr>
      <t>If the EMM console device policy is not set to disable USB mass storage mode or on the managed Google Android 15 device, the device policy is not set to disable USB mass storage mode, this is a finding.</t>
    </r>
  </si>
  <si>
    <t>V-267445</t>
  </si>
  <si>
    <r>
      <rPr>
        <sz val="11"/>
        <rFont val="Calibri"/>
      </rPr>
      <t>Google Android 15 must be configured to not allow backup of [all applications, configuration data] to locally connected systems.</t>
    </r>
  </si>
  <si>
    <r>
      <rPr>
        <sz val="11"/>
        <color rgb="FF000000"/>
        <rFont val="Calibri"/>
      </rPr>
      <t>Configure the Google Android 15 device to disable backup to locally connected systems.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backup service" to "OFF".</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</si>
  <si>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SFRID: FMT_SMF.1.1 #40</t>
    </r>
  </si>
  <si>
    <r>
      <rPr>
        <sz val="11"/>
        <color rgb="FF000000"/>
        <rFont val="Calibri"/>
      </rPr>
      <t>Review managed Google Android 15 device configuration settings to determine if the capability to back up to a locally connected system has been disabled.</t>
    </r>
    <r>
      <rPr>
        <sz val="11"/>
        <color rgb="FF000000"/>
        <rFont val="Calibri"/>
      </rPr>
      <t xml:space="preserve">
</t>
    </r>
    <r>
      <rPr>
        <sz val="11"/>
        <color rgb="FF000000"/>
        <rFont val="Calibri"/>
      </rPr>
      <t xml:space="preserve">This validation procedure is performed on both the EMM Administration Console and the managed Google Android 15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"Enable backup service" is toggled to "OFF".</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System &gt;&gt; Backup.</t>
    </r>
    <r>
      <rPr>
        <sz val="11"/>
        <color rgb="FF000000"/>
        <rFont val="Calibri"/>
      </rPr>
      <t xml:space="preserve">
</t>
    </r>
    <r>
      <rPr>
        <sz val="11"/>
        <color rgb="FF000000"/>
        <rFont val="Calibri"/>
      </rPr>
      <t>2. Verify Backup settings is "Not available".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System &gt;&gt; Backup.</t>
    </r>
    <r>
      <rPr>
        <sz val="11"/>
        <color rgb="FF000000"/>
        <rFont val="Calibri"/>
      </rPr>
      <t xml:space="preserve">
</t>
    </r>
    <r>
      <rPr>
        <sz val="11"/>
        <color rgb="FF000000"/>
        <rFont val="Calibri"/>
      </rPr>
      <t>2. Select "Work".</t>
    </r>
    <r>
      <rPr>
        <sz val="11"/>
        <color rgb="FF000000"/>
        <rFont val="Calibri"/>
      </rPr>
      <t xml:space="preserve">
</t>
    </r>
    <r>
      <rPr>
        <sz val="11"/>
        <color rgb="FF000000"/>
        <rFont val="Calibri"/>
      </rPr>
      <t>3. Verify Backup settings is "Not available".</t>
    </r>
    <r>
      <rPr>
        <sz val="11"/>
        <color rgb="FF000000"/>
        <rFont val="Calibri"/>
      </rPr>
      <t xml:space="preserve">
</t>
    </r>
    <r>
      <rPr>
        <sz val="11"/>
        <color rgb="FF000000"/>
        <rFont val="Calibri"/>
      </rPr>
      <t>If the EMM console device policy is not set to disable the capability to back up to a locally connected system or on the managed Google Android 15 device, the device policy is not set to disable the capability to back up to a locally connected system, and this is a finding.</t>
    </r>
  </si>
  <si>
    <t>V-267446</t>
  </si>
  <si>
    <r>
      <rPr>
        <sz val="11"/>
        <rFont val="Calibri"/>
      </rPr>
      <t>Google Android 15 must be configured to not allow backup of [all applications, configuration data] to remote systems.</t>
    </r>
  </si>
  <si>
    <r>
      <rPr>
        <sz val="11"/>
        <color rgb="FF000000"/>
        <rFont val="Calibri"/>
      </rPr>
      <t>Configure the Google Android 15 device to disable backup to remote systems (including commercial clouds).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backup service" to "OFF".</t>
    </r>
    <r>
      <rPr>
        <sz val="11"/>
        <color rgb="FF000000"/>
        <rFont val="Calibri"/>
      </rPr>
      <t xml:space="preserve">
</t>
    </r>
    <r>
      <rPr>
        <sz val="11"/>
        <color rgb="FF000000"/>
        <rFont val="Calibri"/>
      </rPr>
      <t>Note: Since personal accounts cannot be added to the work profile (GOOG-15-009800), this control only impacts personal profile accounts. Site can allow backup based on local policy.</t>
    </r>
  </si>
  <si>
    <r>
      <rPr>
        <sz val="11"/>
        <color rgb="FF000000"/>
        <rFont val="Calibri"/>
      </rPr>
      <t>Backups to remote systems (including cloud backup) can leave data vulnerable to breach on the external systems, which often offer less protection than the mobile operating system (MOS).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SFRID: FMT_SMF.1.1 #40</t>
    </r>
  </si>
  <si>
    <r>
      <rPr>
        <sz val="11"/>
        <color rgb="FF000000"/>
        <rFont val="Calibri"/>
      </rPr>
      <t xml:space="preserve">Review managed Google Android 15 device configuration settings to determine if the capability to back up to a remote system has been disabled. </t>
    </r>
    <r>
      <rPr>
        <sz val="11"/>
        <color rgb="FF000000"/>
        <rFont val="Calibri"/>
      </rPr>
      <t xml:space="preserve">
</t>
    </r>
    <r>
      <rPr>
        <sz val="11"/>
        <color rgb="FF000000"/>
        <rFont val="Calibri"/>
      </rPr>
      <t>Note: Since personal accounts cannot be added to the work profile (GOOG-15-009800), this control only impacts personal profile accounts. Site can allow backup based on local policy.</t>
    </r>
    <r>
      <rPr>
        <sz val="11"/>
        <color rgb="FF000000"/>
        <rFont val="Calibri"/>
      </rPr>
      <t xml:space="preserve">
</t>
    </r>
    <r>
      <rPr>
        <sz val="11"/>
        <color rgb="FF000000"/>
        <rFont val="Calibri"/>
      </rPr>
      <t xml:space="preserve">This validation procedure is performed on both the EMM Administration Console and the managed Google Android 15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"Enable backup service" is toggled to "OFF".</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System &gt;&gt; System &gt;&gt; Backup.</t>
    </r>
    <r>
      <rPr>
        <sz val="11"/>
        <color rgb="FF000000"/>
        <rFont val="Calibri"/>
      </rPr>
      <t xml:space="preserve">
</t>
    </r>
    <r>
      <rPr>
        <sz val="11"/>
        <color rgb="FF000000"/>
        <rFont val="Calibri"/>
      </rPr>
      <t>2. Verify Backup settings is "Not available".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System &gt;&gt; System &gt;&gt; Backup.</t>
    </r>
    <r>
      <rPr>
        <sz val="11"/>
        <color rgb="FF000000"/>
        <rFont val="Calibri"/>
      </rPr>
      <t xml:space="preserve">
</t>
    </r>
    <r>
      <rPr>
        <sz val="11"/>
        <color rgb="FF000000"/>
        <rFont val="Calibri"/>
      </rPr>
      <t>2. Select "Work".</t>
    </r>
    <r>
      <rPr>
        <sz val="11"/>
        <color rgb="FF000000"/>
        <rFont val="Calibri"/>
      </rPr>
      <t xml:space="preserve">
</t>
    </r>
    <r>
      <rPr>
        <sz val="11"/>
        <color rgb="FF000000"/>
        <rFont val="Calibri"/>
      </rPr>
      <t>3. Verify Backup settings is "Not available".</t>
    </r>
    <r>
      <rPr>
        <sz val="11"/>
        <color rgb="FF000000"/>
        <rFont val="Calibri"/>
      </rPr>
      <t xml:space="preserve">
</t>
    </r>
    <r>
      <rPr>
        <sz val="11"/>
        <color rgb="FF000000"/>
        <rFont val="Calibri"/>
      </rPr>
      <t>If the EMM console device policy is not set to disable the capability to back up to a remote system or on the managed Google Android 15 device, the device policy is not set to disable the capability to back up to a remote system, this is a finding.</t>
    </r>
  </si>
  <si>
    <t>V-267447</t>
  </si>
  <si>
    <r>
      <rPr>
        <sz val="11"/>
        <rFont val="Calibri"/>
      </rPr>
      <t>Google Android 15 must be configured to enable authentication of personal hotspot connections to the device using a preshared key.</t>
    </r>
  </si>
  <si>
    <r>
      <rPr>
        <sz val="11"/>
        <color rgb="FF000000"/>
        <rFont val="Calibri"/>
      </rPr>
      <t>This is a User-Based Enforcement (UBE) control.</t>
    </r>
    <r>
      <rPr>
        <sz val="11"/>
        <color rgb="FF000000"/>
        <rFont val="Calibri"/>
      </rPr>
      <t xml:space="preserve">
</t>
    </r>
    <r>
      <rPr>
        <sz val="11"/>
        <color rgb="FF000000"/>
        <rFont val="Calibri"/>
      </rPr>
      <t xml:space="preserve">Train users to not change the default Wi-Fi hotspot security setting: 15-character complex Wi-Fi hotspot preshared key (password) ("WPA2/WPA3-Personal" or WPA3-Personal"). (GOOG-15-009800). </t>
    </r>
    <r>
      <rPr>
        <sz val="11"/>
        <color rgb="FF000000"/>
        <rFont val="Calibri"/>
      </rPr>
      <t xml:space="preserve">
</t>
    </r>
    <r>
      <rPr>
        <sz val="11"/>
        <color rgb="FF000000"/>
        <rFont val="Calibri"/>
      </rPr>
      <t>If the required preshared key is not set up, train users to use the following procedure to set up the required setting:</t>
    </r>
    <r>
      <rPr>
        <sz val="11"/>
        <color rgb="FF000000"/>
        <rFont val="Calibri"/>
      </rPr>
      <t xml:space="preserve">
</t>
    </r>
    <r>
      <rPr>
        <sz val="11"/>
        <color rgb="FF000000"/>
        <rFont val="Calibri"/>
      </rPr>
      <t>1. Go to Settings &gt;&gt; Network &amp; Internet &gt;&gt; Hotspot &amp; tethering.</t>
    </r>
    <r>
      <rPr>
        <sz val="11"/>
        <color rgb="FF000000"/>
        <rFont val="Calibri"/>
      </rPr>
      <t xml:space="preserve">
</t>
    </r>
    <r>
      <rPr>
        <sz val="11"/>
        <color rgb="FF000000"/>
        <rFont val="Calibri"/>
      </rPr>
      <t>2. Enable "Wi-Fi hotspot".</t>
    </r>
    <r>
      <rPr>
        <sz val="11"/>
        <color rgb="FF000000"/>
        <rFont val="Calibri"/>
      </rPr>
      <t xml:space="preserve">
</t>
    </r>
    <r>
      <rPr>
        <sz val="11"/>
        <color rgb="FF000000"/>
        <rFont val="Calibri"/>
      </rPr>
      <t>3. Tap on the words to the left of the slide called "Wi-Fi Hotspot" to show the configuration options.</t>
    </r>
    <r>
      <rPr>
        <sz val="11"/>
        <color rgb="FF000000"/>
        <rFont val="Calibri"/>
      </rPr>
      <t xml:space="preserve">
</t>
    </r>
    <r>
      <rPr>
        <sz val="11"/>
        <color rgb="FF000000"/>
        <rFont val="Calibri"/>
      </rPr>
      <t>4. Click the "Security" link and select “WPA2/WPA3-Personal” or "WPA3-Personal".</t>
    </r>
  </si>
  <si>
    <r>
      <rPr>
        <sz val="11"/>
        <color rgb="FF000000"/>
        <rFont val="Calibri"/>
      </rPr>
      <t>If no authentication is required to establish personal hotspot connections (Wi-Fi and Bluetooth), an adversary may be able to use that device to perform attacks on other devices or networks without detection. A sophisticated adversary may also be able to exploit unknown system vulnerabilities to access information and computing resources on the device. Requiring authentication to establish personal hotspot connections mitigates this risk.</t>
    </r>
    <r>
      <rPr>
        <sz val="11"/>
        <color rgb="FF000000"/>
        <rFont val="Calibri"/>
      </rPr>
      <t xml:space="preserve">
</t>
    </r>
    <r>
      <rPr>
        <sz val="11"/>
        <color rgb="FF000000"/>
        <rFont val="Calibri"/>
      </rPr>
      <t>Application note: If hotspot functionality is permitted, it must be authenticated via a preshared key. There is no requirement to enable hotspot functionality, and it is recommended this functionality be disabled by default.</t>
    </r>
    <r>
      <rPr>
        <sz val="11"/>
        <color rgb="FF000000"/>
        <rFont val="Calibri"/>
      </rPr>
      <t xml:space="preserve">
</t>
    </r>
    <r>
      <rPr>
        <sz val="11"/>
        <color rgb="FF000000"/>
        <rFont val="Calibri"/>
      </rPr>
      <t>SFRID: FMT_SMF.1.1 #41</t>
    </r>
  </si>
  <si>
    <r>
      <rPr>
        <sz val="11"/>
        <color rgb="FF000000"/>
        <rFont val="Calibri"/>
      </rPr>
      <t>This is a User-Based Enforcement (UBE) control.</t>
    </r>
    <r>
      <rPr>
        <sz val="11"/>
        <color rgb="FF000000"/>
        <rFont val="Calibri"/>
      </rPr>
      <t xml:space="preserve">
</t>
    </r>
    <r>
      <rPr>
        <sz val="11"/>
        <color rgb="FF000000"/>
        <rFont val="Calibri"/>
      </rPr>
      <t>Check a sample of Pixel phones at the site and verify the Wi-Fi hotspot preshared key (password) is set to "WPA2/WPA3-Personal" or "WPA3-Personal".</t>
    </r>
    <r>
      <rPr>
        <sz val="11"/>
        <color rgb="FF000000"/>
        <rFont val="Calibri"/>
      </rPr>
      <t xml:space="preserve">
</t>
    </r>
    <r>
      <rPr>
        <sz val="11"/>
        <color rgb="FF000000"/>
        <rFont val="Calibri"/>
      </rPr>
      <t>1. Go to Settings &gt;&gt; Network &amp; Internet &gt;&gt; Hotspot &amp; tethering.</t>
    </r>
    <r>
      <rPr>
        <sz val="11"/>
        <color rgb="FF000000"/>
        <rFont val="Calibri"/>
      </rPr>
      <t xml:space="preserve">
</t>
    </r>
    <r>
      <rPr>
        <sz val="11"/>
        <color rgb="FF000000"/>
        <rFont val="Calibri"/>
      </rPr>
      <t>2. Enable "Wi-Fi hotspot".</t>
    </r>
    <r>
      <rPr>
        <sz val="11"/>
        <color rgb="FF000000"/>
        <rFont val="Calibri"/>
      </rPr>
      <t xml:space="preserve">
</t>
    </r>
    <r>
      <rPr>
        <sz val="11"/>
        <color rgb="FF000000"/>
        <rFont val="Calibri"/>
      </rPr>
      <t>3. Tap on the words to the left of the slide called "Wi-Fi Hotspot" to show the configuration options.</t>
    </r>
    <r>
      <rPr>
        <sz val="11"/>
        <color rgb="FF000000"/>
        <rFont val="Calibri"/>
      </rPr>
      <t xml:space="preserve">
</t>
    </r>
    <r>
      <rPr>
        <sz val="11"/>
        <color rgb="FF000000"/>
        <rFont val="Calibri"/>
      </rPr>
      <t>4. Click the "Security" link and verify either “WPA2/WPA3-Personal” or "WPA3-Personal" is selected.</t>
    </r>
    <r>
      <rPr>
        <sz val="11"/>
        <color rgb="FF000000"/>
        <rFont val="Calibri"/>
      </rPr>
      <t xml:space="preserve">
</t>
    </r>
    <r>
      <rPr>
        <sz val="11"/>
        <color rgb="FF000000"/>
        <rFont val="Calibri"/>
      </rPr>
      <t>If the Wi-Fi hotspot security is not set to “WPA2/WPA3-Personal” or "WPA3-Personal", this is a finding.</t>
    </r>
  </si>
  <si>
    <t>V-267448</t>
  </si>
  <si>
    <r>
      <rPr>
        <sz val="11"/>
        <rFont val="Calibri"/>
      </rPr>
      <t>Google Android 15 must be configured to disable multiuser modes.</t>
    </r>
  </si>
  <si>
    <r>
      <rPr>
        <sz val="11"/>
        <color rgb="FF000000"/>
        <rFont val="Calibri"/>
      </rPr>
      <t>Configure the Google Android 15 device to disable multiuser modes.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modify accounts" to "ON".</t>
    </r>
  </si>
  <si>
    <r>
      <rPr>
        <sz val="11"/>
        <color rgb="FF000000"/>
        <rFont val="Calibri"/>
      </rPr>
      <t>Multiuser mode allows multiple users to share a mobile device by providing a degree of separation between user data. To date, no mobile device with multiuser mode features meets DOD requirements for access control, data separation, and nonrepudiation for user accounts. In addition, the MDFPP does not include design requirements for multiuser account services. Disabling multiuser mode mitigates the risk of not meeting DOD multiuser account security policies.</t>
    </r>
    <r>
      <rPr>
        <sz val="11"/>
        <color rgb="FF000000"/>
        <rFont val="Calibri"/>
      </rPr>
      <t xml:space="preserve">
</t>
    </r>
    <r>
      <rPr>
        <sz val="11"/>
        <color rgb="FF000000"/>
        <rFont val="Calibri"/>
      </rPr>
      <t>SFRID: FMT_SMF.1.1 #47a</t>
    </r>
  </si>
  <si>
    <r>
      <rPr>
        <sz val="11"/>
        <color rgb="FF000000"/>
        <rFont val="Calibri"/>
      </rPr>
      <t>Review documentation on the managed Google Android 15 device and inspect the configuration on the Google Android device to disable multiuser modes.</t>
    </r>
    <r>
      <rPr>
        <sz val="11"/>
        <color rgb="FF000000"/>
        <rFont val="Calibri"/>
      </rPr>
      <t xml:space="preserve">
</t>
    </r>
    <r>
      <rPr>
        <sz val="11"/>
        <color rgb="FF000000"/>
        <rFont val="Calibri"/>
      </rPr>
      <t xml:space="preserve">This validation procedure is performed on both the EMM Administration Console and the managed Google Android 15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 xml:space="preserve">COBO and COPE: </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"Disallow modify accounts" is toggled to "ON".</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Passwords, passkeys &amp; accounts &gt;&gt; Accounts for Owner.</t>
    </r>
    <r>
      <rPr>
        <sz val="11"/>
        <color rgb="FF000000"/>
        <rFont val="Calibri"/>
      </rPr>
      <t xml:space="preserve">
</t>
    </r>
    <r>
      <rPr>
        <sz val="11"/>
        <color rgb="FF000000"/>
        <rFont val="Calibri"/>
      </rPr>
      <t>2. Tap "Add account" (work profile).</t>
    </r>
    <r>
      <rPr>
        <sz val="11"/>
        <color rgb="FF000000"/>
        <rFont val="Calibri"/>
      </rPr>
      <t xml:space="preserve">
</t>
    </r>
    <r>
      <rPr>
        <sz val="11"/>
        <color rgb="FF000000"/>
        <rFont val="Calibri"/>
      </rPr>
      <t>3. Verify the action is not allowed.</t>
    </r>
    <r>
      <rPr>
        <sz val="11"/>
        <color rgb="FF000000"/>
        <rFont val="Calibri"/>
      </rPr>
      <t xml:space="preserve">
</t>
    </r>
    <r>
      <rPr>
        <sz val="11"/>
        <color rgb="FF000000"/>
        <rFont val="Calibri"/>
      </rPr>
      <t>If the EMM console device policy is not set to disable multiuser modes or on the managed Google Android 15 device, the device policy is not set to disable multiuser modes, this is a finding.</t>
    </r>
  </si>
  <si>
    <t>V-267449</t>
  </si>
  <si>
    <r>
      <rPr>
        <sz val="11"/>
        <rFont val="Calibri"/>
      </rPr>
      <t>Google Android 15 must be configured to disable all Bluetooth profiles except for HSP (Headset Profile), HFP (Hands-Free Profile), SPP (Serial Port Profile), A2DP (Advanced Audio Distribution Profile), AVRCP (Audio/Video Remote Control Profile), and PBAP (Phone Book Access Profile).</t>
    </r>
  </si>
  <si>
    <r>
      <rPr>
        <sz val="11"/>
        <color rgb="FF000000"/>
        <rFont val="Calibri"/>
      </rPr>
      <t>Configure the Google Android 15 device to disable Bluetooth or if the AO has approved the use of Bluetooth (for example, for car hands-free use), train the user to connect to only authorized Bluetooth devices using only HSP, HFP, or SPP Bluetooth capable devices (UBE).</t>
    </r>
    <r>
      <rPr>
        <sz val="11"/>
        <color rgb="FF000000"/>
        <rFont val="Calibri"/>
      </rPr>
      <t xml:space="preserve">
</t>
    </r>
    <r>
      <rPr>
        <sz val="11"/>
        <color rgb="FF000000"/>
        <rFont val="Calibri"/>
      </rPr>
      <t>To disable Bluetooth use the following procedure: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 on parent"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The user training requirement is satisfied in requirement GOOG-15-009800.</t>
    </r>
  </si>
  <si>
    <r>
      <rPr>
        <sz val="11"/>
        <color rgb="FF000000"/>
        <rFont val="Calibri"/>
      </rPr>
      <t>Some Bluetooth profiles provide the capability for remote transfer of sensitive DOD data without encryption or otherwise do not meet DOD IT security policies and therefore must be disabled.</t>
    </r>
    <r>
      <rPr>
        <sz val="11"/>
        <color rgb="FF000000"/>
        <rFont val="Calibri"/>
      </rPr>
      <t xml:space="preserve">
</t>
    </r>
    <r>
      <rPr>
        <sz val="11"/>
        <color rgb="FF000000"/>
        <rFont val="Calibri"/>
      </rPr>
      <t>SFRID: FMT_SMF_EXT.1.1/BLUETOOTH BT-8</t>
    </r>
  </si>
  <si>
    <r>
      <rPr>
        <sz val="11"/>
        <color rgb="FF000000"/>
        <rFont val="Calibri"/>
      </rPr>
      <t>Determine if the authorizing official (AO) has approved the use of Bluetooth at the site.</t>
    </r>
    <r>
      <rPr>
        <sz val="11"/>
        <color rgb="FF000000"/>
        <rFont val="Calibri"/>
      </rPr>
      <t xml:space="preserve">
</t>
    </r>
    <r>
      <rPr>
        <sz val="11"/>
        <color rgb="FF000000"/>
        <rFont val="Calibri"/>
      </rPr>
      <t>If the AO has not approved the use of Bluetooth, verify Bluetooth has been disabled.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 section.</t>
    </r>
    <r>
      <rPr>
        <sz val="11"/>
        <color rgb="FF000000"/>
        <rFont val="Calibri"/>
      </rPr>
      <t xml:space="preserve">
</t>
    </r>
    <r>
      <rPr>
        <sz val="11"/>
        <color rgb="FF000000"/>
        <rFont val="Calibri"/>
      </rPr>
      <t>2. Verify "Disallow Bluetooth"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 on parent" section.</t>
    </r>
    <r>
      <rPr>
        <sz val="11"/>
        <color rgb="FF000000"/>
        <rFont val="Calibri"/>
      </rPr>
      <t xml:space="preserve">
</t>
    </r>
    <r>
      <rPr>
        <sz val="11"/>
        <color rgb="FF000000"/>
        <rFont val="Calibri"/>
      </rPr>
      <t>2. Verify "Disallow Bluetooth" is toggled to "ON".</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Connected Devices &gt;&gt; Connection Preferences &gt;&gt; Bluetooth.</t>
    </r>
    <r>
      <rPr>
        <sz val="11"/>
        <color rgb="FF000000"/>
        <rFont val="Calibri"/>
      </rPr>
      <t xml:space="preserve">
</t>
    </r>
    <r>
      <rPr>
        <sz val="11"/>
        <color rgb="FF000000"/>
        <rFont val="Calibri"/>
      </rPr>
      <t>2. Verify "Use Bluetooth" is set to OFF and cannot be toggled to "ON".</t>
    </r>
    <r>
      <rPr>
        <sz val="11"/>
        <color rgb="FF000000"/>
        <rFont val="Calibri"/>
      </rPr>
      <t xml:space="preserve">
</t>
    </r>
    <r>
      <rPr>
        <sz val="11"/>
        <color rgb="FF000000"/>
        <rFont val="Calibri"/>
      </rPr>
      <t>If the AO has approved the use of Bluetooth, on the managed Android 15 device:</t>
    </r>
    <r>
      <rPr>
        <sz val="11"/>
        <color rgb="FF000000"/>
        <rFont val="Calibri"/>
      </rPr>
      <t xml:space="preserve">
</t>
    </r>
    <r>
      <rPr>
        <sz val="11"/>
        <color rgb="FF000000"/>
        <rFont val="Calibri"/>
      </rPr>
      <t>1. Go to Settings &gt;&gt; Connected Devices.</t>
    </r>
    <r>
      <rPr>
        <sz val="11"/>
        <color rgb="FF000000"/>
        <rFont val="Calibri"/>
      </rPr>
      <t xml:space="preserve">
</t>
    </r>
    <r>
      <rPr>
        <sz val="11"/>
        <color rgb="FF000000"/>
        <rFont val="Calibri"/>
      </rPr>
      <t>2. Verify only approved Bluetooth connected devices using approved profiles are listed.</t>
    </r>
    <r>
      <rPr>
        <sz val="11"/>
        <color rgb="FF000000"/>
        <rFont val="Calibri"/>
      </rPr>
      <t xml:space="preserve">
</t>
    </r>
    <r>
      <rPr>
        <sz val="11"/>
        <color rgb="FF000000"/>
        <rFont val="Calibri"/>
      </rPr>
      <t>If the AO has not approved the use of Bluetooth, and Bluetooth use is not disabled via an EMM-managed device policy, this is a finding.</t>
    </r>
    <r>
      <rPr>
        <sz val="11"/>
        <color rgb="FF000000"/>
        <rFont val="Calibri"/>
      </rPr>
      <t xml:space="preserve">
</t>
    </r>
    <r>
      <rPr>
        <sz val="11"/>
        <color rgb="FF000000"/>
        <rFont val="Calibri"/>
      </rPr>
      <t>If the AO has approved the use of Bluetooth, and Bluetooth devices using unauthorized Bluetooth profiles are listed on the device under "Connected devices", this is a finding.</t>
    </r>
  </si>
  <si>
    <t>V-267450</t>
  </si>
  <si>
    <r>
      <rPr>
        <sz val="11"/>
        <rFont val="Calibri"/>
      </rPr>
      <t>Google Android 15 must be configured to disable ad hoc wireless client-to-client connection capability.</t>
    </r>
  </si>
  <si>
    <r>
      <rPr>
        <sz val="11"/>
        <color rgb="FF000000"/>
        <rFont val="Calibri"/>
      </rPr>
      <t>Configure the Google Android devices to disallow Wi-Fi Direct. On the management tool, do the following:</t>
    </r>
    <r>
      <rPr>
        <sz val="11"/>
        <color rgb="FF000000"/>
        <rFont val="Calibri"/>
      </rPr>
      <t xml:space="preserve">
</t>
    </r>
    <r>
      <rPr>
        <sz val="11"/>
        <color rgb="FF000000"/>
        <rFont val="Calibri"/>
      </rPr>
      <t>COBO:</t>
    </r>
    <r>
      <rPr>
        <sz val="11"/>
        <color rgb="FF000000"/>
        <rFont val="Calibri"/>
      </rPr>
      <t xml:space="preserve">
</t>
    </r>
    <r>
      <rPr>
        <sz val="11"/>
        <color rgb="FF000000"/>
        <rFont val="Calibri"/>
      </rPr>
      <t>1. Find "User Restrictions" and select "Set User Restrictions".</t>
    </r>
    <r>
      <rPr>
        <sz val="11"/>
        <color rgb="FF000000"/>
        <rFont val="Calibri"/>
      </rPr>
      <t xml:space="preserve">
</t>
    </r>
    <r>
      <rPr>
        <sz val="11"/>
        <color rgb="FF000000"/>
        <rFont val="Calibri"/>
      </rPr>
      <t>2. Scroll down to "Disallow Wi-Fi Direct" and toggle that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Find "User Restrictions on Parent" and select "Set User Restrictions".</t>
    </r>
    <r>
      <rPr>
        <sz val="11"/>
        <color rgb="FF000000"/>
        <rFont val="Calibri"/>
      </rPr>
      <t xml:space="preserve">
</t>
    </r>
    <r>
      <rPr>
        <sz val="11"/>
        <color rgb="FF000000"/>
        <rFont val="Calibri"/>
      </rPr>
      <t>2. Scroll down to "Disallow Wi-Fi Direct" and toggle that to "ON".</t>
    </r>
  </si>
  <si>
    <r>
      <rPr>
        <sz val="11"/>
        <color rgb="FF000000"/>
        <rFont val="Calibri"/>
      </rPr>
      <t>Ad hoc wireless client-to-client connections allow mobile devices to communicate with each other directly, circumventing network security policies and making the traffic invisible. This could allow the exposure of sensitive DOD data and increase the risk of downloading and installing malware of the DOD mobile device.</t>
    </r>
    <r>
      <rPr>
        <sz val="11"/>
        <color rgb="FF000000"/>
        <rFont val="Calibri"/>
      </rPr>
      <t xml:space="preserve">
</t>
    </r>
    <r>
      <rPr>
        <sz val="11"/>
        <color rgb="FF000000"/>
        <rFont val="Calibri"/>
      </rPr>
      <t>SFRID: FMT_SMF_EXT.1.1/WLAN</t>
    </r>
  </si>
  <si>
    <r>
      <rPr>
        <sz val="11"/>
        <color rgb="FF000000"/>
        <rFont val="Calibri"/>
      </rPr>
      <t>Review the configuration to determine if the Google Android devices are disallowing Wi-Fi Direct.</t>
    </r>
    <r>
      <rPr>
        <sz val="11"/>
        <color rgb="FF000000"/>
        <rFont val="Calibri"/>
      </rPr>
      <t xml:space="preserve">
</t>
    </r>
    <r>
      <rPr>
        <sz val="11"/>
        <color rgb="FF000000"/>
        <rFont val="Calibri"/>
      </rPr>
      <t>This validation procedure is performed on both the management tool and the Google Android device.</t>
    </r>
    <r>
      <rPr>
        <sz val="11"/>
        <color rgb="FF000000"/>
        <rFont val="Calibri"/>
      </rPr>
      <t xml:space="preserve">
</t>
    </r>
    <r>
      <rPr>
        <sz val="11"/>
        <color rgb="FF000000"/>
        <rFont val="Calibri"/>
      </rPr>
      <t>On the management tool, in the user restrictions, verify "Wi-Fi Direct" has been set to "Disallow":</t>
    </r>
    <r>
      <rPr>
        <sz val="11"/>
        <color rgb="FF000000"/>
        <rFont val="Calibri"/>
      </rPr>
      <t xml:space="preserve">
</t>
    </r>
    <r>
      <rPr>
        <sz val="11"/>
        <color rgb="FF000000"/>
        <rFont val="Calibri"/>
      </rPr>
      <t>COBO:</t>
    </r>
    <r>
      <rPr>
        <sz val="11"/>
        <color rgb="FF000000"/>
        <rFont val="Calibri"/>
      </rPr>
      <t xml:space="preserve">
</t>
    </r>
    <r>
      <rPr>
        <sz val="11"/>
        <color rgb="FF000000"/>
        <rFont val="Calibri"/>
      </rPr>
      <t>1. Find "User Restrictions" and select "Set User Restrictions".</t>
    </r>
    <r>
      <rPr>
        <sz val="11"/>
        <color rgb="FF000000"/>
        <rFont val="Calibri"/>
      </rPr>
      <t xml:space="preserve">
</t>
    </r>
    <r>
      <rPr>
        <sz val="11"/>
        <color rgb="FF000000"/>
        <rFont val="Calibri"/>
      </rPr>
      <t>2. Scroll down to "Disallow Wi-Fi Direct" and verify it is set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Find "User Restrictions on Parent" and select "Set User Restrictions".</t>
    </r>
    <r>
      <rPr>
        <sz val="11"/>
        <color rgb="FF000000"/>
        <rFont val="Calibri"/>
      </rPr>
      <t xml:space="preserve">
</t>
    </r>
    <r>
      <rPr>
        <sz val="11"/>
        <color rgb="FF000000"/>
        <rFont val="Calibri"/>
      </rPr>
      <t>2. Scroll down to "Disallow Wi-Fi Direct" and verify it is set to "ON".</t>
    </r>
    <r>
      <rPr>
        <sz val="11"/>
        <color rgb="FF000000"/>
        <rFont val="Calibri"/>
      </rPr>
      <t xml:space="preserve">
</t>
    </r>
    <r>
      <rPr>
        <sz val="11"/>
        <color rgb="FF000000"/>
        <rFont val="Calibri"/>
      </rPr>
      <t>On the Google Android device:</t>
    </r>
    <r>
      <rPr>
        <sz val="11"/>
        <color rgb="FF000000"/>
        <rFont val="Calibri"/>
      </rPr>
      <t xml:space="preserve">
</t>
    </r>
    <r>
      <rPr>
        <sz val="11"/>
        <color rgb="FF000000"/>
        <rFont val="Calibri"/>
      </rPr>
      <t>1. Open Settings &gt;&gt; Connections &gt;&gt; Wi-Fi.</t>
    </r>
    <r>
      <rPr>
        <sz val="11"/>
        <color rgb="FF000000"/>
        <rFont val="Calibri"/>
      </rPr>
      <t xml:space="preserve">
</t>
    </r>
    <r>
      <rPr>
        <sz val="11"/>
        <color rgb="FF000000"/>
        <rFont val="Calibri"/>
      </rPr>
      <t>2. From the hamburger menu, select Wi-Fi Direct.</t>
    </r>
    <r>
      <rPr>
        <sz val="11"/>
        <color rgb="FF000000"/>
        <rFont val="Calibri"/>
      </rPr>
      <t xml:space="preserve">
</t>
    </r>
    <r>
      <rPr>
        <sz val="11"/>
        <color rgb="FF000000"/>
        <rFont val="Calibri"/>
      </rPr>
      <t>3. Verify that Wi-Fi Direct cannot be selected.</t>
    </r>
    <r>
      <rPr>
        <sz val="11"/>
        <color rgb="FF000000"/>
        <rFont val="Calibri"/>
      </rPr>
      <t xml:space="preserve">
</t>
    </r>
    <r>
      <rPr>
        <sz val="11"/>
        <color rgb="FF000000"/>
        <rFont val="Calibri"/>
      </rPr>
      <t>If on the management tool "Wi-Fi Direct" is not set to "Disallow", or on the Google Android device a Wi-Fi Direct device is listed that can be connected to, this is a finding.</t>
    </r>
  </si>
  <si>
    <t>V-267451</t>
  </si>
  <si>
    <r>
      <rPr>
        <sz val="11"/>
        <rFont val="Calibri"/>
      </rPr>
      <t>Google Android 15 users must complete required training.</t>
    </r>
  </si>
  <si>
    <r>
      <rPr>
        <sz val="11"/>
        <color rgb="FF000000"/>
        <rFont val="Calibri"/>
      </rPr>
      <t xml:space="preserve">All Google Android 15 device users must complete training on the following training topics (users must acknowledge that they have reviewed training via a signed User Agreement or similar written record): </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xml:space="preserve">- Need to ensure no DOD data is saved to the personal space or transmitted from a personal app (for example, from personal email). </t>
    </r>
    <r>
      <rPr>
        <sz val="11"/>
        <color rgb="FF000000"/>
        <rFont val="Calibri"/>
      </rPr>
      <t xml:space="preserve">
</t>
    </r>
    <r>
      <rPr>
        <sz val="11"/>
        <color rgb="FF000000"/>
        <rFont val="Calibri"/>
      </rPr>
      <t>- 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the credentials can be revoked. Upon device retirement, turn-in, or reassignment, ensure that a factory data reset is performed prior to device hand off. Follow mobility service provider decommissioning procedures as applicable.</t>
    </r>
    <r>
      <rPr>
        <sz val="11"/>
        <color rgb="FF000000"/>
        <rFont val="Calibri"/>
      </rPr>
      <t xml:space="preserve">
</t>
    </r>
    <r>
      <rPr>
        <sz val="11"/>
        <color rgb="FF000000"/>
        <rFont val="Calibri"/>
      </rPr>
      <t xml:space="preserve">- How to configure the following UBE controls (users must configure the control) on the Google device: </t>
    </r>
    <r>
      <rPr>
        <sz val="11"/>
        <color rgb="FF000000"/>
        <rFont val="Calibri"/>
      </rPr>
      <t xml:space="preserve">
</t>
    </r>
    <r>
      <rPr>
        <sz val="11"/>
        <color rgb="FF000000"/>
        <rFont val="Calibri"/>
      </rPr>
      <t xml:space="preserve"> **Secure use of Calendar Alarm.</t>
    </r>
    <r>
      <rPr>
        <sz val="11"/>
        <color rgb="FF000000"/>
        <rFont val="Calibri"/>
      </rPr>
      <t xml:space="preserve">
</t>
    </r>
    <r>
      <rPr>
        <sz val="11"/>
        <color rgb="FF000000"/>
        <rFont val="Calibri"/>
      </rPr>
      <t xml:space="preserve"> **Local screen mirroring and mirroring procedures (authorized/not authorized for use). </t>
    </r>
    <r>
      <rPr>
        <sz val="11"/>
        <color rgb="FF000000"/>
        <rFont val="Calibri"/>
      </rPr>
      <t xml:space="preserve">
</t>
    </r>
    <r>
      <rPr>
        <sz val="11"/>
        <color rgb="FF000000"/>
        <rFont val="Calibri"/>
      </rPr>
      <t xml:space="preserve"> **Do not upload DOD contacts via smart call and caller ID services.</t>
    </r>
    <r>
      <rPr>
        <sz val="11"/>
        <color rgb="FF000000"/>
        <rFont val="Calibri"/>
      </rPr>
      <t xml:space="preserve">
</t>
    </r>
    <r>
      <rPr>
        <sz val="11"/>
        <color rgb="FF000000"/>
        <rFont val="Calibri"/>
      </rPr>
      <t xml:space="preserve"> **Do not configure a DOD network (work) VPN profile on any third-party VPN client installed in the personal space. </t>
    </r>
    <r>
      <rPr>
        <sz val="11"/>
        <color rgb="FF000000"/>
        <rFont val="Calibri"/>
      </rPr>
      <t xml:space="preserve">
</t>
    </r>
    <r>
      <rPr>
        <sz val="11"/>
        <color rgb="FF000000"/>
        <rFont val="Calibri"/>
      </rPr>
      <t xml:space="preserve"> **If Bluetooth connections are approved for mobile device, types of allowed connections (for example car hands-free, but not Bluetooth wireless keyboard).</t>
    </r>
    <r>
      <rPr>
        <sz val="11"/>
        <color rgb="FF000000"/>
        <rFont val="Calibri"/>
      </rPr>
      <t xml:space="preserve">
</t>
    </r>
    <r>
      <rPr>
        <sz val="11"/>
        <color rgb="FF000000"/>
        <rFont val="Calibri"/>
      </rPr>
      <t xml:space="preserve"> **How to perform a full device wipe.</t>
    </r>
    <r>
      <rPr>
        <sz val="11"/>
        <color rgb="FF000000"/>
        <rFont val="Calibri"/>
      </rPr>
      <t xml:space="preserve">
</t>
    </r>
    <r>
      <rPr>
        <sz val="11"/>
        <color rgb="FF000000"/>
        <rFont val="Calibri"/>
      </rPr>
      <t xml:space="preserve"> **Use default Wi-Fi hotspot password: 15-character complex Wi-Fi hotspot preshared password enabled ("WPA2/WPA3-personal").</t>
    </r>
    <r>
      <rPr>
        <sz val="11"/>
        <color rgb="FF000000"/>
        <rFont val="Calibri"/>
      </rPr>
      <t xml:space="preserve">
</t>
    </r>
    <r>
      <rPr>
        <sz val="11"/>
        <color rgb="FF000000"/>
        <rFont val="Calibri"/>
      </rPr>
      <t>- AO guidance on acceptable use and restrictions, if any, on downloading and installing personal apps and data (music, photos, etc.) in the Google device personal space.</t>
    </r>
  </si>
  <si>
    <r>
      <rPr>
        <sz val="11"/>
        <color rgb="FF000000"/>
        <rFont val="Calibri"/>
      </rPr>
      <t>The security posture of Google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Google mobile device may become compromised and DOD sensitive data may become compromised.</t>
    </r>
    <r>
      <rPr>
        <sz val="11"/>
        <color rgb="FF000000"/>
        <rFont val="Calibri"/>
      </rPr>
      <t xml:space="preserve">
</t>
    </r>
    <r>
      <rPr>
        <sz val="11"/>
        <color rgb="FF000000"/>
        <rFont val="Calibri"/>
      </rPr>
      <t>SFRID: NA</t>
    </r>
  </si>
  <si>
    <r>
      <rPr>
        <sz val="11"/>
        <color rgb="FF000000"/>
        <rFont val="Calibri"/>
      </rPr>
      <t xml:space="preserve">Review a sample of site User Agreements for Google Android 15 device users or similar training records and training course content. </t>
    </r>
    <r>
      <rPr>
        <sz val="11"/>
        <color rgb="FF000000"/>
        <rFont val="Calibri"/>
      </rPr>
      <t xml:space="preserve">
</t>
    </r>
    <r>
      <rPr>
        <sz val="11"/>
        <color rgb="FF000000"/>
        <rFont val="Calibri"/>
      </rPr>
      <t xml:space="preserve">Verify that the Google Android 15 device users have completed the required training. The intent is that required training is renewed on a periodic basis in a time period determined by the AO. </t>
    </r>
    <r>
      <rPr>
        <sz val="11"/>
        <color rgb="FF000000"/>
        <rFont val="Calibri"/>
      </rPr>
      <t xml:space="preserve">
</t>
    </r>
    <r>
      <rPr>
        <sz val="11"/>
        <color rgb="FF000000"/>
        <rFont val="Calibri"/>
      </rPr>
      <t>If any Google Android 15 device user has not completed the required training, this is a finding.</t>
    </r>
  </si>
  <si>
    <t>V-267452</t>
  </si>
  <si>
    <r>
      <rPr>
        <sz val="11"/>
        <rFont val="Calibri"/>
      </rPr>
      <t>Google Android 15 must be configured to disable Wi-Fi Sharing.</t>
    </r>
  </si>
  <si>
    <r>
      <rPr>
        <sz val="11"/>
        <color rgb="FF000000"/>
        <rFont val="Calibri"/>
      </rPr>
      <t>Configure the Google Android 15 device to disable Wi-Fi Sharing.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to enable Wi-Fi Sharing. If the AO has not approved Mobile Hotspot, and it has been disabled on the EMM console, no further action is needed. </t>
    </r>
    <r>
      <rPr>
        <sz val="11"/>
        <color rgb="FF000000"/>
        <rFont val="Calibri"/>
      </rPr>
      <t xml:space="preserve">
</t>
    </r>
    <r>
      <rPr>
        <sz val="11"/>
        <color rgb="FF000000"/>
        <rFont val="Calibri"/>
      </rPr>
      <t xml:space="preserve">If Mobile Hotspot is being used, use the following procedure to disable Wi-Fi Sharing: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sharing admin configured Wi-Fi"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sharing admin configured Wi-Fi" to "ON".</t>
    </r>
  </si>
  <si>
    <r>
      <rPr>
        <sz val="11"/>
        <color rgb="FF000000"/>
        <rFont val="Calibri"/>
      </rPr>
      <t>Wi-Fi Sharing is an optional configuration of Wi-Fi Tethering/Mobile Hotspot, which allows the device to share its Wi-Fi connection with other wirelessly connected devices instead of its mobile (cellular) connection.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SFRID: FMT_SMF_EXT.1.1 / WLAN #3</t>
    </r>
  </si>
  <si>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to enable Wi-Fi Sharing. If the Authorizing Official (AO) has not approved Mobile Hotspot, and it has been verified as disabled on the EMM console, no further action is needed. </t>
    </r>
    <r>
      <rPr>
        <sz val="11"/>
        <color rgb="FF000000"/>
        <rFont val="Calibri"/>
      </rPr>
      <t xml:space="preserve">
</t>
    </r>
    <r>
      <rPr>
        <sz val="11"/>
        <color rgb="FF000000"/>
        <rFont val="Calibri"/>
      </rPr>
      <t xml:space="preserve">If Mobile Hotspot is being used, use the following procedure to verify Wi-Fi Sharing is disabled: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sharing admin configured Wi-Fi"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sharing admin configured Wi-Fi" to "ON".</t>
    </r>
    <r>
      <rPr>
        <sz val="11"/>
        <color rgb="FF000000"/>
        <rFont val="Calibri"/>
      </rPr>
      <t xml:space="preserve">
</t>
    </r>
    <r>
      <rPr>
        <sz val="11"/>
        <color rgb="FF000000"/>
        <rFont val="Calibri"/>
      </rPr>
      <t>If on the EMM console, "Disallow sharing admin configured Wi-Fi" is not enabled, this is a finding.</t>
    </r>
  </si>
  <si>
    <t>V-267453</t>
  </si>
  <si>
    <r>
      <rPr>
        <sz val="11"/>
        <rFont val="Calibri"/>
      </rPr>
      <t>Google Android 15 must be configured to enforce a password for Wi-Fi and Bluetooth hotspot, if approved for use by the approving authority (AO). If not approved for use, Wi-Fi and Bluetooth hotspot must be disabled.</t>
    </r>
  </si>
  <si>
    <r>
      <rPr>
        <sz val="11"/>
        <color rgb="FF000000"/>
        <rFont val="Calibri"/>
      </rPr>
      <t xml:space="preserve">Disable hotspot functions on the DOD phone if not approved by the AO.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If the use of Wi-Fi and Bluetooth hotspots has been approved by the AO, train the user to not change the default hotspot password (refer to GOOG-15-009800). (By default, when Wi-Fi Hotspot is enabled, a 15-character complex password is automatically configured for the hotspot.</t>
    </r>
  </si>
  <si>
    <r>
      <rPr>
        <sz val="11"/>
        <color rgb="FF000000"/>
        <rFont val="Calibri"/>
      </rPr>
      <t>Wi-Fi and Bluetooth hotspot use may increase the risk for exposing sensitive DOD data for some use cases, therefore it should be disabled unless approved by the AO. When a DOD mobile phone is used as a Wi-Fi or Bluetooth hotspot, a hotspot password must be enabled, otherwise unauthorized devices could connect to the DOD hotspot which may increase the risk of exposure of sensitive DOD data and/or a performance degradation of the DOD mobile phone.</t>
    </r>
    <r>
      <rPr>
        <sz val="11"/>
        <color rgb="FF000000"/>
        <rFont val="Calibri"/>
      </rPr>
      <t xml:space="preserve">
</t>
    </r>
    <r>
      <rPr>
        <sz val="11"/>
        <color rgb="FF000000"/>
        <rFont val="Calibri"/>
      </rPr>
      <t>SFRID: FMT_SMF_EXT.1.1 / WLAN #3</t>
    </r>
  </si>
  <si>
    <r>
      <rPr>
        <sz val="11"/>
        <color rgb="FF000000"/>
        <rFont val="Calibri"/>
      </rPr>
      <t>Review device configuration, user training, and determine if the AO has approved hotspot use.</t>
    </r>
    <r>
      <rPr>
        <sz val="11"/>
        <color rgb="FF000000"/>
        <rFont val="Calibri"/>
      </rPr>
      <t xml:space="preserve">
</t>
    </r>
    <r>
      <rPr>
        <sz val="11"/>
        <color rgb="FF000000"/>
        <rFont val="Calibri"/>
      </rPr>
      <t>If the AO has not approved hotspot use, verify hotspot use has been disabled: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config tethering"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Network &amp; Internet.</t>
    </r>
    <r>
      <rPr>
        <sz val="11"/>
        <color rgb="FF000000"/>
        <rFont val="Calibri"/>
      </rPr>
      <t xml:space="preserve">
</t>
    </r>
    <r>
      <rPr>
        <sz val="11"/>
        <color rgb="FF000000"/>
        <rFont val="Calibri"/>
      </rPr>
      <t>2. Verify "Hotspot &amp; tethering" is "Controlled by admin".</t>
    </r>
    <r>
      <rPr>
        <sz val="11"/>
        <color rgb="FF000000"/>
        <rFont val="Calibri"/>
      </rPr>
      <t xml:space="preserve">
</t>
    </r>
    <r>
      <rPr>
        <sz val="11"/>
        <color rgb="FF000000"/>
        <rFont val="Calibri"/>
      </rPr>
      <t>3. Verify that tapping "Hotspot &amp; tethering" provides a prompt to the user specifying "Action not allowed".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managed Google Android 15 device "Hotspot &amp; tethering" is enabled, this is a finding.</t>
    </r>
    <r>
      <rPr>
        <sz val="11"/>
        <color rgb="FF000000"/>
        <rFont val="Calibri"/>
      </rPr>
      <t xml:space="preserve">
</t>
    </r>
    <r>
      <rPr>
        <sz val="11"/>
        <color rgb="FF000000"/>
        <rFont val="Calibri"/>
      </rPr>
      <t>If hotspot use has been approved, verify the user has been trained to use the default hotspot password. Refer to GOOG-15-009800 for procedure.</t>
    </r>
    <r>
      <rPr>
        <sz val="11"/>
        <color rgb="FF000000"/>
        <rFont val="Calibri"/>
      </rPr>
      <t xml:space="preserve">
</t>
    </r>
    <r>
      <rPr>
        <sz val="11"/>
        <color rgb="FF000000"/>
        <rFont val="Calibri"/>
      </rPr>
      <t>If users are not trained to use the default hotspot password, this is a finding.</t>
    </r>
  </si>
  <si>
    <t>V-267454</t>
  </si>
  <si>
    <r>
      <rPr>
        <sz val="11"/>
        <rFont val="Calibri"/>
      </rPr>
      <t>Google Android 15 must have the DOD root and intermediate PKI certificates installed.</t>
    </r>
  </si>
  <si>
    <r>
      <rPr>
        <sz val="11"/>
        <color rgb="FF000000"/>
        <rFont val="Calibri"/>
      </rPr>
      <t xml:space="preserve">Configure the Google Android 15 device to install DOD root and intermediate certificates.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upload DOD root and intermediate certificates as part of a device and/or work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current DOD root and intermediate PKI certificates may be obtained in self-extracting zip files at http://cyber.mil/pki-pke (for NIPRNet).</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</si>
  <si>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SFRID: FMT_SMF.1.1 #11</t>
    </r>
  </si>
  <si>
    <r>
      <rPr>
        <sz val="11"/>
        <color rgb="FF000000"/>
        <rFont val="Calibri"/>
      </rPr>
      <t>Review device configuration settings to confirm that the DOD root and intermediate PKI certificates are installed.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15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current DOD root and intermediate PKI certificates may be obtained in self-extracting zip files at http://cyber.mil/pki-pke (for NIPRNet).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verify that the DOD root and intermediate certificates are part of a device and/or work profile that is being pushed down to the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15 device: </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"Security &amp; privacy".</t>
    </r>
    <r>
      <rPr>
        <sz val="11"/>
        <color rgb="FF000000"/>
        <rFont val="Calibri"/>
      </rPr>
      <t xml:space="preserve">
</t>
    </r>
    <r>
      <rPr>
        <sz val="11"/>
        <color rgb="FF000000"/>
        <rFont val="Calibri"/>
      </rPr>
      <t>3. Tap "Advanced".</t>
    </r>
    <r>
      <rPr>
        <sz val="11"/>
        <color rgb="FF000000"/>
        <rFont val="Calibri"/>
      </rPr>
      <t xml:space="preserve">
</t>
    </r>
    <r>
      <rPr>
        <sz val="11"/>
        <color rgb="FF000000"/>
        <rFont val="Calibri"/>
      </rPr>
      <t>4. Tap "More security &amp; privacy".</t>
    </r>
    <r>
      <rPr>
        <sz val="11"/>
        <color rgb="FF000000"/>
        <rFont val="Calibri"/>
      </rPr>
      <t xml:space="preserve">
</t>
    </r>
    <r>
      <rPr>
        <sz val="11"/>
        <color rgb="FF000000"/>
        <rFont val="Calibri"/>
      </rPr>
      <t>5. Tap "Encryption &amp; credentials".</t>
    </r>
    <r>
      <rPr>
        <sz val="11"/>
        <color rgb="FF000000"/>
        <rFont val="Calibri"/>
      </rPr>
      <t xml:space="preserve">
</t>
    </r>
    <r>
      <rPr>
        <sz val="11"/>
        <color rgb="FF000000"/>
        <rFont val="Calibri"/>
      </rPr>
      <t>6. Tap "Trusted credentials".</t>
    </r>
    <r>
      <rPr>
        <sz val="11"/>
        <color rgb="FF000000"/>
        <rFont val="Calibri"/>
      </rPr>
      <t xml:space="preserve">
</t>
    </r>
    <r>
      <rPr>
        <sz val="11"/>
        <color rgb="FF000000"/>
        <rFont val="Calibri"/>
      </rPr>
      <t>7. Verify that DOD root and intermediate PKI certificates are listed under the "User" tab in the "Work"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DOD root and intermediate certificates are not listed in a profile, or the managed Android 15 device does not list the DOD root and intermediate certificates under the user tab, this is a finding.</t>
    </r>
  </si>
  <si>
    <t>V-267455</t>
  </si>
  <si>
    <r>
      <rPr>
        <sz val="11"/>
        <rFont val="Calibri"/>
      </rPr>
      <t>The Google Android 15 work profile must be configured to enforce the system application disable list.</t>
    </r>
  </si>
  <si>
    <r>
      <rPr>
        <sz val="11"/>
        <color rgb="FF000000"/>
        <rFont val="Calibri"/>
      </rPr>
      <t xml:space="preserve">Configure the Google Android 15 device to enforce the system application disable list.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t>
    </r>
    <r>
      <rPr>
        <sz val="11"/>
        <color rgb="FF000000"/>
        <rFont val="Calibri"/>
      </rPr>
      <t xml:space="preserve">
</t>
    </r>
    <r>
      <rPr>
        <sz val="11"/>
        <color rgb="FF000000"/>
        <rFont val="Calibri"/>
      </rPr>
      <t>3. Enter package names of apps to hide.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Enter package names of apps to hide.</t>
    </r>
    <r>
      <rPr>
        <sz val="11"/>
        <color rgb="FF000000"/>
        <rFont val="Calibri"/>
      </rPr>
      <t xml:space="preserve">
</t>
    </r>
    <r>
      <rPr>
        <sz val="11"/>
        <color rgb="FF000000"/>
        <rFont val="Calibri"/>
      </rPr>
      <t>Configure a list of approved Google core and preinstalled apps in the core app allow list.</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</si>
  <si>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Google Android 15 by Google.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Google Android 15 build by Google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SFRID: FMT_SMF.1.1 #47</t>
    </r>
  </si>
  <si>
    <r>
      <rPr>
        <sz val="11"/>
        <color rgb="FF000000"/>
        <rFont val="Calibri"/>
      </rPr>
      <t>Review the managed Google Android 15 work profile configuration settings to confirm the system application disable list is enforced. This setting is enforced by default. Verify only approved system apps have been placed on the core allow 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EMM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 list and verify only approved apps are on the list.</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t>
    </r>
    <r>
      <rPr>
        <sz val="11"/>
        <color rgb="FF000000"/>
        <rFont val="Calibri"/>
      </rPr>
      <t xml:space="preserve">
</t>
    </r>
    <r>
      <rPr>
        <sz val="11"/>
        <color rgb="FF000000"/>
        <rFont val="Calibri"/>
      </rPr>
      <t>3. Verify package names of apps are listed.</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Verify package names of apps are listed.</t>
    </r>
    <r>
      <rPr>
        <sz val="11"/>
        <color rgb="FF000000"/>
        <rFont val="Calibri"/>
      </rPr>
      <t xml:space="preserve">
</t>
    </r>
    <r>
      <rPr>
        <sz val="11"/>
        <color rgb="FF000000"/>
        <rFont val="Calibri"/>
      </rPr>
      <t>If on the EMM console the system app allow list contains unapproved core apps, this is a finding.</t>
    </r>
  </si>
  <si>
    <t>V-267456</t>
  </si>
  <si>
    <r>
      <rPr>
        <sz val="11"/>
        <rFont val="Calibri"/>
      </rPr>
      <t>The Google Android 15 work profile must be configured to disable automatic completion of workspace internet browser text input.</t>
    </r>
  </si>
  <si>
    <r>
      <rPr>
        <sz val="11"/>
        <color rgb="FF000000"/>
        <rFont val="Calibri"/>
      </rPr>
      <t>Configure the Chrome browser on the Google Android 15 device work profile to disable autofill.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"PasswordManagerEnabled" is turned "OFF".</t>
    </r>
    <r>
      <rPr>
        <sz val="11"/>
        <color rgb="FF000000"/>
        <rFont val="Calibri"/>
      </rPr>
      <t xml:space="preserve">
</t>
    </r>
    <r>
      <rPr>
        <sz val="11"/>
        <color rgb="FF000000"/>
        <rFont val="Calibri"/>
      </rPr>
      <t>4. Ensure "AutofillAddressEnabled" is turned "OFF".</t>
    </r>
    <r>
      <rPr>
        <sz val="11"/>
        <color rgb="FF000000"/>
        <rFont val="Calibri"/>
      </rPr>
      <t xml:space="preserve">
</t>
    </r>
    <r>
      <rPr>
        <sz val="11"/>
        <color rgb="FF000000"/>
        <rFont val="Calibri"/>
      </rPr>
      <t>5. Ensure "AutofillCreditCardEnabled" is turned "OFF".</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"PasswordManagerEnabled" is turned "OFF".</t>
    </r>
    <r>
      <rPr>
        <sz val="11"/>
        <color rgb="FF000000"/>
        <rFont val="Calibri"/>
      </rPr>
      <t xml:space="preserve">
</t>
    </r>
    <r>
      <rPr>
        <sz val="11"/>
        <color rgb="FF000000"/>
        <rFont val="Calibri"/>
      </rPr>
      <t>4. Ensure "AutofillAddressEnabled" is turned "OFF".</t>
    </r>
    <r>
      <rPr>
        <sz val="11"/>
        <color rgb="FF000000"/>
        <rFont val="Calibri"/>
      </rPr>
      <t xml:space="preserve">
</t>
    </r>
    <r>
      <rPr>
        <sz val="11"/>
        <color rgb="FF000000"/>
        <rFont val="Calibri"/>
      </rPr>
      <t>5. Ensure "AutofillCreditCardEnabled" is turned "OFF".</t>
    </r>
    <r>
      <rPr>
        <sz val="11"/>
        <color rgb="FF000000"/>
        <rFont val="Calibri"/>
      </rPr>
      <t xml:space="preserve">
</t>
    </r>
    <r>
      <rPr>
        <sz val="11"/>
        <color rgb="FF000000"/>
        <rFont val="Calibri"/>
      </rPr>
      <t>Refer to the EMM documentation to determine how to configure Chrome Browser Settings.</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</si>
  <si>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Android 15 device password,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SFRID: FMT_SMF.1.1 #47</t>
    </r>
  </si>
  <si>
    <r>
      <rPr>
        <sz val="11"/>
        <color rgb="FF000000"/>
        <rFont val="Calibri"/>
      </rPr>
      <t>Review the work profile Chrome Browser app on the Google Android 15 autofill setting.</t>
    </r>
    <r>
      <rPr>
        <sz val="11"/>
        <color rgb="FF000000"/>
        <rFont val="Calibri"/>
      </rPr>
      <t xml:space="preserve">
</t>
    </r>
    <r>
      <rPr>
        <sz val="11"/>
        <color rgb="FF000000"/>
        <rFont val="Calibri"/>
      </rPr>
      <t xml:space="preserve">This procedure is performed only on the EMM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"PasswordManagerEnabled" is turned "OFF".</t>
    </r>
    <r>
      <rPr>
        <sz val="11"/>
        <color rgb="FF000000"/>
        <rFont val="Calibri"/>
      </rPr>
      <t xml:space="preserve">
</t>
    </r>
    <r>
      <rPr>
        <sz val="11"/>
        <color rgb="FF000000"/>
        <rFont val="Calibri"/>
      </rPr>
      <t>4. Verify "AutofillAddressEnabled" is turned "OFF".</t>
    </r>
    <r>
      <rPr>
        <sz val="11"/>
        <color rgb="FF000000"/>
        <rFont val="Calibri"/>
      </rPr>
      <t xml:space="preserve">
</t>
    </r>
    <r>
      <rPr>
        <sz val="11"/>
        <color rgb="FF000000"/>
        <rFont val="Calibri"/>
      </rPr>
      <t>5. Verify "AutofillCreditCardEnabled" is turned "OFF".</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"PasswordManagerEnabled" is turned "OFF".</t>
    </r>
    <r>
      <rPr>
        <sz val="11"/>
        <color rgb="FF000000"/>
        <rFont val="Calibri"/>
      </rPr>
      <t xml:space="preserve">
</t>
    </r>
    <r>
      <rPr>
        <sz val="11"/>
        <color rgb="FF000000"/>
        <rFont val="Calibri"/>
      </rPr>
      <t>4. Verify "AutofillAddressEnabled" is turned "OFF".</t>
    </r>
    <r>
      <rPr>
        <sz val="11"/>
        <color rgb="FF000000"/>
        <rFont val="Calibri"/>
      </rPr>
      <t xml:space="preserve">
</t>
    </r>
    <r>
      <rPr>
        <sz val="11"/>
        <color rgb="FF000000"/>
        <rFont val="Calibri"/>
      </rPr>
      <t>5. Verify "AutofillCreditCardEnabled" is turned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any of the browser autofill settings are set to "On" in the Chrome Browser Settings, this is a finding.</t>
    </r>
  </si>
  <si>
    <t>V-267457</t>
  </si>
  <si>
    <r>
      <rPr>
        <sz val="11"/>
        <rFont val="Calibri"/>
      </rPr>
      <t>The Google Android 15 work profile must be configured to disable the autofill services.</t>
    </r>
  </si>
  <si>
    <r>
      <rPr>
        <sz val="11"/>
        <color rgb="FF000000"/>
        <rFont val="Calibri"/>
      </rPr>
      <t xml:space="preserve">Configure the Google Android 15 device work profile to disable the autofill services.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"Disable autofill"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"Disable autofill" to "ON".</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</si>
  <si>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Android 15 device password, or who otherwise is able to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SFRID: FMT_SMF.1.1 #47</t>
    </r>
  </si>
  <si>
    <r>
      <rPr>
        <sz val="11"/>
        <color rgb="FF000000"/>
        <rFont val="Calibri"/>
      </rPr>
      <t xml:space="preserve">Review the Google Android 15 work profile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only on the EMM Administration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"Disable autofill"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"Disable autofill" is toggled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autofill" is not selected, this is a finding.</t>
    </r>
  </si>
  <si>
    <t>V-267458</t>
  </si>
  <si>
    <r>
      <rPr>
        <sz val="11"/>
        <rFont val="Calibri"/>
      </rPr>
      <t>Google Android 15 must be configured to disallow configuration of date and time.</t>
    </r>
  </si>
  <si>
    <r>
      <rPr>
        <sz val="11"/>
        <color rgb="FF000000"/>
        <rFont val="Calibri"/>
      </rPr>
      <t>Configure the Google Android 15 device to set auto network time.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date time"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date time" to "ON".</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</si>
  <si>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Periodically synchronizing internal clocks with an authoritative time source is necessary to correctly correlate the timing of events that occur across the enterprise. The three authoritative time sources for Google Android 15 are an authoritative time server that is synchronized with redundant United States Naval Observatory (USNO) time servers as designated for the appropriate DOD network (NIPRNet or SIPRNet), the Global Positioning System (GPS),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the audit system in Google Android 15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SFRID: FMT_SMF.1.1 #47</t>
    </r>
  </si>
  <si>
    <r>
      <rPr>
        <sz val="11"/>
        <color rgb="FF000000"/>
        <rFont val="Calibri"/>
      </rPr>
      <t xml:space="preserve">Review the managed Google Android 15 device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15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config date time"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Verify "Disallow config date time" is toggled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15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2. Tap "System".</t>
    </r>
    <r>
      <rPr>
        <sz val="11"/>
        <color rgb="FF000000"/>
        <rFont val="Calibri"/>
      </rPr>
      <t xml:space="preserve">
</t>
    </r>
    <r>
      <rPr>
        <sz val="11"/>
        <color rgb="FF000000"/>
        <rFont val="Calibri"/>
      </rPr>
      <t xml:space="preserve">3. Tap "Date &amp; time". </t>
    </r>
    <r>
      <rPr>
        <sz val="11"/>
        <color rgb="FF000000"/>
        <rFont val="Calibri"/>
      </rPr>
      <t xml:space="preserve">
</t>
    </r>
    <r>
      <rPr>
        <sz val="11"/>
        <color rgb="FF000000"/>
        <rFont val="Calibri"/>
      </rPr>
      <t>4. Verify "Set time automatically" is greyed out and is "Enabled by 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config date time" is not set to "On", or on the managed Android 15 device "Set time automatically" is not greyed out, this is a finding.</t>
    </r>
  </si>
  <si>
    <t>V-267459</t>
  </si>
  <si>
    <r>
      <rPr>
        <sz val="11"/>
        <rFont val="Calibri"/>
      </rPr>
      <t>Android 15 devices must have the latest available Google Android 15 operating system installed.</t>
    </r>
  </si>
  <si>
    <t>CAT I (High)</t>
  </si>
  <si>
    <r>
      <rPr>
        <sz val="11"/>
        <color rgb="FF000000"/>
        <rFont val="Calibri"/>
      </rPr>
      <t>Install the latest released version of the Google Android 15 operating system on all managed Google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Google Android device operating system updates are released directly by Google or can be distributed via the EMM. Check each device manufacturer and/or carriers for current updates.</t>
    </r>
  </si>
  <si>
    <r>
      <rPr>
        <sz val="11"/>
        <color rgb="FF000000"/>
        <rFont val="Calibri"/>
      </rPr>
      <t>Required security features are not available in earlier operating system versions. In addition, there may be known vulnerabilities in earlier versions.</t>
    </r>
    <r>
      <rPr>
        <sz val="11"/>
        <color rgb="FF000000"/>
        <rFont val="Calibri"/>
      </rPr>
      <t xml:space="preserve">
</t>
    </r>
    <r>
      <rPr>
        <sz val="11"/>
        <color rgb="FF000000"/>
        <rFont val="Calibri"/>
      </rPr>
      <t>SFRID: FMT_SMF.1.1 #47</t>
    </r>
  </si>
  <si>
    <r>
      <rPr>
        <sz val="11"/>
        <color rgb="FF000000"/>
        <rFont val="Calibri"/>
      </rPr>
      <t xml:space="preserve">Review device configuration settings to confirm the Google Android device has the most recently released version of managed Google Android 15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console and the managed Google Android 15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the EMM management console, review the version of Google Android 15 installed on a sample of managed devices. This procedure will vary depending on the EMM product.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15 device, to determine the installed operating system version: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Verify "Build number".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installed version of the Google Android 15 operating system on any reviewed device is not the latest released by Google, this is a finding. </t>
    </r>
    <r>
      <rPr>
        <sz val="11"/>
        <color rgb="FF000000"/>
        <rFont val="Calibri"/>
      </rPr>
      <t xml:space="preserve">
</t>
    </r>
    <r>
      <rPr>
        <sz val="11"/>
        <color rgb="FF000000"/>
        <rFont val="Calibri"/>
      </rPr>
      <t>Google's Android operating system patch website: https://source.android.com/security/bulletin/.</t>
    </r>
    <r>
      <rPr>
        <sz val="11"/>
        <color rgb="FF000000"/>
        <rFont val="Calibri"/>
      </rPr>
      <t xml:space="preserve">
</t>
    </r>
    <r>
      <rPr>
        <sz val="11"/>
        <color rgb="FF000000"/>
        <rFont val="Calibri"/>
      </rPr>
      <t>Android versions for Pixel devices: https://developers.google.com/android/images.</t>
    </r>
  </si>
  <si>
    <t>V-267460</t>
  </si>
  <si>
    <r>
      <rPr>
        <sz val="11"/>
        <rFont val="Calibri"/>
      </rPr>
      <t>Android 15 devices must be configured to disable the use of third-party keyboards.</t>
    </r>
  </si>
  <si>
    <r>
      <rPr>
        <sz val="11"/>
        <color rgb="FF000000"/>
        <rFont val="Calibri"/>
      </rPr>
      <t xml:space="preserve">Configure the Google Android 15 device to disallow the use of third-party keyboards.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Select only the approved keyboard.</t>
    </r>
    <r>
      <rPr>
        <sz val="11"/>
        <color rgb="FF000000"/>
        <rFont val="Calibri"/>
      </rPr>
      <t xml:space="preserve">
</t>
    </r>
    <r>
      <rPr>
        <sz val="11"/>
        <color rgb="FF000000"/>
        <rFont val="Calibri"/>
      </rPr>
      <t>Additionally, Admins can configure application allow lists for Google Play that do not have any third-party keyboards for user installation.</t>
    </r>
  </si>
  <si>
    <r>
      <rPr>
        <sz val="11"/>
        <color rgb="FF000000"/>
        <rFont val="Calibri"/>
      </rPr>
      <t>Many third-party keyboard applications are known to contain malware.</t>
    </r>
    <r>
      <rPr>
        <sz val="11"/>
        <color rgb="FF000000"/>
        <rFont val="Calibri"/>
      </rPr>
      <t xml:space="preserve">
</t>
    </r>
    <r>
      <rPr>
        <sz val="11"/>
        <color rgb="FF000000"/>
        <rFont val="Calibri"/>
      </rPr>
      <t>SFRID: FMT_SMF.1.1 #47</t>
    </r>
  </si>
  <si>
    <r>
      <rPr>
        <sz val="11"/>
        <color rgb="FF000000"/>
        <rFont val="Calibri"/>
      </rPr>
      <t xml:space="preserve">Review the managed Google Android 15 configuration settings to confirm that no third-party keyboards are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Verify only the approved keyboards are selected.</t>
    </r>
    <r>
      <rPr>
        <sz val="11"/>
        <color rgb="FF000000"/>
        <rFont val="Calibri"/>
      </rPr>
      <t xml:space="preserve">
</t>
    </r>
    <r>
      <rPr>
        <sz val="11"/>
        <color rgb="FF000000"/>
        <rFont val="Calibri"/>
      </rPr>
      <t>If third-party keyboards are allowed, this is a finding.</t>
    </r>
  </si>
  <si>
    <t>V-267461</t>
  </si>
  <si>
    <r>
      <rPr>
        <sz val="11"/>
        <rFont val="Calibri"/>
      </rPr>
      <t>Android 15 devices must be configured to enable Common Criteria Mode (CC Mode).</t>
    </r>
  </si>
  <si>
    <r>
      <rPr>
        <sz val="11"/>
        <color rgb="FF000000"/>
        <rFont val="Calibri"/>
      </rPr>
      <t xml:space="preserve">Configure the Google Android 15 device to implement CC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Common Criteria mode" to "ON".</t>
    </r>
  </si>
  <si>
    <r>
      <rPr>
        <sz val="11"/>
        <color rgb="FF000000"/>
        <rFont val="Calibri"/>
      </rPr>
      <t>The CC Mode feature is a superset of other features and behavioral changes that are mandatory MDFPP requirements. If CC mode is not implemented, the device will not be operating in the NIAP-certified compliant CC Mode of operation.</t>
    </r>
    <r>
      <rPr>
        <sz val="11"/>
        <color rgb="FF000000"/>
        <rFont val="Calibri"/>
      </rPr>
      <t xml:space="preserve">
</t>
    </r>
    <r>
      <rPr>
        <sz val="11"/>
        <color rgb="FF000000"/>
        <rFont val="Calibri"/>
      </rPr>
      <t>CC Mode implements the following behavioral/functional changes: How the Bluetooth and Wi-Fi keys are stored using different types of encryption.</t>
    </r>
    <r>
      <rPr>
        <sz val="11"/>
        <color rgb="FF000000"/>
        <rFont val="Calibri"/>
      </rPr>
      <t xml:space="preserve">
</t>
    </r>
    <r>
      <rPr>
        <sz val="11"/>
        <color rgb="FF000000"/>
        <rFont val="Calibri"/>
      </rPr>
      <t>SFRID: FMT_SMF.1.1 #47</t>
    </r>
  </si>
  <si>
    <r>
      <rPr>
        <sz val="11"/>
        <color rgb="FF000000"/>
        <rFont val="Calibri"/>
      </rPr>
      <t xml:space="preserve">Review the managed Google Android 15 configuration settings to confirm CC mode is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"Enable Common Criteria mode" is toggled to "ON".</t>
    </r>
    <r>
      <rPr>
        <sz val="11"/>
        <color rgb="FF000000"/>
        <rFont val="Calibri"/>
      </rPr>
      <t xml:space="preserve">
</t>
    </r>
    <r>
      <rPr>
        <sz val="11"/>
        <color rgb="FF000000"/>
        <rFont val="Calibri"/>
      </rPr>
      <t>If CC mode is not enabled, this is a finding.</t>
    </r>
  </si>
  <si>
    <t>V-267462</t>
  </si>
  <si>
    <r>
      <rPr>
        <sz val="11"/>
        <rFont val="Calibri"/>
      </rPr>
      <t>Google Android 15 must be configured to disable all data signaling over [assignment: list of externally accessible hardware ports (for example, USB)].</t>
    </r>
  </si>
  <si>
    <r>
      <rPr>
        <sz val="11"/>
        <color rgb="FF000000"/>
        <rFont val="Calibri"/>
      </rPr>
      <t>Configure Google Android 15 device to disable the USB port (except for charging the device).</t>
    </r>
    <r>
      <rPr>
        <sz val="11"/>
        <color rgb="FF000000"/>
        <rFont val="Calibri"/>
      </rPr>
      <t xml:space="preserve">
</t>
    </r>
    <r>
      <rPr>
        <sz val="11"/>
        <color rgb="FF000000"/>
        <rFont val="Calibri"/>
      </rPr>
      <t>COPE and COBO: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USB file transfer” to "ON".</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</si>
  <si>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SFRID: FMT_MOF_EXT.1.2 #24</t>
    </r>
  </si>
  <si>
    <r>
      <rPr>
        <sz val="11"/>
        <color rgb="FF000000"/>
        <rFont val="Calibri"/>
      </rPr>
      <t>Review the device configuration to confirm that the USB port is disabled except for charging the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USB file transfer” is set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EMM console the USB port is not disabled (“Disallow USB file transfer” is set to "ON"), this is a finding.</t>
    </r>
  </si>
  <si>
    <t>V-267463</t>
  </si>
  <si>
    <r>
      <rPr>
        <sz val="11"/>
        <rFont val="Calibri"/>
      </rPr>
      <t>The Google Android 15 must allow only the administrator (EMM) to install/remove DOD root and intermediate PKI certificates.</t>
    </r>
  </si>
  <si>
    <r>
      <rPr>
        <sz val="11"/>
        <color rgb="FF000000"/>
        <rFont val="Calibri"/>
      </rPr>
      <t>Configure Google Android 15 device to prevent a user from removing DOD root and intermediate PKI certificates.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credentials" to "ON".</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</si>
  <si>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SFRID: FMT_MOF_EXT.1.2 #47</t>
    </r>
  </si>
  <si>
    <r>
      <rPr>
        <sz val="11"/>
        <color rgb="FF000000"/>
        <rFont val="Calibri"/>
      </rPr>
      <t>Review the device configuration to confirm that the user is unable to remove DOD root and intermediate PKI certificates.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config credentials" is toggled to "ON".</t>
    </r>
    <r>
      <rPr>
        <sz val="11"/>
        <color rgb="FF000000"/>
        <rFont val="Calibri"/>
      </rPr>
      <t xml:space="preserve">
</t>
    </r>
    <r>
      <rPr>
        <sz val="11"/>
        <color rgb="FF000000"/>
        <rFont val="Calibri"/>
      </rPr>
      <t>On the Google Android 15 device: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"Security &amp; privacy".</t>
    </r>
    <r>
      <rPr>
        <sz val="11"/>
        <color rgb="FF000000"/>
        <rFont val="Calibri"/>
      </rPr>
      <t xml:space="preserve">
</t>
    </r>
    <r>
      <rPr>
        <sz val="11"/>
        <color rgb="FF000000"/>
        <rFont val="Calibri"/>
      </rPr>
      <t>3. Tap "More security &amp; privacy".</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the user is unable to untrust or remove any work certificates.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Google Android 15 device the user is able to remove certificates, this is a finding.</t>
    </r>
  </si>
  <si>
    <t>V-267464</t>
  </si>
  <si>
    <r>
      <rPr>
        <sz val="11"/>
        <rFont val="Calibri"/>
      </rPr>
      <t>Google Android 15 must allow only the administrator (MDM) to perform the following management function: Disable Phone Hub.</t>
    </r>
  </si>
  <si>
    <r>
      <rPr>
        <sz val="11"/>
        <color rgb="FF000000"/>
        <rFont val="Calibri"/>
      </rPr>
      <t>Configure Google Android 15 device to disable the nearby notification streaming policy to disable Phone Hub.</t>
    </r>
    <r>
      <rPr>
        <sz val="11"/>
        <color rgb="FF000000"/>
        <rFont val="Calibri"/>
      </rPr>
      <t xml:space="preserve">
</t>
    </r>
    <r>
      <rPr>
        <sz val="11"/>
        <color rgb="FF000000"/>
        <rFont val="Calibri"/>
      </rPr>
      <t>COPE and COBO: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Set "Nearby notification streaming policy"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Set "Nearby app streaming policy" to "Disabled".</t>
    </r>
  </si>
  <si>
    <r>
      <rPr>
        <sz val="11"/>
        <color rgb="FF000000"/>
        <rFont val="Calibri"/>
      </rPr>
      <t>It may be possible to transfer work profile data on a DOD Android device to an unauthorized Chromebook if the user has the same Google Account set up on the Chromebook and in the work profile on the Android device. This may result in the exposure of sensitive DOD data.</t>
    </r>
    <r>
      <rPr>
        <sz val="11"/>
        <color rgb="FF000000"/>
        <rFont val="Calibri"/>
      </rPr>
      <t xml:space="preserve">
</t>
    </r>
    <r>
      <rPr>
        <sz val="11"/>
        <color rgb="FF000000"/>
        <rFont val="Calibri"/>
      </rPr>
      <t>SFRID: FMT_MOF_EXT.1.2 #47</t>
    </r>
  </si>
  <si>
    <r>
      <rPr>
        <sz val="11"/>
        <color rgb="FF000000"/>
        <rFont val="Calibri"/>
      </rPr>
      <t>Review the EMM configuration to confirm phone hub has been disabled.</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Verify "Nearby notification streaming policy" is set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Verify "Nearby app streaming policy" is set to "Disabled".</t>
    </r>
    <r>
      <rPr>
        <sz val="11"/>
        <color rgb="FF000000"/>
        <rFont val="Calibri"/>
      </rPr>
      <t xml:space="preserve">
</t>
    </r>
    <r>
      <rPr>
        <sz val="11"/>
        <color rgb="FF000000"/>
        <rFont val="Calibri"/>
      </rPr>
      <t>If on the management tool the "Nearby Streaming Policy" is not set to "Disabled" and "Nearby app streaming policy" is not set to "Disabled", this is a finding.</t>
    </r>
    <r>
      <rPr>
        <sz val="11"/>
        <color rgb="FF000000"/>
        <rFont val="Calibri"/>
      </rPr>
      <t xml:space="preserve">
</t>
    </r>
    <r>
      <rPr>
        <sz val="11"/>
        <color rgb="FF000000"/>
        <rFont val="Calibri"/>
      </rPr>
      <t>Note: From a Chromebook, if a device is connected to the Phone Hub, try to set up the Notifications. It will fail to connect to the device to complete the setup if phone hub has been disabled on the DOD Android device.</t>
    </r>
  </si>
  <si>
    <t>V-267525</t>
  </si>
  <si>
    <t>COPE</t>
  </si>
  <si>
    <r>
      <rPr>
        <sz val="11"/>
        <color rgb="FF000000"/>
        <rFont val="Calibri"/>
      </rPr>
      <t>Inspect the configuration on the managed Google Android 15 device to enable audit logging.</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audit logging, this is a finding.</t>
    </r>
  </si>
  <si>
    <t>V-267526</t>
  </si>
  <si>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perform each attempt, and the size of the password space. The longer the minimum length of the password, the larger the password space. Having a too-short minimum password length significantly reduces password strength, increasing the chance of password compromise and resulting in device and data compromise.</t>
    </r>
    <r>
      <rPr>
        <sz val="11"/>
        <color rgb="FF000000"/>
        <rFont val="Calibri"/>
      </rPr>
      <t xml:space="preserve">
</t>
    </r>
    <r>
      <rPr>
        <sz val="11"/>
        <color rgb="FF000000"/>
        <rFont val="Calibri"/>
      </rPr>
      <t>SFRID: FMT_SMF.1.1 #1</t>
    </r>
  </si>
  <si>
    <r>
      <rPr>
        <sz val="11"/>
        <color rgb="FF000000"/>
        <rFont val="Calibri"/>
      </rPr>
      <t>Review managed Google Android 15 device configuration settings to determine if the mobile device is enforcing a minimum password length of six characters.</t>
    </r>
    <r>
      <rPr>
        <sz val="11"/>
        <color rgb="FF000000"/>
        <rFont val="Calibri"/>
      </rPr>
      <t xml:space="preserve">
</t>
    </r>
    <r>
      <rPr>
        <sz val="11"/>
        <color rgb="FF000000"/>
        <rFont val="Calibri"/>
      </rPr>
      <t xml:space="preserve">This validation procedure is performed on both the EMM Administration Console and the managed Google Android 15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Verify Numeric Complex, Alphabetic, Alphanumeric, or Complex is selected.</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Verify "6" is set for number of characters.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"Minimum password quality" is set to Numeric Complex, Alphabetic, Alphanumeric, or Complex.</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Verify the number of characters is set to "6" or higher.</t>
    </r>
    <r>
      <rPr>
        <sz val="11"/>
        <color rgb="FF000000"/>
        <rFont val="Calibri"/>
      </rPr>
      <t xml:space="preserve">
</t>
    </r>
    <r>
      <rPr>
        <sz val="11"/>
        <color rgb="FF000000"/>
        <rFont val="Calibri"/>
      </rPr>
      <t>_____________________________</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Security &amp; privacy &gt;&gt; Device unlock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 or Password".</t>
    </r>
    <r>
      <rPr>
        <sz val="11"/>
        <color rgb="FF000000"/>
        <rFont val="Calibri"/>
      </rPr>
      <t xml:space="preserve">
</t>
    </r>
    <r>
      <rPr>
        <sz val="11"/>
        <color rgb="FF000000"/>
        <rFont val="Calibri"/>
      </rPr>
      <t>4. Verify Password length required is at least "6".</t>
    </r>
    <r>
      <rPr>
        <sz val="11"/>
        <color rgb="FF000000"/>
        <rFont val="Calibri"/>
      </rPr>
      <t xml:space="preserve">
</t>
    </r>
    <r>
      <rPr>
        <sz val="11"/>
        <color rgb="FF000000"/>
        <rFont val="Calibri"/>
      </rPr>
      <t>If the device password length is not set to six characters or more on EMM console or on the managed Google Android 15 device, this is a finding.</t>
    </r>
  </si>
  <si>
    <t>V-267527</t>
  </si>
  <si>
    <r>
      <rPr>
        <sz val="11"/>
        <color rgb="FF000000"/>
        <rFont val="Calibri"/>
      </rPr>
      <t>Review managed Google Android 15 device configuration settings to determine if the mobile device is prohibiting passwords with more than four repeating or sequential characters.</t>
    </r>
    <r>
      <rPr>
        <sz val="11"/>
        <color rgb="FF000000"/>
        <rFont val="Calibri"/>
      </rPr>
      <t xml:space="preserve">
</t>
    </r>
    <r>
      <rPr>
        <sz val="11"/>
        <color rgb="FF000000"/>
        <rFont val="Calibri"/>
      </rPr>
      <t>This validation procedure is performed on both the EMM Administration Console and the managed Google Android 15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Verify that quality is set to "Numeric (Complex)" or higher.</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that quality is set to "Numeric (Complex)" or higher.</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Select "PIN".</t>
    </r>
    <r>
      <rPr>
        <sz val="11"/>
        <color rgb="FF000000"/>
        <rFont val="Calibri"/>
      </rPr>
      <t xml:space="preserve">
</t>
    </r>
    <r>
      <rPr>
        <sz val="11"/>
        <color rgb="FF000000"/>
        <rFont val="Calibri"/>
      </rPr>
      <t>4. Try to enter a new PIN with repeating numbers.</t>
    </r>
    <r>
      <rPr>
        <sz val="11"/>
        <color rgb="FF000000"/>
        <rFont val="Calibri"/>
      </rPr>
      <t xml:space="preserve">
</t>
    </r>
    <r>
      <rPr>
        <sz val="11"/>
        <color rgb="FF000000"/>
        <rFont val="Calibri"/>
      </rPr>
      <t>5. Verify Password complexity requirements are listed: Ascending, descending, or repeated sequence of digits is not allowed.</t>
    </r>
    <r>
      <rPr>
        <sz val="11"/>
        <color rgb="FF000000"/>
        <rFont val="Calibri"/>
      </rPr>
      <t xml:space="preserve">
</t>
    </r>
    <r>
      <rPr>
        <sz val="11"/>
        <color rgb="FF000000"/>
        <rFont val="Calibri"/>
      </rPr>
      <t>If the EMM console device policy is set to a password with more than two repeating or sequential characters, or if on the managed Google Android 15 device, the device policy is set to a password with more than two repeating or sequential characters, this is a finding.</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</si>
  <si>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t>V-267528</t>
  </si>
  <si>
    <r>
      <rPr>
        <sz val="11"/>
        <color rgb="FF000000"/>
        <rFont val="Calibri"/>
      </rPr>
      <t xml:space="preserve">Configure the Google Android 15 device to enable a screen-lock policy of 15 minutes for the max period of inactivity. </t>
    </r>
    <r>
      <rPr>
        <sz val="11"/>
        <color rgb="FF000000"/>
        <rFont val="Calibri"/>
      </rPr>
      <t xml:space="preserve">
</t>
    </r>
    <r>
      <rPr>
        <sz val="11"/>
        <color rgb="FF000000"/>
        <rFont val="Calibri"/>
      </rPr>
      <t xml:space="preserve">Note: Google Android 15 Settings User Interface (UI) does not support the 15 minute increment but this value can be set by the MDM.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Set "Max time to screen lock"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"Max time to screen lock" to 900".</t>
    </r>
    <r>
      <rPr>
        <sz val="11"/>
        <color rgb="FF000000"/>
        <rFont val="Calibri"/>
      </rPr>
      <t xml:space="preserve">
</t>
    </r>
    <r>
      <rPr>
        <sz val="11"/>
        <color rgb="FF000000"/>
        <rFont val="Calibri"/>
      </rPr>
      <t>Note: The units are in seconds.</t>
    </r>
  </si>
  <si>
    <r>
      <rPr>
        <sz val="11"/>
        <color rgb="FF000000"/>
        <rFont val="Calibri"/>
      </rPr>
      <t>Review managed Google Android device configuration settings to determine if the mobile device is enforcing a screen-lock policy that will lock the display after a period of 15 minutes or less of inactivity.</t>
    </r>
    <r>
      <rPr>
        <sz val="11"/>
        <color rgb="FF000000"/>
        <rFont val="Calibri"/>
      </rPr>
      <t xml:space="preserve">
</t>
    </r>
    <r>
      <rPr>
        <sz val="11"/>
        <color rgb="FF000000"/>
        <rFont val="Calibri"/>
      </rPr>
      <t>Note: Google Android 15 Settings User Interface (UI) does not support the 15 minute increment, but this value can be set by the MDM.</t>
    </r>
    <r>
      <rPr>
        <sz val="11"/>
        <color rgb="FF000000"/>
        <rFont val="Calibri"/>
      </rPr>
      <t xml:space="preserve">
</t>
    </r>
    <r>
      <rPr>
        <sz val="11"/>
        <color rgb="FF000000"/>
        <rFont val="Calibri"/>
      </rPr>
      <t xml:space="preserve">This validation procedure is performed on both the EMM Administration Console and the Android 15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Verify that "Max time to screen lock" is set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"Max time to screen lock" is set to "900".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If the EMM console device policy is not set to enable a screen-lock policy that will lock the display after a period of inactivity of 900 seconds, this is a finding.</t>
    </r>
  </si>
  <si>
    <t>V-267529</t>
  </si>
  <si>
    <t>V-267530</t>
  </si>
  <si>
    <r>
      <rPr>
        <sz val="11"/>
        <color rgb="FF000000"/>
        <rFont val="Calibri"/>
      </rPr>
      <t>Review managed Google Android 15 device configuration settings to determine if the mobile device has only approved application repositories (DOD-approved commercial app repository, EMM server, and/or mobile application store).</t>
    </r>
    <r>
      <rPr>
        <sz val="11"/>
        <color rgb="FF000000"/>
        <rFont val="Calibri"/>
      </rPr>
      <t xml:space="preserve">
</t>
    </r>
    <r>
      <rPr>
        <sz val="11"/>
        <color rgb="FF000000"/>
        <rFont val="Calibri"/>
      </rPr>
      <t xml:space="preserve">This validation procedure is performed on both the EMM Administration Console and the managed Google Android 15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install unknown sources" is toggled to "ON".</t>
    </r>
    <r>
      <rPr>
        <sz val="11"/>
        <color rgb="FF000000"/>
        <rFont val="Calibri"/>
      </rPr>
      <t xml:space="preserve">
</t>
    </r>
    <r>
      <rPr>
        <sz val="11"/>
        <color rgb="FF000000"/>
        <rFont val="Calibri"/>
      </rPr>
      <t>3. Verify that "Disallow installs from unknown sources globally" is toggled to "ON".</t>
    </r>
    <r>
      <rPr>
        <sz val="11"/>
        <color rgb="FF000000"/>
        <rFont val="Calibri"/>
      </rPr>
      <t xml:space="preserve">
</t>
    </r>
    <r>
      <rPr>
        <sz val="11"/>
        <color rgb="FF000000"/>
        <rFont val="Calibri"/>
      </rPr>
      <t>On the Google Android 15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Apps &gt;&gt; Special app access.</t>
    </r>
    <r>
      <rPr>
        <sz val="11"/>
        <color rgb="FF000000"/>
        <rFont val="Calibri"/>
      </rPr>
      <t xml:space="preserve">
</t>
    </r>
    <r>
      <rPr>
        <sz val="11"/>
        <color rgb="FF000000"/>
        <rFont val="Calibri"/>
      </rPr>
      <t>2. Open "Install unknown apps".</t>
    </r>
    <r>
      <rPr>
        <sz val="11"/>
        <color rgb="FF000000"/>
        <rFont val="Calibri"/>
      </rPr>
      <t xml:space="preserve">
</t>
    </r>
    <r>
      <rPr>
        <sz val="11"/>
        <color rgb="FF000000"/>
        <rFont val="Calibri"/>
      </rPr>
      <t>3. Ensure the list of apps is blank or if an app is on the list, "Disabled by admin" is listed under the app name.</t>
    </r>
    <r>
      <rPr>
        <sz val="11"/>
        <color rgb="FF000000"/>
        <rFont val="Calibri"/>
      </rPr>
      <t xml:space="preserve">
</t>
    </r>
    <r>
      <rPr>
        <sz val="11"/>
        <color rgb="FF000000"/>
        <rFont val="Calibri"/>
      </rPr>
      <t>If the EMM console device policy is not set to allow connections to only approved application repositories or on the managed Google Android 15 device, the device policy is not set to allow connections to only approved application repositories, this is a finding.</t>
    </r>
  </si>
  <si>
    <t>V-267531</t>
  </si>
  <si>
    <r>
      <rPr>
        <sz val="11"/>
        <color rgb="FF000000"/>
        <rFont val="Calibri"/>
      </rPr>
      <t>Review managed Google Android 15 device configuration settings to determine if the mobile device has an application allow list configured. Verify all applications on the allow list have been approved by the approving official (AO).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Verify all selected apps are AO approved.</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the managed Google Play Store.</t>
    </r>
    <r>
      <rPr>
        <sz val="11"/>
        <color rgb="FF000000"/>
        <rFont val="Calibri"/>
      </rPr>
      <t xml:space="preserve">
</t>
    </r>
    <r>
      <rPr>
        <sz val="11"/>
        <color rgb="FF000000"/>
        <rFont val="Calibri"/>
      </rPr>
      <t>2. Verify that only the approved apps are visible.</t>
    </r>
    <r>
      <rPr>
        <sz val="11"/>
        <color rgb="FF000000"/>
        <rFont val="Calibri"/>
      </rPr>
      <t xml:space="preserve">
</t>
    </r>
    <r>
      <rPr>
        <sz val="11"/>
        <color rgb="FF000000"/>
        <rFont val="Calibri"/>
      </rPr>
      <t>Note: Managed Google Play is an allowed App Store.</t>
    </r>
    <r>
      <rPr>
        <sz val="11"/>
        <color rgb="FF000000"/>
        <rFont val="Calibri"/>
      </rPr>
      <t xml:space="preserve">
</t>
    </r>
    <r>
      <rPr>
        <sz val="11"/>
        <color rgb="FF000000"/>
        <rFont val="Calibri"/>
      </rPr>
      <t>If the EMM console list of selected managed Google Play apps includes nonapproved apps, this is a finding.</t>
    </r>
    <r>
      <rPr>
        <sz val="11"/>
        <color rgb="FF000000"/>
        <rFont val="Calibri"/>
      </rPr>
      <t xml:space="preserve">
</t>
    </r>
    <r>
      <rPr>
        <sz val="11"/>
        <color rgb="FF000000"/>
        <rFont val="Calibri"/>
      </rPr>
      <t>Note: The application allow list will include approved core applications (included in the OS by the OS vendor) and pre-installed applications (provided by the MD vendor and wireless carrier), or the MD must provide an alternate method of restricting user access/execution to core and pre-installed applications. For Google Android, there are no pre-installed applications.</t>
    </r>
  </si>
  <si>
    <t>V-267532</t>
  </si>
  <si>
    <r>
      <rPr>
        <sz val="11"/>
        <color rgb="FF000000"/>
        <rFont val="Calibri"/>
      </rPr>
      <t>Review managed Google Android 15 device configuration settings to determine if the mobile device has an application allowlist configured and that the application allowlist does not include applications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xml:space="preserve">- Payment processing; </t>
    </r>
    <r>
      <rPr>
        <sz val="11"/>
        <color rgb="FF000000"/>
        <rFont val="Calibri"/>
      </rPr>
      <t xml:space="preserve">
</t>
    </r>
    <r>
      <rPr>
        <sz val="11"/>
        <color rgb="FF000000"/>
        <rFont val="Calibri"/>
      </rPr>
      <t xml:space="preserve">- Allows unencrypted (or encrypted but not FIPS 140-2/140-3 validated) data sharing with other MDs, display screens (screen mirroring), or printers; </t>
    </r>
    <r>
      <rPr>
        <sz val="11"/>
        <color rgb="FF000000"/>
        <rFont val="Calibri"/>
      </rPr>
      <t xml:space="preserve">
</t>
    </r>
    <r>
      <rPr>
        <sz val="11"/>
        <color rgb="FF000000"/>
        <rFont val="Calibri"/>
      </rPr>
      <t>- Backs up own data to a remote system;</t>
    </r>
    <r>
      <rPr>
        <sz val="11"/>
        <color rgb="FF000000"/>
        <rFont val="Calibri"/>
      </rPr>
      <t xml:space="preserve">
</t>
    </r>
    <r>
      <rPr>
        <sz val="11"/>
        <color rgb="FF000000"/>
        <rFont val="Calibri"/>
      </rPr>
      <t>- Renders TV shows and movies.</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verify the app does not include prohibited characteristics.</t>
    </r>
    <r>
      <rPr>
        <sz val="11"/>
        <color rgb="FF000000"/>
        <rFont val="Calibri"/>
      </rPr>
      <t xml:space="preserve">
</t>
    </r>
    <r>
      <rPr>
        <sz val="11"/>
        <color rgb="FF000000"/>
        <rFont val="Calibri"/>
      </rPr>
      <t>If the EMM console device policy includes applications with unauthorized characteristics, this is a finding.</t>
    </r>
  </si>
  <si>
    <t>V-267533</t>
  </si>
  <si>
    <r>
      <rPr>
        <sz val="11"/>
        <color rgb="FF000000"/>
        <rFont val="Calibri"/>
      </rPr>
      <t>Configure the Google Android 15 device application allow list to exclude AI applications that process device data in the cloud, including Google Gemini.</t>
    </r>
    <r>
      <rPr>
        <sz val="11"/>
        <color rgb="FF000000"/>
        <rFont val="Calibri"/>
      </rPr>
      <t xml:space="preserve">
</t>
    </r>
    <r>
      <rPr>
        <sz val="11"/>
        <color rgb="FF000000"/>
        <rFont val="Calibri"/>
      </rPr>
      <t>Note: This restriction does not include Gemini Nano. Gemini Nano is a built-in capability of Android 15 and processes device data on the device. Refer to Section 2, Artificial Intelligence Restrictions, of the STIG Supplemental document for more information.</t>
    </r>
  </si>
  <si>
    <r>
      <rPr>
        <sz val="11"/>
        <color rgb="FF000000"/>
        <rFont val="Calibri"/>
      </rPr>
      <t>Review managed Google Android 15 device configuration settings to determine if the mobile device has an AI application that processes device data in the cloud, including Google Gemini.</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Verify no AI applications that process device data in the cloud, including Google Gemini, are included.</t>
    </r>
    <r>
      <rPr>
        <sz val="11"/>
        <color rgb="FF000000"/>
        <rFont val="Calibri"/>
      </rPr>
      <t xml:space="preserve">
</t>
    </r>
    <r>
      <rPr>
        <sz val="11"/>
        <color rgb="FF000000"/>
        <rFont val="Calibri"/>
      </rPr>
      <t>If the EMM console device policy includes AI applications that process device data in the cloud, including Google Gemini, this is a finding.</t>
    </r>
    <r>
      <rPr>
        <sz val="11"/>
        <color rgb="FF000000"/>
        <rFont val="Calibri"/>
      </rPr>
      <t xml:space="preserve">
</t>
    </r>
    <r>
      <rPr>
        <sz val="11"/>
        <color rgb="FF000000"/>
        <rFont val="Calibri"/>
      </rPr>
      <t>Note: This restriction does not include Gemini Nano. Gemini Nano is a built-in capability of Android 15 and processes device data on the device. Refer to Section 2 "Artificial Intelligence Restrictions" of the STIG Supplemental document for more information.</t>
    </r>
  </si>
  <si>
    <t>V-267534</t>
  </si>
  <si>
    <r>
      <rPr>
        <sz val="11"/>
        <color rgb="FF000000"/>
        <rFont val="Calibri"/>
      </rPr>
      <t xml:space="preserve">Review managed Google Android 15 device settings to determine if the Google Android 15 device displays (work profile) notifications on the lock screen. Notifications of incoming phone calls are acceptable even when the device is locked. </t>
    </r>
    <r>
      <rPr>
        <sz val="11"/>
        <color rgb="FF000000"/>
        <rFont val="Calibri"/>
      </rPr>
      <t xml:space="preserve">
</t>
    </r>
    <r>
      <rPr>
        <sz val="11"/>
        <color rgb="FF000000"/>
        <rFont val="Calibri"/>
      </rPr>
      <t xml:space="preserve">This validation procedure is performed on both the EMM Administration Console and the managed Google Android 15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"Disable unredacted notifications"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"Work Profile".</t>
    </r>
    <r>
      <rPr>
        <sz val="11"/>
        <color rgb="FF000000"/>
        <rFont val="Calibri"/>
      </rPr>
      <t xml:space="preserve">
</t>
    </r>
    <r>
      <rPr>
        <sz val="11"/>
        <color rgb="FF000000"/>
        <rFont val="Calibri"/>
      </rPr>
      <t>4. Verify that "Disable unredacted notifications" is toggled to "ON".</t>
    </r>
    <r>
      <rPr>
        <sz val="11"/>
        <color rgb="FF000000"/>
        <rFont val="Calibri"/>
      </rPr>
      <t xml:space="preserve">
</t>
    </r>
    <r>
      <rPr>
        <sz val="11"/>
        <color rgb="FF000000"/>
        <rFont val="Calibri"/>
      </rPr>
      <t>___________________________</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Display &gt;&gt; Lock screen.</t>
    </r>
    <r>
      <rPr>
        <sz val="11"/>
        <color rgb="FF000000"/>
        <rFont val="Calibri"/>
      </rPr>
      <t xml:space="preserve">
</t>
    </r>
    <r>
      <rPr>
        <sz val="11"/>
        <color rgb="FF000000"/>
        <rFont val="Calibri"/>
      </rPr>
      <t>2. Tap on "Privacy".</t>
    </r>
    <r>
      <rPr>
        <sz val="11"/>
        <color rgb="FF000000"/>
        <rFont val="Calibri"/>
      </rPr>
      <t xml:space="preserve">
</t>
    </r>
    <r>
      <rPr>
        <sz val="11"/>
        <color rgb="FF000000"/>
        <rFont val="Calibri"/>
      </rPr>
      <t>3. Verify that "Show sensitive content only when unlocked" is selected.</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Display &gt;&gt; Lock screen.</t>
    </r>
    <r>
      <rPr>
        <sz val="11"/>
        <color rgb="FF000000"/>
        <rFont val="Calibri"/>
      </rPr>
      <t xml:space="preserve">
</t>
    </r>
    <r>
      <rPr>
        <sz val="11"/>
        <color rgb="FF000000"/>
        <rFont val="Calibri"/>
      </rPr>
      <t>2. Tap on "When work profile is locked".</t>
    </r>
    <r>
      <rPr>
        <sz val="11"/>
        <color rgb="FF000000"/>
        <rFont val="Calibri"/>
      </rPr>
      <t xml:space="preserve">
</t>
    </r>
    <r>
      <rPr>
        <sz val="11"/>
        <color rgb="FF000000"/>
        <rFont val="Calibri"/>
      </rPr>
      <t>3. Verify that "Hide sensitive work content" is selected.</t>
    </r>
    <r>
      <rPr>
        <sz val="11"/>
        <color rgb="FF000000"/>
        <rFont val="Calibri"/>
      </rPr>
      <t xml:space="preserve">
</t>
    </r>
    <r>
      <rPr>
        <sz val="11"/>
        <color rgb="FF000000"/>
        <rFont val="Calibri"/>
      </rPr>
      <t>If the EMM console device policy allows work notifications on the lock screen, or the managed Google Android 15 device allows work notifications on the lock screen, this is a finding.</t>
    </r>
  </si>
  <si>
    <t>V-267535</t>
  </si>
  <si>
    <t>V-267536</t>
  </si>
  <si>
    <t>V-267537</t>
  </si>
  <si>
    <r>
      <rPr>
        <sz val="11"/>
        <color rgb="FF000000"/>
        <rFont val="Calibri"/>
      </rPr>
      <t>Configure the DOD warning banner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Google Android 15 device user (preferred method).</t>
    </r>
    <r>
      <rPr>
        <sz val="11"/>
        <color rgb="FF000000"/>
        <rFont val="Calibri"/>
      </rPr>
      <t xml:space="preserve">
</t>
    </r>
    <r>
      <rPr>
        <sz val="11"/>
        <color rgb="FF000000"/>
        <rFont val="Calibri"/>
      </rPr>
      <t>2. By configuring the warning banner text on the EMM console and installing the banner on each Google Android 15 mobile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"Lock screen message".</t>
    </r>
    <r>
      <rPr>
        <sz val="11"/>
        <color rgb="FF000000"/>
        <rFont val="Calibri"/>
      </rPr>
      <t xml:space="preserve">
</t>
    </r>
    <r>
      <rPr>
        <sz val="11"/>
        <color rgb="FF000000"/>
        <rFont val="Calibri"/>
      </rPr>
      <t>3. Enter in message.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Enter in message.</t>
    </r>
  </si>
  <si>
    <r>
      <rPr>
        <sz val="11"/>
        <color rgb="FF000000"/>
        <rFont val="Calibri"/>
      </rPr>
      <t>The DOD warning banner can be displayed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managed Android 15 device user (preferred method).</t>
    </r>
    <r>
      <rPr>
        <sz val="11"/>
        <color rgb="FF000000"/>
        <rFont val="Calibri"/>
      </rPr>
      <t xml:space="preserve">
</t>
    </r>
    <r>
      <rPr>
        <sz val="11"/>
        <color rgb="FF000000"/>
        <rFont val="Calibri"/>
      </rPr>
      <t>2. By configuring the warning banner text on the EMM console and installing the banner on each managed Android 15 mobile device.</t>
    </r>
    <r>
      <rPr>
        <sz val="11"/>
        <color rgb="FF000000"/>
        <rFont val="Calibri"/>
      </rPr>
      <t xml:space="preserve">
</t>
    </r>
    <r>
      <rPr>
        <sz val="11"/>
        <color rgb="FF000000"/>
        <rFont val="Calibri"/>
      </rPr>
      <t>Determine which method is used at the Google Android 15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Google Android 15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"Lock screen message".</t>
    </r>
    <r>
      <rPr>
        <sz val="11"/>
        <color rgb="FF000000"/>
        <rFont val="Calibri"/>
      </rPr>
      <t xml:space="preserve">
</t>
    </r>
    <r>
      <rPr>
        <sz val="11"/>
        <color rgb="FF000000"/>
        <rFont val="Calibri"/>
      </rPr>
      <t>3. Verify the message.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Verify the message.</t>
    </r>
    <r>
      <rPr>
        <sz val="11"/>
        <color rgb="FF000000"/>
        <rFont val="Calibri"/>
      </rPr>
      <t xml:space="preserve">
</t>
    </r>
    <r>
      <rPr>
        <sz val="11"/>
        <color rgb="FF000000"/>
        <rFont val="Calibri"/>
      </rPr>
      <t>If, for Method #1, the required warning banner text is not on all signed user agreements reviewed; or for Method #2, the EMM console device policy is not set to display a warning banner with the appropriate designated wording; or on the managed Google Android 15 device, the device policy is not set to display a warning banner with the appropriate designated wording, this is a finding.</t>
    </r>
  </si>
  <si>
    <t>V-267538</t>
  </si>
  <si>
    <t>V-267539</t>
  </si>
  <si>
    <r>
      <rPr>
        <sz val="11"/>
        <color rgb="FF000000"/>
        <rFont val="Calibri"/>
      </rPr>
      <t xml:space="preserve">Review managed Google Android 15 device configuration settings to determine if the mobile device has a USB mass storage mode and whether it has been disabled. </t>
    </r>
    <r>
      <rPr>
        <sz val="11"/>
        <color rgb="FF000000"/>
        <rFont val="Calibri"/>
      </rPr>
      <t xml:space="preserve">
</t>
    </r>
    <r>
      <rPr>
        <sz val="11"/>
        <color rgb="FF000000"/>
        <rFont val="Calibri"/>
      </rPr>
      <t xml:space="preserve">This validation procedure is performed on both the EMM Administration Console and the managed Google Android 15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USB file transfer"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 on parent".</t>
    </r>
    <r>
      <rPr>
        <sz val="11"/>
        <color rgb="FF000000"/>
        <rFont val="Calibri"/>
      </rPr>
      <t xml:space="preserve">
</t>
    </r>
    <r>
      <rPr>
        <sz val="11"/>
        <color rgb="FF000000"/>
        <rFont val="Calibri"/>
      </rPr>
      <t>3. Verify "Disallow USB file transfer" is toggled to "ON".</t>
    </r>
    <r>
      <rPr>
        <sz val="11"/>
        <color rgb="FF000000"/>
        <rFont val="Calibri"/>
      </rPr>
      <t xml:space="preserve">
</t>
    </r>
    <r>
      <rPr>
        <sz val="11"/>
        <color rgb="FF000000"/>
        <rFont val="Calibri"/>
      </rPr>
      <t>______________________________</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1. Plug a USB cable into the managed Google Android 15 device and connect to a non-DOD network-managed PC.</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Verify "No data transfer" is selected.</t>
    </r>
    <r>
      <rPr>
        <sz val="11"/>
        <color rgb="FF000000"/>
        <rFont val="Calibri"/>
      </rPr>
      <t xml:space="preserve">
</t>
    </r>
    <r>
      <rPr>
        <sz val="11"/>
        <color rgb="FF000000"/>
        <rFont val="Calibri"/>
      </rPr>
      <t>If the EMM console device policy is not set to disable USB mass storage mode or on the managed Google Android 15 device, the device policy is not set to disable USB mass storage mode, this is a finding.</t>
    </r>
  </si>
  <si>
    <t>V-267540</t>
  </si>
  <si>
    <r>
      <rPr>
        <sz val="11"/>
        <color rgb="FF000000"/>
        <rFont val="Calibri"/>
      </rPr>
      <t xml:space="preserve">Review managed Google Android 15 device configuration settings to determine if the capability to back up to a locally connected system has been disabled. </t>
    </r>
    <r>
      <rPr>
        <sz val="11"/>
        <color rgb="FF000000"/>
        <rFont val="Calibri"/>
      </rPr>
      <t xml:space="preserve">
</t>
    </r>
    <r>
      <rPr>
        <sz val="11"/>
        <color rgb="FF000000"/>
        <rFont val="Calibri"/>
      </rPr>
      <t xml:space="preserve">This validation procedure is performed on both the EMM Administration Console and the managed Google Android 15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"Enable backup service" is toggled to "OFF".</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System &gt;&gt; Backup.</t>
    </r>
    <r>
      <rPr>
        <sz val="11"/>
        <color rgb="FF000000"/>
        <rFont val="Calibri"/>
      </rPr>
      <t xml:space="preserve">
</t>
    </r>
    <r>
      <rPr>
        <sz val="11"/>
        <color rgb="FF000000"/>
        <rFont val="Calibri"/>
      </rPr>
      <t>2. Verify Backup settings is "Not available".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System &gt;&gt; Backup.</t>
    </r>
    <r>
      <rPr>
        <sz val="11"/>
        <color rgb="FF000000"/>
        <rFont val="Calibri"/>
      </rPr>
      <t xml:space="preserve">
</t>
    </r>
    <r>
      <rPr>
        <sz val="11"/>
        <color rgb="FF000000"/>
        <rFont val="Calibri"/>
      </rPr>
      <t>2. Select "Work".</t>
    </r>
    <r>
      <rPr>
        <sz val="11"/>
        <color rgb="FF000000"/>
        <rFont val="Calibri"/>
      </rPr>
      <t xml:space="preserve">
</t>
    </r>
    <r>
      <rPr>
        <sz val="11"/>
        <color rgb="FF000000"/>
        <rFont val="Calibri"/>
      </rPr>
      <t>3. Verify Backup settings is "Not available".</t>
    </r>
    <r>
      <rPr>
        <sz val="11"/>
        <color rgb="FF000000"/>
        <rFont val="Calibri"/>
      </rPr>
      <t xml:space="preserve">
</t>
    </r>
    <r>
      <rPr>
        <sz val="11"/>
        <color rgb="FF000000"/>
        <rFont val="Calibri"/>
      </rPr>
      <t>If the EMM console device policy is not set to disable the capability to back up to a locally connected system or on the managed Google Android 15 device, the device policy is not set to disable the capability to back up to a locally connected system, and this is a finding.</t>
    </r>
  </si>
  <si>
    <t>V-267541</t>
  </si>
  <si>
    <t>V-267542</t>
  </si>
  <si>
    <r>
      <rPr>
        <sz val="11"/>
        <color rgb="FF000000"/>
        <rFont val="Calibri"/>
      </rPr>
      <t>This is a User-Based Enforcement (UBE) control.</t>
    </r>
    <r>
      <rPr>
        <sz val="11"/>
        <color rgb="FF000000"/>
        <rFont val="Calibri"/>
      </rPr>
      <t xml:space="preserve">
</t>
    </r>
    <r>
      <rPr>
        <sz val="11"/>
        <color rgb="FF000000"/>
        <rFont val="Calibri"/>
      </rPr>
      <t>Train users to not change the default Wi-Fi hotspot security setting: 15-character complex Wi-Fi hotspot preshared key (password) ("WPA2/WPA3-Personal" or WPA3-Personal"). (GOOG-15-009800)</t>
    </r>
    <r>
      <rPr>
        <sz val="11"/>
        <color rgb="FF000000"/>
        <rFont val="Calibri"/>
      </rPr>
      <t xml:space="preserve">
</t>
    </r>
    <r>
      <rPr>
        <sz val="11"/>
        <color rgb="FF000000"/>
        <rFont val="Calibri"/>
      </rPr>
      <t>If the required preshared key is not set up, train users to use the following procedure to set up the required setting:</t>
    </r>
    <r>
      <rPr>
        <sz val="11"/>
        <color rgb="FF000000"/>
        <rFont val="Calibri"/>
      </rPr>
      <t xml:space="preserve">
</t>
    </r>
    <r>
      <rPr>
        <sz val="11"/>
        <color rgb="FF000000"/>
        <rFont val="Calibri"/>
      </rPr>
      <t>1. Go to Settings &gt;&gt; Network &amp; Internet &gt;&gt; Hotspot &amp; tethering.</t>
    </r>
    <r>
      <rPr>
        <sz val="11"/>
        <color rgb="FF000000"/>
        <rFont val="Calibri"/>
      </rPr>
      <t xml:space="preserve">
</t>
    </r>
    <r>
      <rPr>
        <sz val="11"/>
        <color rgb="FF000000"/>
        <rFont val="Calibri"/>
      </rPr>
      <t>2. Enable "Wi-Fi hotspot".</t>
    </r>
    <r>
      <rPr>
        <sz val="11"/>
        <color rgb="FF000000"/>
        <rFont val="Calibri"/>
      </rPr>
      <t xml:space="preserve">
</t>
    </r>
    <r>
      <rPr>
        <sz val="11"/>
        <color rgb="FF000000"/>
        <rFont val="Calibri"/>
      </rPr>
      <t>3. On the left of the slide, tap on "Wi-Fi Hotspot" to bring up the configuration options.</t>
    </r>
    <r>
      <rPr>
        <sz val="11"/>
        <color rgb="FF000000"/>
        <rFont val="Calibri"/>
      </rPr>
      <t xml:space="preserve">
</t>
    </r>
    <r>
      <rPr>
        <sz val="11"/>
        <color rgb="FF000000"/>
        <rFont val="Calibri"/>
      </rPr>
      <t>4. Click on the "Security" link and select either "WPA2/WPA3-Personal" or "WPA3-Personal".</t>
    </r>
  </si>
  <si>
    <r>
      <rPr>
        <sz val="11"/>
        <color rgb="FF000000"/>
        <rFont val="Calibri"/>
      </rPr>
      <t>This is a User-Based Enforcement (UBE) control.</t>
    </r>
    <r>
      <rPr>
        <sz val="11"/>
        <color rgb="FF000000"/>
        <rFont val="Calibri"/>
      </rPr>
      <t xml:space="preserve">
</t>
    </r>
    <r>
      <rPr>
        <sz val="11"/>
        <color rgb="FF000000"/>
        <rFont val="Calibri"/>
      </rPr>
      <t>Check a sample of Pixel phones at the site and verify the Wi-Fi hotspot preshared key (password) is set to "WPA2/WPA3-Personal" or "WPA3-Personal".</t>
    </r>
    <r>
      <rPr>
        <sz val="11"/>
        <color rgb="FF000000"/>
        <rFont val="Calibri"/>
      </rPr>
      <t xml:space="preserve">
</t>
    </r>
    <r>
      <rPr>
        <sz val="11"/>
        <color rgb="FF000000"/>
        <rFont val="Calibri"/>
      </rPr>
      <t>1. Go to Settings &gt;&gt; Network &amp; Internet &gt;&gt; Hotspot &amp; tethering.</t>
    </r>
    <r>
      <rPr>
        <sz val="11"/>
        <color rgb="FF000000"/>
        <rFont val="Calibri"/>
      </rPr>
      <t xml:space="preserve">
</t>
    </r>
    <r>
      <rPr>
        <sz val="11"/>
        <color rgb="FF000000"/>
        <rFont val="Calibri"/>
      </rPr>
      <t>2. Enable "Wi-Fi hotspot".</t>
    </r>
    <r>
      <rPr>
        <sz val="11"/>
        <color rgb="FF000000"/>
        <rFont val="Calibri"/>
      </rPr>
      <t xml:space="preserve">
</t>
    </r>
    <r>
      <rPr>
        <sz val="11"/>
        <color rgb="FF000000"/>
        <rFont val="Calibri"/>
      </rPr>
      <t>3. On the left of the slide, tap on "Wi-Fi Hotspot" to bring up the configuration options.</t>
    </r>
    <r>
      <rPr>
        <sz val="11"/>
        <color rgb="FF000000"/>
        <rFont val="Calibri"/>
      </rPr>
      <t xml:space="preserve">
</t>
    </r>
    <r>
      <rPr>
        <sz val="11"/>
        <color rgb="FF000000"/>
        <rFont val="Calibri"/>
      </rPr>
      <t>4. Click on the "Security" link and verify either "WPA2/WPA3-Personal" or "WPA3-Personal" is selected.</t>
    </r>
    <r>
      <rPr>
        <sz val="11"/>
        <color rgb="FF000000"/>
        <rFont val="Calibri"/>
      </rPr>
      <t xml:space="preserve">
</t>
    </r>
    <r>
      <rPr>
        <sz val="11"/>
        <color rgb="FF000000"/>
        <rFont val="Calibri"/>
      </rPr>
      <t>If the Wi-Fi hotspot security is not set to "WPA2/WPA3-Personal" or "WPA3-Personal", this is a finding.</t>
    </r>
  </si>
  <si>
    <t>V-267543</t>
  </si>
  <si>
    <r>
      <rPr>
        <sz val="11"/>
        <rFont val="Calibri"/>
      </rPr>
      <t>Google Android 15 must be configured to disable exceptions to the access control policy that prevent [selection: application processes, groups of application processes] from accessing [selection: all, private] data stored by other [selection: application processes, groups of application processes].</t>
    </r>
  </si>
  <si>
    <r>
      <rPr>
        <sz val="11"/>
        <color rgb="FF000000"/>
        <rFont val="Calibri"/>
      </rPr>
      <t>Configure the Google Android 15 device to enable the access control policy that prevents [selection: application processes, groups of application processes] from accessing [selection: all, private] data stored by other [selection: application processes, groups of application processes].</t>
    </r>
    <r>
      <rPr>
        <sz val="11"/>
        <color rgb="FF000000"/>
        <rFont val="Calibri"/>
      </rPr>
      <t xml:space="preserve">
</t>
    </r>
    <r>
      <rPr>
        <sz val="11"/>
        <color rgb="FF000000"/>
        <rFont val="Calibri"/>
      </rPr>
      <t>Note: All application data is inherently sandboxed and isolated from other applications. To disable copy/paste 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cross profile copy/paste" to "ON".</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</si>
  <si>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primarily from sharing data from personal (unmanaged) apps and work (managed) apps.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SFRID: FMT_SMF.1.1 #42, FDP_ACF_EXT.1.2</t>
    </r>
  </si>
  <si>
    <r>
      <rPr>
        <sz val="11"/>
        <color rgb="FF000000"/>
        <rFont val="Calibri"/>
      </rPr>
      <t>Review documentation on the managed Google Android 15 device and inspect the configuration on the Google Android device to verify the access control policy that prevents [selection: application processes] from accessing [selection: all] data stored by other [selection: application processes] is enabled.</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cross profile copy/paste" is toggled to "ON".</t>
    </r>
    <r>
      <rPr>
        <sz val="11"/>
        <color rgb="FF000000"/>
        <rFont val="Calibri"/>
      </rPr>
      <t xml:space="preserve">
</t>
    </r>
    <r>
      <rPr>
        <sz val="11"/>
        <color rgb="FF000000"/>
        <rFont val="Calibri"/>
      </rPr>
      <t>If the EMM console device policy is not set to disable data sharing between profiles, this is a finding.</t>
    </r>
  </si>
  <si>
    <t>V-267544</t>
  </si>
  <si>
    <r>
      <rPr>
        <sz val="11"/>
        <color rgb="FF000000"/>
        <rFont val="Calibri"/>
      </rPr>
      <t>Configure the Google Android 15 device to disable multi-user modes.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modify accounts" to "ON".</t>
    </r>
  </si>
  <si>
    <t>V-267545</t>
  </si>
  <si>
    <r>
      <rPr>
        <sz val="11"/>
        <color rgb="FF000000"/>
        <rFont val="Calibri"/>
      </rPr>
      <t>Configure the Google Android 15 device to disable Bluetooth, or if the AO has approved the use of Bluetooth (for example, for car hands-free use), train the user to connect to only authorized Bluetooth devices using only HSP, HFP, or SPP Bluetooth capable devices (UBE).</t>
    </r>
    <r>
      <rPr>
        <sz val="11"/>
        <color rgb="FF000000"/>
        <rFont val="Calibri"/>
      </rPr>
      <t xml:space="preserve">
</t>
    </r>
    <r>
      <rPr>
        <sz val="11"/>
        <color rgb="FF000000"/>
        <rFont val="Calibri"/>
      </rPr>
      <t>To disable Bluetooth, use the following procedure: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 on parent"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The user training requirement is satisfied in requirement GOOG-15-009800.</t>
    </r>
  </si>
  <si>
    <t>V-267546</t>
  </si>
  <si>
    <t>V-267547</t>
  </si>
  <si>
    <r>
      <rPr>
        <sz val="11"/>
        <color rgb="FF000000"/>
        <rFont val="Calibri"/>
      </rPr>
      <t xml:space="preserve">All Google Android 15 device users must complete training on the following training topics (users must acknowledge that they have reviewed training via a signed User Agreement or similar written record): </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xml:space="preserve">- Need to ensure no DOD data is saved to the personal space or transmitted from a personal app (for example, from personal email). </t>
    </r>
    <r>
      <rPr>
        <sz val="11"/>
        <color rgb="FF000000"/>
        <rFont val="Calibri"/>
      </rPr>
      <t xml:space="preserve">
</t>
    </r>
    <r>
      <rPr>
        <sz val="11"/>
        <color rgb="FF000000"/>
        <rFont val="Calibri"/>
      </rPr>
      <t>- 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the credentials can be revoked. Upon device retirement, turn-in, or reassignment, ensure that a factory data reset is performed prior to device hand off. Follow mobility service provider decommissioning procedures as applicable.</t>
    </r>
    <r>
      <rPr>
        <sz val="11"/>
        <color rgb="FF000000"/>
        <rFont val="Calibri"/>
      </rPr>
      <t xml:space="preserve">
</t>
    </r>
    <r>
      <rPr>
        <sz val="11"/>
        <color rgb="FF000000"/>
        <rFont val="Calibri"/>
      </rPr>
      <t xml:space="preserve">- How to configure the following UBE controls (users must configure the control) on the Google device: </t>
    </r>
    <r>
      <rPr>
        <sz val="11"/>
        <color rgb="FF000000"/>
        <rFont val="Calibri"/>
      </rPr>
      <t xml:space="preserve">
</t>
    </r>
    <r>
      <rPr>
        <sz val="11"/>
        <color rgb="FF000000"/>
        <rFont val="Calibri"/>
      </rPr>
      <t>**Secure use of Calendar Alarm.</t>
    </r>
    <r>
      <rPr>
        <sz val="11"/>
        <color rgb="FF000000"/>
        <rFont val="Calibri"/>
      </rPr>
      <t xml:space="preserve">
</t>
    </r>
    <r>
      <rPr>
        <sz val="11"/>
        <color rgb="FF000000"/>
        <rFont val="Calibri"/>
      </rPr>
      <t xml:space="preserve">**Local screen mirroring and mirroring procedures (authorized/not authorized for use). </t>
    </r>
    <r>
      <rPr>
        <sz val="11"/>
        <color rgb="FF000000"/>
        <rFont val="Calibri"/>
      </rPr>
      <t xml:space="preserve">
</t>
    </r>
    <r>
      <rPr>
        <sz val="11"/>
        <color rgb="FF000000"/>
        <rFont val="Calibri"/>
      </rPr>
      <t>**Do not upload DOD contacts via smart call and caller ID services.</t>
    </r>
    <r>
      <rPr>
        <sz val="11"/>
        <color rgb="FF000000"/>
        <rFont val="Calibri"/>
      </rPr>
      <t xml:space="preserve">
</t>
    </r>
    <r>
      <rPr>
        <sz val="11"/>
        <color rgb="FF000000"/>
        <rFont val="Calibri"/>
      </rPr>
      <t xml:space="preserve">**Do not configure a DOD network (work) VPN profile on any third-party VPN client installed in the personal space. </t>
    </r>
    <r>
      <rPr>
        <sz val="11"/>
        <color rgb="FF000000"/>
        <rFont val="Calibri"/>
      </rPr>
      <t xml:space="preserve">
</t>
    </r>
    <r>
      <rPr>
        <sz val="11"/>
        <color rgb="FF000000"/>
        <rFont val="Calibri"/>
      </rPr>
      <t>**If Bluetooth connections are approved for mobile device, types of allowed connections (for example car hands-free, but not Bluetooth wireless keyboard).</t>
    </r>
    <r>
      <rPr>
        <sz val="11"/>
        <color rgb="FF000000"/>
        <rFont val="Calibri"/>
      </rPr>
      <t xml:space="preserve">
</t>
    </r>
    <r>
      <rPr>
        <sz val="11"/>
        <color rgb="FF000000"/>
        <rFont val="Calibri"/>
      </rPr>
      <t>**How to perform a full device wipe.</t>
    </r>
    <r>
      <rPr>
        <sz val="11"/>
        <color rgb="FF000000"/>
        <rFont val="Calibri"/>
      </rPr>
      <t xml:space="preserve">
</t>
    </r>
    <r>
      <rPr>
        <sz val="11"/>
        <color rgb="FF000000"/>
        <rFont val="Calibri"/>
      </rPr>
      <t>**Use default Wi-Fi hotspot password: 15-character complex Wi-Fi hotspot preshared password enabled ("WPA2/WPA3-personal").</t>
    </r>
    <r>
      <rPr>
        <sz val="11"/>
        <color rgb="FF000000"/>
        <rFont val="Calibri"/>
      </rPr>
      <t xml:space="preserve">
</t>
    </r>
    <r>
      <rPr>
        <sz val="11"/>
        <color rgb="FF000000"/>
        <rFont val="Calibri"/>
      </rPr>
      <t>- AO guidance on acceptable use and restrictions, if any, on downloading and installing personal apps and data (music, photos, etc.) in the Google device personal space.</t>
    </r>
  </si>
  <si>
    <r>
      <rPr>
        <sz val="11"/>
        <color rgb="FF000000"/>
        <rFont val="Calibri"/>
      </rPr>
      <t xml:space="preserve">Review a sample of site User Agreements for Google Android 15 device users or similar training records and training course content.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the Google Android 15 device users have completed the required training. The intent is that required training is renewed on a periodic basis in a time period determined by the AO.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Google Android 15 device user has not completed the required training, this is a finding.</t>
    </r>
  </si>
  <si>
    <t>V-267548</t>
  </si>
  <si>
    <r>
      <rPr>
        <sz val="11"/>
        <color rgb="FF000000"/>
        <rFont val="Calibri"/>
      </rPr>
      <t xml:space="preserve">Wi-Fi Sharing is an optional configuration of Wi-Fi Tethering/Mobile Hotspot, which allows the device to share its Wi-Fi connection with other wirelessly connected devices instead of its mobile (cellular)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SFRID: FMT_SMF_EXT.1.1 / WLAN #3</t>
    </r>
  </si>
  <si>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to enable Wi-Fi Sharing. If the authorizing official (AO) has not approved Mobile Hotspot, and it has been verified as disabled on the EMM console, no further action is needed. </t>
    </r>
    <r>
      <rPr>
        <sz val="11"/>
        <color rgb="FF000000"/>
        <rFont val="Calibri"/>
      </rPr>
      <t xml:space="preserve">
</t>
    </r>
    <r>
      <rPr>
        <sz val="11"/>
        <color rgb="FF000000"/>
        <rFont val="Calibri"/>
      </rPr>
      <t xml:space="preserve">If Mobile Hotspot is being used, use the following procedure to verify Wi-Fi Sharing is disabled: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sharing admin configured Wi-Fi"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sharing admin configured Wi-Fi" to "ON".</t>
    </r>
    <r>
      <rPr>
        <sz val="11"/>
        <color rgb="FF000000"/>
        <rFont val="Calibri"/>
      </rPr>
      <t xml:space="preserve">
</t>
    </r>
    <r>
      <rPr>
        <sz val="11"/>
        <color rgb="FF000000"/>
        <rFont val="Calibri"/>
      </rPr>
      <t>If on the EMM console, "Disallow sharing admin configured Wi-Fi" is not enabled, this is a finding.</t>
    </r>
  </si>
  <si>
    <t>V-267549</t>
  </si>
  <si>
    <r>
      <rPr>
        <sz val="11"/>
        <rFont val="Calibri"/>
      </rPr>
      <t>Google Android 15 must be configured to enforce a password for Wi-Fi and Bluetooth hotspot, if approved for use by the authorizing official (AO). If not approved for use, Wi-Fi and Bluetooth hotspot must be disabled.</t>
    </r>
  </si>
  <si>
    <r>
      <rPr>
        <sz val="11"/>
        <color rgb="FF000000"/>
        <rFont val="Calibri"/>
      </rPr>
      <t xml:space="preserve">Disable hotspot functions on the DOD phone if not approved by the AO.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If the use of Wi-Fi and Bluetooth hotspots has been approved by the AO, train the user to not change the default hotspot password (see GOOG-15-009800). By default, when Wi-Fi Hotspot is enabled, a 15-character complex password is automatically configured for the hotspot.</t>
    </r>
  </si>
  <si>
    <r>
      <rPr>
        <sz val="11"/>
        <color rgb="FF000000"/>
        <rFont val="Calibri"/>
      </rPr>
      <t>Review device configuration, user training, and determine if the AO has approved hotspot use.</t>
    </r>
    <r>
      <rPr>
        <sz val="11"/>
        <color rgb="FF000000"/>
        <rFont val="Calibri"/>
      </rPr>
      <t xml:space="preserve">
</t>
    </r>
    <r>
      <rPr>
        <sz val="11"/>
        <color rgb="FF000000"/>
        <rFont val="Calibri"/>
      </rPr>
      <t>If the AO has not approved hotspot use, verify hotspot use has been disabled: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config tethering"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On the managed Google Android 15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Network &amp; Internet.</t>
    </r>
    <r>
      <rPr>
        <sz val="11"/>
        <color rgb="FF000000"/>
        <rFont val="Calibri"/>
      </rPr>
      <t xml:space="preserve">
</t>
    </r>
    <r>
      <rPr>
        <sz val="11"/>
        <color rgb="FF000000"/>
        <rFont val="Calibri"/>
      </rPr>
      <t>2. Verify "Hotspot &amp; tethering" is "Controlled by admin".</t>
    </r>
    <r>
      <rPr>
        <sz val="11"/>
        <color rgb="FF000000"/>
        <rFont val="Calibri"/>
      </rPr>
      <t xml:space="preserve">
</t>
    </r>
    <r>
      <rPr>
        <sz val="11"/>
        <color rgb="FF000000"/>
        <rFont val="Calibri"/>
      </rPr>
      <t>3. Verify that tapping "Hotspot &amp; tethering" provides a prompt to the user specifying "Action not allowed".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managed Google Android 15 device "Hotspot &amp; tethering" is enabled, this is a finding.</t>
    </r>
    <r>
      <rPr>
        <sz val="11"/>
        <color rgb="FF000000"/>
        <rFont val="Calibri"/>
      </rPr>
      <t xml:space="preserve">
</t>
    </r>
    <r>
      <rPr>
        <sz val="11"/>
        <color rgb="FF000000"/>
        <rFont val="Calibri"/>
      </rPr>
      <t>If hotspot use has been approved, verify the user has been trained to use the default hotspot password. See GOOG-15-009800 for procedure.</t>
    </r>
    <r>
      <rPr>
        <sz val="11"/>
        <color rgb="FF000000"/>
        <rFont val="Calibri"/>
      </rPr>
      <t xml:space="preserve">
</t>
    </r>
    <r>
      <rPr>
        <sz val="11"/>
        <color rgb="FF000000"/>
        <rFont val="Calibri"/>
      </rPr>
      <t>If users are not trained to use the default hotspot password, this is a finding.</t>
    </r>
  </si>
  <si>
    <t>V-267550</t>
  </si>
  <si>
    <r>
      <rPr>
        <sz val="11"/>
        <color rgb="FF000000"/>
        <rFont val="Calibri"/>
      </rPr>
      <t>Review device configuration settings to confirm that the DOD root and intermediate PKI certificates are installed.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15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current DOD root and intermediate PKI certificates may be obtained in self-extracting zip files at http://cyber.mil/pki-pke (for NIPRNet).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verify that the DOD root and intermediate certificates are part of a device and/or work profile that is being pushed down to the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15 device: </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"Security &amp; privacy".</t>
    </r>
    <r>
      <rPr>
        <sz val="11"/>
        <color rgb="FF000000"/>
        <rFont val="Calibri"/>
      </rPr>
      <t xml:space="preserve">
</t>
    </r>
    <r>
      <rPr>
        <sz val="11"/>
        <color rgb="FF000000"/>
        <rFont val="Calibri"/>
      </rPr>
      <t>3. Tap "Advanced".</t>
    </r>
    <r>
      <rPr>
        <sz val="11"/>
        <color rgb="FF000000"/>
        <rFont val="Calibri"/>
      </rPr>
      <t xml:space="preserve">
</t>
    </r>
    <r>
      <rPr>
        <sz val="11"/>
        <color rgb="FF000000"/>
        <rFont val="Calibri"/>
      </rPr>
      <t>4. Tap "More security &amp; privacy".</t>
    </r>
    <r>
      <rPr>
        <sz val="11"/>
        <color rgb="FF000000"/>
        <rFont val="Calibri"/>
      </rPr>
      <t xml:space="preserve">
</t>
    </r>
    <r>
      <rPr>
        <sz val="11"/>
        <color rgb="FF000000"/>
        <rFont val="Calibri"/>
      </rPr>
      <t>5. Tap "Encryption &amp; credentials".</t>
    </r>
    <r>
      <rPr>
        <sz val="11"/>
        <color rgb="FF000000"/>
        <rFont val="Calibri"/>
      </rPr>
      <t xml:space="preserve">
</t>
    </r>
    <r>
      <rPr>
        <sz val="11"/>
        <color rgb="FF000000"/>
        <rFont val="Calibri"/>
      </rPr>
      <t>6. Tap "Trusted credentials".</t>
    </r>
    <r>
      <rPr>
        <sz val="11"/>
        <color rgb="FF000000"/>
        <rFont val="Calibri"/>
      </rPr>
      <t xml:space="preserve">
</t>
    </r>
    <r>
      <rPr>
        <sz val="11"/>
        <color rgb="FF000000"/>
        <rFont val="Calibri"/>
      </rPr>
      <t>7. Verify that DOD root and intermediate PKI certificates are listed under the User tab in the Work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DOD root and intermediate certificates are not listed in a profile, or the managed Android 15 device does not list the DOD root and intermediate certificates under the user tab, this is a finding.</t>
    </r>
  </si>
  <si>
    <t>V-267551</t>
  </si>
  <si>
    <r>
      <rPr>
        <sz val="11"/>
        <rFont val="Calibri"/>
      </rPr>
      <t>The Google Android 15 work profile must be configured to prevent users from adding personal email accounts to the work email app.</t>
    </r>
  </si>
  <si>
    <r>
      <rPr>
        <sz val="11"/>
        <color rgb="FF000000"/>
        <rFont val="Calibri"/>
      </rPr>
      <t xml:space="preserve">Configure the Google Android 15 device to prevent users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EMM console: </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modify accounts" to "ON".</t>
    </r>
    <r>
      <rPr>
        <sz val="11"/>
        <color rgb="FF000000"/>
        <rFont val="Calibri"/>
      </rPr>
      <t xml:space="preserve">
</t>
    </r>
    <r>
      <rPr>
        <sz val="11"/>
        <color rgb="FF000000"/>
        <rFont val="Calibri"/>
      </rPr>
      <t>Refer to the EMM documentation to determine how to provision users' work email accounts for the work email app.</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</si>
  <si>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restricting email account addition to allow listed accounts mitigates this vulnerability.</t>
    </r>
    <r>
      <rPr>
        <sz val="11"/>
        <color rgb="FF000000"/>
        <rFont val="Calibri"/>
      </rPr>
      <t xml:space="preserve">
</t>
    </r>
    <r>
      <rPr>
        <sz val="11"/>
        <color rgb="FF000000"/>
        <rFont val="Calibri"/>
      </rPr>
      <t>SFRID: FMT_SMF.1.1 #47</t>
    </r>
  </si>
  <si>
    <r>
      <rPr>
        <sz val="11"/>
        <color rgb="FF000000"/>
        <rFont val="Calibri"/>
      </rPr>
      <t>Review the managed Google Android 15 work profile configuration settings to confirm that users are prevented from adding personal email accounts to the work email app.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Administrator console and the managed Google Android 15 device.</t>
    </r>
    <r>
      <rPr>
        <sz val="11"/>
        <color rgb="FF000000"/>
        <rFont val="Calibri"/>
      </rPr>
      <t xml:space="preserve">
</t>
    </r>
    <r>
      <rPr>
        <sz val="11"/>
        <color rgb="FF000000"/>
        <rFont val="Calibri"/>
      </rPr>
      <t>COPE: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modify accounts" is toggled to "ON".</t>
    </r>
    <r>
      <rPr>
        <sz val="11"/>
        <color rgb="FF000000"/>
        <rFont val="Calibri"/>
      </rPr>
      <t xml:space="preserve">
</t>
    </r>
    <r>
      <rPr>
        <sz val="11"/>
        <color rgb="FF000000"/>
        <rFont val="Calibri"/>
      </rPr>
      <t xml:space="preserve">On the managed Google Android 15 device: </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"Passwords &amp; accounts".</t>
    </r>
    <r>
      <rPr>
        <sz val="11"/>
        <color rgb="FF000000"/>
        <rFont val="Calibri"/>
      </rPr>
      <t xml:space="preserve">
</t>
    </r>
    <r>
      <rPr>
        <sz val="11"/>
        <color rgb="FF000000"/>
        <rFont val="Calibri"/>
      </rPr>
      <t>3. Select "Work".</t>
    </r>
    <r>
      <rPr>
        <sz val="11"/>
        <color rgb="FF000000"/>
        <rFont val="Calibri"/>
      </rPr>
      <t xml:space="preserve">
</t>
    </r>
    <r>
      <rPr>
        <sz val="11"/>
        <color rgb="FF000000"/>
        <rFont val="Calibri"/>
      </rPr>
      <t>4. Tap "Add account".</t>
    </r>
    <r>
      <rPr>
        <sz val="11"/>
        <color rgb="FF000000"/>
        <rFont val="Calibri"/>
      </rPr>
      <t xml:space="preserve">
</t>
    </r>
    <r>
      <rPr>
        <sz val="11"/>
        <color rgb="FF000000"/>
        <rFont val="Calibri"/>
      </rPr>
      <t>5. Verify a message is displayed to the user stating, "Action not allowed".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restriction to "Disallow modify accounts" is not set, or on the managed Android 15 device the user is able to add an account in the Work section, this is a finding.</t>
    </r>
  </si>
  <si>
    <t>V-267552</t>
  </si>
  <si>
    <r>
      <rPr>
        <sz val="11"/>
        <color rgb="FF000000"/>
        <rFont val="Calibri"/>
      </rPr>
      <t>Configure the Google Android 15 device to enforce the system application disable list.</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t>
    </r>
    <r>
      <rPr>
        <sz val="11"/>
        <color rgb="FF000000"/>
        <rFont val="Calibri"/>
      </rPr>
      <t xml:space="preserve">
</t>
    </r>
    <r>
      <rPr>
        <sz val="11"/>
        <color rgb="FF000000"/>
        <rFont val="Calibri"/>
      </rPr>
      <t>3. Enter package names of apps to hide.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Enter package names of apps to hide.</t>
    </r>
    <r>
      <rPr>
        <sz val="11"/>
        <color rgb="FF000000"/>
        <rFont val="Calibri"/>
      </rPr>
      <t xml:space="preserve">
</t>
    </r>
    <r>
      <rPr>
        <sz val="11"/>
        <color rgb="FF000000"/>
        <rFont val="Calibri"/>
      </rPr>
      <t>Configure a list of approved Google core and preinstalled apps in the core app allow list.</t>
    </r>
  </si>
  <si>
    <t>V-267553</t>
  </si>
  <si>
    <r>
      <rPr>
        <sz val="11"/>
        <rFont val="Calibri"/>
      </rPr>
      <t>Google Android 15 must be provisioned as a fully managed device and configured to create a work profile.</t>
    </r>
  </si>
  <si>
    <r>
      <rPr>
        <sz val="11"/>
        <color rgb="FF000000"/>
        <rFont val="Calibri"/>
      </rPr>
      <t>Configure the Google Android 15 device as corporate owned with a work profile.</t>
    </r>
    <r>
      <rPr>
        <sz val="11"/>
        <color rgb="FF000000"/>
        <rFont val="Calibri"/>
      </rPr>
      <t xml:space="preserve">
</t>
    </r>
    <r>
      <rPr>
        <sz val="11"/>
        <color rgb="FF000000"/>
        <rFont val="Calibri"/>
      </rPr>
      <t>On the EMM console, configure the default enrollment as Corporate Owned, and select "Use for Work &amp; Personal".</t>
    </r>
    <r>
      <rPr>
        <sz val="11"/>
        <color rgb="FF000000"/>
        <rFont val="Calibri"/>
      </rPr>
      <t xml:space="preserve">
</t>
    </r>
    <r>
      <rPr>
        <sz val="11"/>
        <color rgb="FF000000"/>
        <rFont val="Calibri"/>
      </rPr>
      <t>Refer to the EMM documentation to determine how to configure the device.</t>
    </r>
  </si>
  <si>
    <r>
      <rPr>
        <sz val="11"/>
        <color rgb="FF000000"/>
        <rFont val="Calibri"/>
      </rPr>
      <t>The Android Enterprise work profile is the designated application group for the COPE use case.</t>
    </r>
    <r>
      <rPr>
        <sz val="11"/>
        <color rgb="FF000000"/>
        <rFont val="Calibri"/>
      </rPr>
      <t xml:space="preserve">
</t>
    </r>
    <r>
      <rPr>
        <sz val="11"/>
        <color rgb="FF000000"/>
        <rFont val="Calibri"/>
      </rPr>
      <t>SFRID: FMT_SMF.1.1 #47</t>
    </r>
  </si>
  <si>
    <r>
      <rPr>
        <sz val="11"/>
        <color rgb="FF000000"/>
        <rFont val="Calibri"/>
      </rPr>
      <t>Review that managed Google Android 15 is configured as Corporate Owned Work Managed.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Administrator console and the managed Google Android 15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configure the default enrollment as Corporate Owned and select "Use for Work &amp; Personal".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15 device: </t>
    </r>
    <r>
      <rPr>
        <sz val="11"/>
        <color rgb="FF000000"/>
        <rFont val="Calibri"/>
      </rPr>
      <t xml:space="preserve">
</t>
    </r>
    <r>
      <rPr>
        <sz val="11"/>
        <color rgb="FF000000"/>
        <rFont val="Calibri"/>
      </rPr>
      <t>1. Go to the application drawer.</t>
    </r>
    <r>
      <rPr>
        <sz val="11"/>
        <color rgb="FF000000"/>
        <rFont val="Calibri"/>
      </rPr>
      <t xml:space="preserve">
</t>
    </r>
    <r>
      <rPr>
        <sz val="11"/>
        <color rgb="FF000000"/>
        <rFont val="Calibri"/>
      </rPr>
      <t>2. Ensure a Personal tab and a Work tab are present.</t>
    </r>
    <r>
      <rPr>
        <sz val="11"/>
        <color rgb="FF000000"/>
        <rFont val="Calibri"/>
      </rPr>
      <t xml:space="preserve">
</t>
    </r>
    <r>
      <rPr>
        <sz val="11"/>
        <color rgb="FF000000"/>
        <rFont val="Calibri"/>
      </rPr>
      <t>If on the EMM console the account the default enrollment is set to Corporate Owned Work Managed or on the managed Android 15 device the user does not have a Work tab, this is a finding.</t>
    </r>
  </si>
  <si>
    <t>V-267554</t>
  </si>
  <si>
    <t>V-267555</t>
  </si>
  <si>
    <t>V-267556</t>
  </si>
  <si>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Periodically synchronizing internal clocks with an authoritative time source is necessary to correctly correlate the timing of events that occur across the enterprise. The three authoritative time sources for Google Android 15 are an authoritative time server that is synchronized with redundant United States Naval Observatory (USNO) time servers as designated for the appropriate DOD network (NIPRNet or SIPRNet), or the Global Positioning System (GPS),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the audit system in Google Android 15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SFRID: FMT_SMF.1.1 #47</t>
    </r>
  </si>
  <si>
    <r>
      <rPr>
        <sz val="11"/>
        <color rgb="FF000000"/>
        <rFont val="Calibri"/>
      </rPr>
      <t xml:space="preserve">Review the managed Google Android 15 device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15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config date time"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Verify "Disallow config date time" is toggled to "ON".</t>
    </r>
    <r>
      <rPr>
        <sz val="11"/>
        <color rgb="FF000000"/>
        <rFont val="Calibri"/>
      </rPr>
      <t xml:space="preserve">
</t>
    </r>
    <r>
      <rPr>
        <sz val="11"/>
        <color rgb="FF000000"/>
        <rFont val="Calibri"/>
      </rPr>
      <t xml:space="preserve">On the managed Google Android 15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2. Tap "System".</t>
    </r>
    <r>
      <rPr>
        <sz val="11"/>
        <color rgb="FF000000"/>
        <rFont val="Calibri"/>
      </rPr>
      <t xml:space="preserve">
</t>
    </r>
    <r>
      <rPr>
        <sz val="11"/>
        <color rgb="FF000000"/>
        <rFont val="Calibri"/>
      </rPr>
      <t xml:space="preserve">3. Tap "Date &amp; time". </t>
    </r>
    <r>
      <rPr>
        <sz val="11"/>
        <color rgb="FF000000"/>
        <rFont val="Calibri"/>
      </rPr>
      <t xml:space="preserve">
</t>
    </r>
    <r>
      <rPr>
        <sz val="11"/>
        <color rgb="FF000000"/>
        <rFont val="Calibri"/>
      </rPr>
      <t>4. Verify "Set time automatically" is grayed out and is "Enabled by 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config date time" is not set to "On", or on the managed Android 15 device "Set time automatically" is not grayed out, this is a finding.</t>
    </r>
  </si>
  <si>
    <t>V-267557</t>
  </si>
  <si>
    <r>
      <rPr>
        <sz val="11"/>
        <color rgb="FF000000"/>
        <rFont val="Calibri"/>
      </rPr>
      <t xml:space="preserve">Review device configuration settings to confirm the Google Android device has the most recently released version of managed Google Android 15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console and the managed Google Android 15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the EMM management console, review the version of Google Android 15 installed on a sample of managed devices. This procedure will vary depending on the EMM product.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15 device, to determine the installed operating system version: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Verify "Build number".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installed version of the Google Android 15 operating system on any reviewed device is not the latest released by Google, this is a finding. </t>
    </r>
    <r>
      <rPr>
        <sz val="11"/>
        <color rgb="FF000000"/>
        <rFont val="Calibri"/>
      </rPr>
      <t xml:space="preserve">
</t>
    </r>
    <r>
      <rPr>
        <sz val="11"/>
        <color rgb="FF000000"/>
        <rFont val="Calibri"/>
      </rPr>
      <t>Google's Android operating system patch website: https://source.android.com/security/bulletin/.</t>
    </r>
    <r>
      <rPr>
        <sz val="11"/>
        <color rgb="FF000000"/>
        <rFont val="Calibri"/>
      </rPr>
      <t xml:space="preserve">
</t>
    </r>
    <r>
      <rPr>
        <sz val="11"/>
        <color rgb="FF000000"/>
        <rFont val="Calibri"/>
      </rPr>
      <t>Android versions for Pixel devices: https://developers.google.com/android/images.</t>
    </r>
  </si>
  <si>
    <t>V-267558</t>
  </si>
  <si>
    <r>
      <rPr>
        <sz val="11"/>
        <color rgb="FF000000"/>
        <rFont val="Calibri"/>
      </rPr>
      <t xml:space="preserve">Configure the Google Android 15 device to disallow the use of third-party keyboards.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Select only the approved keyboard.</t>
    </r>
    <r>
      <rPr>
        <sz val="11"/>
        <color rgb="FF000000"/>
        <rFont val="Calibri"/>
      </rPr>
      <t xml:space="preserve">
</t>
    </r>
    <r>
      <rPr>
        <sz val="11"/>
        <color rgb="FF000000"/>
        <rFont val="Calibri"/>
      </rPr>
      <t>Additionally, admins can configure application allow lists for Google Play that do not have any third-party keyboards for user installation.</t>
    </r>
  </si>
  <si>
    <t>V-267559</t>
  </si>
  <si>
    <r>
      <rPr>
        <sz val="11"/>
        <rFont val="Calibri"/>
      </rPr>
      <t>Android 15 devices must be configured to enable Common Criteria (CC) Mode.</t>
    </r>
  </si>
  <si>
    <t>V-267560</t>
  </si>
  <si>
    <r>
      <rPr>
        <sz val="11"/>
        <color rgb="FF000000"/>
        <rFont val="Calibri"/>
      </rPr>
      <t>Configure Google Android 15 device to disable the USB port (except for charging the device).</t>
    </r>
    <r>
      <rPr>
        <sz val="11"/>
        <color rgb="FF000000"/>
        <rFont val="Calibri"/>
      </rPr>
      <t xml:space="preserve">
</t>
    </r>
    <r>
      <rPr>
        <sz val="11"/>
        <color rgb="FF000000"/>
        <rFont val="Calibri"/>
      </rPr>
      <t>COPE and COBO: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USB file transfer" to "ON".</t>
    </r>
  </si>
  <si>
    <r>
      <rPr>
        <sz val="11"/>
        <color rgb="FF000000"/>
        <rFont val="Calibri"/>
      </rPr>
      <t>Review the device configuration to confirm that the USB port is disabled except for charging the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USB file transfer" is set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EMM console the USB port is not disabled ("Disallow USB file transfer" is set to "ON"), this is a finding.</t>
    </r>
  </si>
  <si>
    <t>V-267561</t>
  </si>
  <si>
    <t>V-267562</t>
  </si>
  <si>
    <r>
      <rPr>
        <sz val="11"/>
        <color rgb="FF000000"/>
        <rFont val="Calibri"/>
      </rPr>
      <t>Review the EMM configuration to confirm phone hub has been disabled.</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Verify "Nearby notification streaming policy" is set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Verify "Nearby app streaming policy" is set to "Disabled".</t>
    </r>
    <r>
      <rPr>
        <sz val="11"/>
        <color rgb="FF000000"/>
        <rFont val="Calibri"/>
      </rPr>
      <t xml:space="preserve">
</t>
    </r>
    <r>
      <rPr>
        <sz val="11"/>
        <color rgb="FF000000"/>
        <rFont val="Calibri"/>
      </rPr>
      <t>If on the management tool the "Nearby Streaming Policy" is not set to "Disabled" and "Nearby app streaming policy" is not set to "Disabled", this is a finding.</t>
    </r>
    <r>
      <rPr>
        <sz val="11"/>
        <color rgb="FF000000"/>
        <rFont val="Calibri"/>
      </rPr>
      <t xml:space="preserve">
</t>
    </r>
    <r>
      <rPr>
        <sz val="11"/>
        <color rgb="FF000000"/>
        <rFont val="Calibri"/>
      </rPr>
      <t>Note: From a Chromebook, if a device is connected to the Phone Hub, try to set up the Notifications and it will fail to connect to the device to complete the set up if phone hub has been disabled on the DOD Android device.</t>
    </r>
  </si>
  <si>
    <t>V-269100</t>
  </si>
  <si>
    <r>
      <rPr>
        <sz val="11"/>
        <rFont val="Calibri"/>
      </rPr>
      <t xml:space="preserve">Google Android 15 must be configured to disable </t>
    </r>
    <r>
      <rPr>
        <sz val="11"/>
        <color rgb="FF000000"/>
        <rFont val="Calibri"/>
      </rPr>
      <t>"</t>
    </r>
    <r>
      <rPr>
        <b/>
        <sz val="11"/>
        <color rgb="FF000000"/>
        <rFont val="Calibri"/>
      </rPr>
      <t>Private Space</t>
    </r>
    <r>
      <rPr>
        <sz val="11"/>
        <color rgb="FF000000"/>
        <rFont val="Calibri"/>
      </rPr>
      <t>"</t>
    </r>
    <r>
      <rPr>
        <sz val="11"/>
        <color rgb="FF000000"/>
        <rFont val="Calibri"/>
      </rPr>
      <t xml:space="preserve"> use.</t>
    </r>
  </si>
  <si>
    <r>
      <rPr>
        <sz val="11"/>
        <color rgb="FF000000"/>
        <rFont val="Calibri"/>
      </rPr>
      <t xml:space="preserve">Configure the Google Android 15 device to disable "Private Space".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add private profile"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add private profile" to "ON".</t>
    </r>
  </si>
  <si>
    <r>
      <rPr>
        <sz val="11"/>
        <color rgb="FF000000"/>
        <rFont val="Calibri"/>
      </rPr>
      <t>Private Space is an Android feature that provides a separate encrypted container on the mobile device. Apps in Private Space show up in a separate container in the launcher and are hidden from the "Recents" view, notifications, settings, and other apps when the Private Space is locked. In addition, MDM server allow list or blocklist cannot control the installation of apps into Private Space. Malware and other unauthorized apps could be installed on a DOD mobile device, which could lead to the compromise of DOD sensitive information or to an attack on the DOD network.</t>
    </r>
    <r>
      <rPr>
        <sz val="11"/>
        <color rgb="FF000000"/>
        <rFont val="Calibri"/>
      </rPr>
      <t xml:space="preserve">
</t>
    </r>
    <r>
      <rPr>
        <sz val="11"/>
        <color rgb="FF000000"/>
        <rFont val="Calibri"/>
      </rPr>
      <t>SFRID: FMT_MOF_EXT.1.2 #47</t>
    </r>
  </si>
  <si>
    <r>
      <rPr>
        <sz val="11"/>
        <color rgb="FF000000"/>
        <rFont val="Calibri"/>
      </rPr>
      <t xml:space="preserve">Review the Google Android 15 work profile configuration settings to confirm that Private Space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only on the EMM Administration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add private profile" is set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add private profile" is set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add private profile" is not selected, this is a finding.</t>
    </r>
  </si>
  <si>
    <t>V-269101</t>
  </si>
  <si>
    <t>V-276985</t>
  </si>
  <si>
    <r>
      <rPr>
        <sz val="11"/>
        <rFont val="Calibri"/>
      </rPr>
      <t>Google Android 15 must disable the user</t>
    </r>
    <r>
      <rPr>
        <sz val="11"/>
        <color rgb="FF000000"/>
        <rFont val="Calibri"/>
      </rPr>
      <t>'</t>
    </r>
    <r>
      <rPr>
        <sz val="11"/>
        <color rgb="FF000000"/>
        <rFont val="Calibri"/>
      </rPr>
      <t>s ability to wipe the device.</t>
    </r>
  </si>
  <si>
    <r>
      <rPr>
        <sz val="11"/>
        <color rgb="FF000000"/>
        <rFont val="Calibri"/>
      </rPr>
      <t>Configure Google Android 15 device to disable the ability of the user to wipe the Android device. Enable the admin to inject a recovery account on the device to unlock FRP.</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Disallow factory reset:</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Factory Reset".</t>
    </r>
    <r>
      <rPr>
        <sz val="11"/>
        <color rgb="FF000000"/>
        <rFont val="Calibri"/>
      </rPr>
      <t xml:space="preserve">
</t>
    </r>
    <r>
      <rPr>
        <sz val="11"/>
        <color rgb="FF000000"/>
        <rFont val="Calibri"/>
      </rPr>
      <t>Set factory reset protection policy:</t>
    </r>
    <r>
      <rPr>
        <sz val="11"/>
        <color rgb="FF000000"/>
        <rFont val="Calibri"/>
      </rPr>
      <t xml:space="preserve">
</t>
    </r>
    <r>
      <rPr>
        <sz val="11"/>
        <color rgb="FF000000"/>
        <rFont val="Calibri"/>
      </rPr>
      <t xml:space="preserve">COBO: </t>
    </r>
    <r>
      <rPr>
        <sz val="11"/>
        <color rgb="FF000000"/>
        <rFont val="Calibri"/>
      </rPr>
      <t xml:space="preserve">
</t>
    </r>
    <r>
      <rPr>
        <sz val="11"/>
        <color rgb="FF000000"/>
        <rFont val="Calibri"/>
      </rPr>
      <t>1. Device owner management &gt;&gt; Set factory reset protection.</t>
    </r>
    <r>
      <rPr>
        <sz val="11"/>
        <color rgb="FF000000"/>
        <rFont val="Calibri"/>
      </rPr>
      <t xml:space="preserve">
</t>
    </r>
    <r>
      <rPr>
        <sz val="11"/>
        <color rgb="FF000000"/>
        <rFont val="Calibri"/>
      </rPr>
      <t>2. From Accounts Section: Add Account &gt;&gt; Enter recovery account &gt;&gt; press "Ok".</t>
    </r>
    <r>
      <rPr>
        <sz val="11"/>
        <color rgb="FF000000"/>
        <rFont val="Calibri"/>
      </rPr>
      <t xml:space="preserve">
</t>
    </r>
    <r>
      <rPr>
        <sz val="11"/>
        <color rgb="FF000000"/>
        <rFont val="Calibri"/>
      </rPr>
      <t>3. From Enabled Section: Select "Enabled" to enable FRP policy.</t>
    </r>
    <r>
      <rPr>
        <sz val="11"/>
        <color rgb="FF000000"/>
        <rFont val="Calibri"/>
      </rPr>
      <t xml:space="preserve">
</t>
    </r>
    <r>
      <rPr>
        <sz val="11"/>
        <color rgb="FF000000"/>
        <rFont val="Calibri"/>
      </rPr>
      <t>4. Press "Save" to confirm all changes.</t>
    </r>
    <r>
      <rPr>
        <sz val="11"/>
        <color rgb="FF000000"/>
        <rFont val="Calibri"/>
      </rPr>
      <t xml:space="preserve">
</t>
    </r>
    <r>
      <rPr>
        <sz val="11"/>
        <color rgb="FF000000"/>
        <rFont val="Calibri"/>
      </rPr>
      <t>Configuration API: factoryResetDisabled, frpAdminEmails[ ]</t>
    </r>
  </si>
  <si>
    <r>
      <rPr>
        <sz val="11"/>
        <color rgb="FF000000"/>
        <rFont val="Calibri"/>
      </rPr>
      <t>This feature must be disabled to comply with DOD electronic records retention requirements for mobile devices. Otherwise, mobile device users could wipe the device, which would violate DOD policy.</t>
    </r>
    <r>
      <rPr>
        <sz val="11"/>
        <color rgb="FF000000"/>
        <rFont val="Calibri"/>
      </rPr>
      <t xml:space="preserve">
</t>
    </r>
    <r>
      <rPr>
        <sz val="11"/>
        <color rgb="FF000000"/>
        <rFont val="Calibri"/>
      </rPr>
      <t>SFR ID: FMT_MOF_EXT.1.2 #47</t>
    </r>
  </si>
  <si>
    <r>
      <rPr>
        <sz val="11"/>
        <color rgb="FF000000"/>
        <rFont val="Calibri"/>
      </rPr>
      <t>Review configuration settings to confirm that the user is unable to perform a factory reset and the admin has the ability to inject a recovery account on the device to can unlock Factory Reset Protection (FRP).</t>
    </r>
    <r>
      <rPr>
        <sz val="11"/>
        <color rgb="FF000000"/>
        <rFont val="Calibri"/>
      </rPr>
      <t xml:space="preserve">
</t>
    </r>
    <r>
      <rPr>
        <sz val="11"/>
        <color rgb="FF000000"/>
        <rFont val="Calibri"/>
      </rPr>
      <t>This check procedure is performed on the device management tool and the Google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Verify factory reset configuration:</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Factory Reset" is enabled.</t>
    </r>
    <r>
      <rPr>
        <sz val="11"/>
        <color rgb="FF000000"/>
        <rFont val="Calibri"/>
      </rPr>
      <t xml:space="preserve">
</t>
    </r>
    <r>
      <rPr>
        <sz val="11"/>
        <color rgb="FF000000"/>
        <rFont val="Calibri"/>
      </rPr>
      <t>Verify factory reset protection policy configuration:</t>
    </r>
    <r>
      <rPr>
        <sz val="11"/>
        <color rgb="FF000000"/>
        <rFont val="Calibri"/>
      </rPr>
      <t xml:space="preserve">
</t>
    </r>
    <r>
      <rPr>
        <sz val="11"/>
        <color rgb="FF000000"/>
        <rFont val="Calibri"/>
      </rPr>
      <t>From the Android Enterprise policy management:</t>
    </r>
    <r>
      <rPr>
        <sz val="11"/>
        <color rgb="FF000000"/>
        <rFont val="Calibri"/>
      </rPr>
      <t xml:space="preserve">
</t>
    </r>
    <r>
      <rPr>
        <sz val="11"/>
        <color rgb="FF000000"/>
        <rFont val="Calibri"/>
      </rPr>
      <t>1. Go to the Factory Reset Protection section.</t>
    </r>
    <r>
      <rPr>
        <sz val="11"/>
        <color rgb="FF000000"/>
        <rFont val="Calibri"/>
      </rPr>
      <t xml:space="preserve">
</t>
    </r>
    <r>
      <rPr>
        <sz val="11"/>
        <color rgb="FF000000"/>
        <rFont val="Calibri"/>
      </rPr>
      <t>2. Verify that "Factory Reset Protection" is set to "Allow/Enabled".</t>
    </r>
    <r>
      <rPr>
        <sz val="11"/>
        <color rgb="FF000000"/>
        <rFont val="Calibri"/>
      </rPr>
      <t xml:space="preserve">
</t>
    </r>
    <r>
      <rPr>
        <sz val="11"/>
        <color rgb="FF000000"/>
        <rFont val="Calibri"/>
      </rPr>
      <t>3. Verify that the correct Google Account ID(s) is/are listed as allowed to unlock the FRP.</t>
    </r>
    <r>
      <rPr>
        <sz val="11"/>
        <color rgb="FF000000"/>
        <rFont val="Calibri"/>
      </rPr>
      <t xml:space="preserve">
</t>
    </r>
    <r>
      <rPr>
        <sz val="11"/>
        <color rgb="FF000000"/>
        <rFont val="Calibri"/>
      </rPr>
      <t>On the managed Google Android 15 device, verify factory reset configuration:</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Settings &gt;&gt; General management &gt;&gt; Reset.</t>
    </r>
    <r>
      <rPr>
        <sz val="11"/>
        <color rgb="FF000000"/>
        <rFont val="Calibri"/>
      </rPr>
      <t xml:space="preserve">
</t>
    </r>
    <r>
      <rPr>
        <sz val="11"/>
        <color rgb="FF000000"/>
        <rFont val="Calibri"/>
      </rPr>
      <t>2. Tap the "Factory data reset" option.</t>
    </r>
    <r>
      <rPr>
        <sz val="11"/>
        <color rgb="FF000000"/>
        <rFont val="Calibri"/>
      </rPr>
      <t xml:space="preserve">
</t>
    </r>
    <r>
      <rPr>
        <sz val="11"/>
        <color rgb="FF000000"/>
        <rFont val="Calibri"/>
      </rPr>
      <t>3. Verify that the "Action not allowed" pop-up appears and factory data reset does not proceed.</t>
    </r>
    <r>
      <rPr>
        <sz val="11"/>
        <color rgb="FF000000"/>
        <rFont val="Calibri"/>
      </rPr>
      <t xml:space="preserve">
</t>
    </r>
    <r>
      <rPr>
        <sz val="11"/>
        <color rgb="FF000000"/>
        <rFont val="Calibri"/>
      </rPr>
      <t>If the Android device user is able to perform a factory reset or the admin cannot unlock the Android phone after an FRP event, this is a finding.</t>
    </r>
  </si>
  <si>
    <t>V-276986</t>
  </si>
  <si>
    <r>
      <rPr>
        <sz val="11"/>
        <rFont val="Calibri"/>
      </rPr>
      <t>Google Android 15 must disable the use of assistants (including Google Assistant) unless required to meet Section 508 compliance requirements.</t>
    </r>
  </si>
  <si>
    <r>
      <rPr>
        <sz val="11"/>
        <color rgb="FF000000"/>
        <rFont val="Calibri"/>
      </rPr>
      <t>Configure the Google Android 15 device to disable the use of all assistants.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assist content".</t>
    </r>
    <r>
      <rPr>
        <sz val="11"/>
        <color rgb="FF000000"/>
        <rFont val="Calibri"/>
      </rPr>
      <t xml:space="preserve">
</t>
    </r>
    <r>
      <rPr>
        <sz val="11"/>
        <color rgb="FF000000"/>
        <rFont val="Calibri"/>
      </rPr>
      <t>3. Do not allowlist the Gemini App in the Managed Google Play Store.</t>
    </r>
    <r>
      <rPr>
        <sz val="11"/>
        <color rgb="FF000000"/>
        <rFont val="Calibri"/>
      </rPr>
      <t xml:space="preserve">
</t>
    </r>
    <r>
      <rPr>
        <sz val="11"/>
        <color rgb="FF000000"/>
        <rFont val="Calibri"/>
      </rPr>
      <t>Note: This control also disables Gemini from being invoked if it was previously installed.</t>
    </r>
    <r>
      <rPr>
        <sz val="11"/>
        <color rgb="FF000000"/>
        <rFont val="Calibri"/>
      </rPr>
      <t xml:space="preserve">
</t>
    </r>
    <r>
      <rPr>
        <sz val="11"/>
        <color rgb="FF000000"/>
        <rFont val="Calibri"/>
      </rPr>
      <t>Configuration API: ASSIST_CONTENT_DISALLOWED</t>
    </r>
  </si>
  <si>
    <r>
      <rPr>
        <sz val="11"/>
        <color rgb="FF000000"/>
        <rFont val="Calibri"/>
      </rPr>
      <t>The use of assistants could expose sensitive DOD data to cloud-based servers during the processing of assistant requests.</t>
    </r>
    <r>
      <rPr>
        <sz val="11"/>
        <color rgb="FF000000"/>
        <rFont val="Calibri"/>
      </rPr>
      <t xml:space="preserve">
</t>
    </r>
    <r>
      <rPr>
        <sz val="11"/>
        <color rgb="FF000000"/>
        <rFont val="Calibri"/>
      </rPr>
      <t>SFR ID: FMT_MOF_EXT.1.2 #47</t>
    </r>
  </si>
  <si>
    <r>
      <rPr>
        <sz val="11"/>
        <color rgb="FF000000"/>
        <rFont val="Calibri"/>
      </rPr>
      <t>Review configuration settings to confirm that the use of assistants has been disabled.</t>
    </r>
    <r>
      <rPr>
        <sz val="11"/>
        <color rgb="FF000000"/>
        <rFont val="Calibri"/>
      </rPr>
      <t xml:space="preserve">
</t>
    </r>
    <r>
      <rPr>
        <sz val="11"/>
        <color rgb="FF000000"/>
        <rFont val="Calibri"/>
      </rPr>
      <t>This check procedure is performed on the device management tool and the Google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assist content" is enabled.</t>
    </r>
    <r>
      <rPr>
        <sz val="11"/>
        <color rgb="FF000000"/>
        <rFont val="Calibri"/>
      </rPr>
      <t xml:space="preserve">
</t>
    </r>
    <r>
      <rPr>
        <sz val="11"/>
        <color rgb="FF000000"/>
        <rFont val="Calibri"/>
      </rPr>
      <t>3. Verify that the Gemini App in the Managed Google Play Store has not been added to the allowlist.</t>
    </r>
    <r>
      <rPr>
        <sz val="11"/>
        <color rgb="FF000000"/>
        <rFont val="Calibri"/>
      </rPr>
      <t xml:space="preserve">
</t>
    </r>
    <r>
      <rPr>
        <sz val="11"/>
        <color rgb="FF000000"/>
        <rFont val="Calibri"/>
      </rPr>
      <t xml:space="preserve">On the managed Google Android 15 device: </t>
    </r>
    <r>
      <rPr>
        <sz val="11"/>
        <color rgb="FF000000"/>
        <rFont val="Calibri"/>
      </rPr>
      <t xml:space="preserve">
</t>
    </r>
    <r>
      <rPr>
        <sz val="11"/>
        <color rgb="FF000000"/>
        <rFont val="Calibri"/>
      </rPr>
      <t>1. Try to invoke the Google Assistant and note that it will not execute.</t>
    </r>
    <r>
      <rPr>
        <sz val="11"/>
        <color rgb="FF000000"/>
        <rFont val="Calibri"/>
      </rPr>
      <t xml:space="preserve">
</t>
    </r>
    <r>
      <rPr>
        <sz val="11"/>
        <color rgb="FF000000"/>
        <rFont val="Calibri"/>
      </rPr>
      <t>2. Verify that the Gemini app is not installed and is not listed in the Managed Google Play Store.</t>
    </r>
    <r>
      <rPr>
        <sz val="11"/>
        <color rgb="FF000000"/>
        <rFont val="Calibri"/>
      </rPr>
      <t xml:space="preserve">
</t>
    </r>
    <r>
      <rPr>
        <sz val="11"/>
        <color rgb="FF000000"/>
        <rFont val="Calibri"/>
      </rPr>
      <t>If the use of assistants has not been disabled, this is a finding.</t>
    </r>
    <r>
      <rPr>
        <sz val="11"/>
        <color rgb="FF000000"/>
        <rFont val="Calibri"/>
      </rPr>
      <t xml:space="preserve">
</t>
    </r>
    <r>
      <rPr>
        <sz val="11"/>
        <color rgb="FF000000"/>
        <rFont val="Calibri"/>
      </rPr>
      <t>Note: This control also disables Gemini from being invoked if it was previously installed.</t>
    </r>
  </si>
  <si>
    <t>V-276987</t>
  </si>
  <si>
    <r>
      <rPr>
        <sz val="11"/>
        <rFont val="Calibri"/>
      </rPr>
      <t>Google Android 15 must disable wireless printing.</t>
    </r>
  </si>
  <si>
    <r>
      <rPr>
        <sz val="11"/>
        <color rgb="FF000000"/>
        <rFont val="Calibri"/>
      </rPr>
      <t>Configure Google Android 15 device to disable wireless printing.</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printing".</t>
    </r>
    <r>
      <rPr>
        <sz val="11"/>
        <color rgb="FF000000"/>
        <rFont val="Calibri"/>
      </rPr>
      <t xml:space="preserve">
</t>
    </r>
    <r>
      <rPr>
        <sz val="11"/>
        <color rgb="FF000000"/>
        <rFont val="Calibri"/>
      </rPr>
      <t>Configuration API: PRINTING_DISALLOWED</t>
    </r>
  </si>
  <si>
    <r>
      <rPr>
        <sz val="11"/>
        <color rgb="FF000000"/>
        <rFont val="Calibri"/>
      </rPr>
      <t>Wireless printing allows the printing of sensitive DOD documents to non-DOD controlled printers, which may lead to the exposure of sensitive DOD information.</t>
    </r>
    <r>
      <rPr>
        <sz val="11"/>
        <color rgb="FF000000"/>
        <rFont val="Calibri"/>
      </rPr>
      <t xml:space="preserve">
</t>
    </r>
    <r>
      <rPr>
        <sz val="11"/>
        <color rgb="FF000000"/>
        <rFont val="Calibri"/>
      </rPr>
      <t>SFR ID: FMT_MOF_EXT.1.2 #47</t>
    </r>
  </si>
  <si>
    <r>
      <rPr>
        <sz val="11"/>
        <color rgb="FF000000"/>
        <rFont val="Calibri"/>
      </rPr>
      <t>Review configuration settings to confirm that wireless printing has been disabled.</t>
    </r>
    <r>
      <rPr>
        <sz val="11"/>
        <color rgb="FF000000"/>
        <rFont val="Calibri"/>
      </rPr>
      <t xml:space="preserve">
</t>
    </r>
    <r>
      <rPr>
        <sz val="11"/>
        <color rgb="FF000000"/>
        <rFont val="Calibri"/>
      </rPr>
      <t>This check procedure is performed on the device management tool and the Google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 xml:space="preserve">1. Open user restrictions. </t>
    </r>
    <r>
      <rPr>
        <sz val="11"/>
        <color rgb="FF000000"/>
        <rFont val="Calibri"/>
      </rPr>
      <t xml:space="preserve">
</t>
    </r>
    <r>
      <rPr>
        <sz val="11"/>
        <color rgb="FF000000"/>
        <rFont val="Calibri"/>
      </rPr>
      <t>2. Verify that "Disallow printing" is enabled.</t>
    </r>
    <r>
      <rPr>
        <sz val="11"/>
        <color rgb="FF000000"/>
        <rFont val="Calibri"/>
      </rPr>
      <t xml:space="preserve">
</t>
    </r>
    <r>
      <rPr>
        <sz val="11"/>
        <color rgb="FF000000"/>
        <rFont val="Calibri"/>
      </rPr>
      <t xml:space="preserve">On the managed Google Android 15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a document or image from the file app and try to print.</t>
    </r>
    <r>
      <rPr>
        <sz val="11"/>
        <color rgb="FF000000"/>
        <rFont val="Calibri"/>
      </rPr>
      <t xml:space="preserve">
</t>
    </r>
    <r>
      <rPr>
        <sz val="11"/>
        <color rgb="FF000000"/>
        <rFont val="Calibri"/>
      </rPr>
      <t>2. Verify that printing is not possible.</t>
    </r>
    <r>
      <rPr>
        <sz val="11"/>
        <color rgb="FF000000"/>
        <rFont val="Calibri"/>
      </rPr>
      <t xml:space="preserve">
</t>
    </r>
    <r>
      <rPr>
        <sz val="11"/>
        <color rgb="FF000000"/>
        <rFont val="Calibri"/>
      </rPr>
      <t>If wireless printing has not been disabled, this is a finding.</t>
    </r>
  </si>
  <si>
    <t>V-276988</t>
  </si>
  <si>
    <r>
      <rPr>
        <sz val="11"/>
        <rFont val="Calibri"/>
      </rPr>
      <t>Google Android 15 must disable screen capture.</t>
    </r>
  </si>
  <si>
    <r>
      <rPr>
        <sz val="11"/>
        <color rgb="FF000000"/>
        <rFont val="Calibri"/>
      </rPr>
      <t>Install a configuration profile to disable screen capture.</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 screen capture, and audio section.</t>
    </r>
    <r>
      <rPr>
        <sz val="11"/>
        <color rgb="FF000000"/>
        <rFont val="Calibri"/>
      </rPr>
      <t xml:space="preserve">
</t>
    </r>
    <r>
      <rPr>
        <sz val="11"/>
        <color rgb="FF000000"/>
        <rFont val="Calibri"/>
      </rPr>
      <t>2. Enable the "Disable Screen Capture" setting.</t>
    </r>
    <r>
      <rPr>
        <sz val="11"/>
        <color rgb="FF000000"/>
        <rFont val="Calibri"/>
      </rPr>
      <t xml:space="preserve">
</t>
    </r>
    <r>
      <rPr>
        <sz val="11"/>
        <color rgb="FF000000"/>
        <rFont val="Calibri"/>
      </rPr>
      <t>Configuration API: screenCaptureDisabled</t>
    </r>
  </si>
  <si>
    <r>
      <rPr>
        <sz val="11"/>
        <color rgb="FF000000"/>
        <rFont val="Calibri"/>
      </rPr>
      <t>The screen capture feature could lead to the exposure of sensitive DOD information.</t>
    </r>
    <r>
      <rPr>
        <sz val="11"/>
        <color rgb="FF000000"/>
        <rFont val="Calibri"/>
      </rPr>
      <t xml:space="preserve">
</t>
    </r>
    <r>
      <rPr>
        <sz val="11"/>
        <color rgb="FF000000"/>
        <rFont val="Calibri"/>
      </rPr>
      <t>SFR ID: FMT_MOF_EXT.1.2 #47</t>
    </r>
  </si>
  <si>
    <r>
      <rPr>
        <sz val="11"/>
        <color rgb="FF000000"/>
        <rFont val="Calibri"/>
      </rPr>
      <t>Review configuration settings to confirm that screen capture has been disabled.</t>
    </r>
    <r>
      <rPr>
        <sz val="11"/>
        <color rgb="FF000000"/>
        <rFont val="Calibri"/>
      </rPr>
      <t xml:space="preserve">
</t>
    </r>
    <r>
      <rPr>
        <sz val="11"/>
        <color rgb="FF000000"/>
        <rFont val="Calibri"/>
      </rPr>
      <t>This check procedure is performed on the device management tool and the Google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 screen capture, and audio section.</t>
    </r>
    <r>
      <rPr>
        <sz val="11"/>
        <color rgb="FF000000"/>
        <rFont val="Calibri"/>
      </rPr>
      <t xml:space="preserve">
</t>
    </r>
    <r>
      <rPr>
        <sz val="11"/>
        <color rgb="FF000000"/>
        <rFont val="Calibri"/>
      </rPr>
      <t>2. Verify that the "Disable Screen Capture" setting is enabled.</t>
    </r>
    <r>
      <rPr>
        <sz val="11"/>
        <color rgb="FF000000"/>
        <rFont val="Calibri"/>
      </rPr>
      <t xml:space="preserve">
</t>
    </r>
    <r>
      <rPr>
        <sz val="11"/>
        <color rgb="FF000000"/>
        <rFont val="Calibri"/>
      </rPr>
      <t xml:space="preserve">On the managed Google Android 15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 xml:space="preserve">1. Press the power button and the volume down button at the same time. </t>
    </r>
    <r>
      <rPr>
        <sz val="11"/>
        <color rgb="FF000000"/>
        <rFont val="Calibri"/>
      </rPr>
      <t xml:space="preserve">
</t>
    </r>
    <r>
      <rPr>
        <sz val="11"/>
        <color rgb="FF000000"/>
        <rFont val="Calibri"/>
      </rPr>
      <t>2. Verify that the message "Taking screenshots is blocked by your admin" appears.</t>
    </r>
    <r>
      <rPr>
        <sz val="11"/>
        <color rgb="FF000000"/>
        <rFont val="Calibri"/>
      </rPr>
      <t xml:space="preserve">
</t>
    </r>
    <r>
      <rPr>
        <sz val="11"/>
        <color rgb="FF000000"/>
        <rFont val="Calibri"/>
      </rPr>
      <t>If screen capture has not been disabled, this is a finding.</t>
    </r>
  </si>
  <si>
    <t>V-276989</t>
  </si>
  <si>
    <r>
      <rPr>
        <sz val="11"/>
        <rFont val="Calibri"/>
      </rPr>
      <t>Google Android 15 devices must have a Mobile Threat Detection (MTD) app installed.</t>
    </r>
  </si>
  <si>
    <r>
      <rPr>
        <sz val="11"/>
        <color rgb="FF000000"/>
        <rFont val="Calibri"/>
      </rPr>
      <t>Install an MTD app on managed Google Android devices.</t>
    </r>
  </si>
  <si>
    <r>
      <rPr>
        <sz val="11"/>
        <color rgb="FF000000"/>
        <rFont val="Calibri"/>
      </rPr>
      <t>DOD mobile devices are in constant risk of cyber threats. MTD apps mitigate these risks by providing real-time threat detection, malware prevention, and vulnerability analysis.</t>
    </r>
    <r>
      <rPr>
        <sz val="11"/>
        <color rgb="FF000000"/>
        <rFont val="Calibri"/>
      </rPr>
      <t xml:space="preserve">
</t>
    </r>
    <r>
      <rPr>
        <sz val="11"/>
        <color rgb="FF000000"/>
        <rFont val="Calibri"/>
      </rPr>
      <t>SFR ID: FMT_MOF_EXT.1.2 #47</t>
    </r>
  </si>
  <si>
    <r>
      <rPr>
        <sz val="11"/>
        <color rgb="FF000000"/>
        <rFont val="Calibri"/>
      </rPr>
      <t>Confirm that an MTD app is installed on managed Google Android devices.</t>
    </r>
    <r>
      <rPr>
        <sz val="11"/>
        <color rgb="FF000000"/>
        <rFont val="Calibri"/>
      </rPr>
      <t xml:space="preserve">
</t>
    </r>
    <r>
      <rPr>
        <sz val="11"/>
        <color rgb="FF000000"/>
        <rFont val="Calibri"/>
      </rPr>
      <t>This check procedure is performed on both the device management tool and the Google Android device.</t>
    </r>
    <r>
      <rPr>
        <sz val="11"/>
        <color rgb="FF000000"/>
        <rFont val="Calibri"/>
      </rPr>
      <t xml:space="preserve">
</t>
    </r>
    <r>
      <rPr>
        <sz val="11"/>
        <color rgb="FF000000"/>
        <rFont val="Calibri"/>
      </rPr>
      <t>In the MDM console, verify that an MTD app is listed as a managed app being deployed to site managed devices.</t>
    </r>
    <r>
      <rPr>
        <sz val="11"/>
        <color rgb="FF000000"/>
        <rFont val="Calibri"/>
      </rPr>
      <t xml:space="preserve">
</t>
    </r>
    <r>
      <rPr>
        <sz val="11"/>
        <color rgb="FF000000"/>
        <rFont val="Calibri"/>
      </rPr>
      <t>On the Google Android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 and then "See all apps".</t>
    </r>
    <r>
      <rPr>
        <sz val="11"/>
        <color rgb="FF000000"/>
        <rFont val="Calibri"/>
      </rPr>
      <t xml:space="preserve">
</t>
    </r>
    <r>
      <rPr>
        <sz val="11"/>
        <color rgb="FF000000"/>
        <rFont val="Calibri"/>
      </rPr>
      <t>3. Verify that an MTD app is listed.</t>
    </r>
    <r>
      <rPr>
        <sz val="11"/>
        <color rgb="FF000000"/>
        <rFont val="Calibri"/>
      </rPr>
      <t xml:space="preserve">
</t>
    </r>
    <r>
      <rPr>
        <sz val="11"/>
        <color rgb="FF000000"/>
        <rFont val="Calibri"/>
      </rPr>
      <t>If an MTD app is not installed on the device, this is a finding.</t>
    </r>
  </si>
  <si>
    <t>V-276990</t>
  </si>
  <si>
    <r>
      <rPr>
        <sz val="11"/>
        <rFont val="Calibri"/>
      </rPr>
      <t>Google Android 15 must implement the management setting: disable Camera.</t>
    </r>
  </si>
  <si>
    <r>
      <rPr>
        <sz val="11"/>
        <color rgb="FF000000"/>
        <rFont val="Calibri"/>
      </rPr>
      <t>If the AO has not approved the use of Google device camera, configure Android 15 to disable the device camera.</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Select "Disable camera".</t>
    </r>
    <r>
      <rPr>
        <sz val="11"/>
        <color rgb="FF000000"/>
        <rFont val="Calibri"/>
      </rPr>
      <t xml:space="preserve">
</t>
    </r>
    <r>
      <rPr>
        <sz val="11"/>
        <color rgb="FF000000"/>
        <rFont val="Calibri"/>
      </rPr>
      <t>Configuration API: cameraDisabled</t>
    </r>
  </si>
  <si>
    <r>
      <rPr>
        <sz val="11"/>
        <color rgb="FF000000"/>
        <rFont val="Calibri"/>
      </rPr>
      <t>Authorizing official (AO) approval is required before the mobile device camera can be enabled for a specific user or group of users, based on a risk assessment of the operational environment. Camera use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</si>
  <si>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Determine if the site AO has approved the use of device cameras. Look for a document showing approval for a specific user or group of users. If not approved, review configuration settings to confirm that "Allow Camera" is disabled. If approved, this requirement is not applicable. Review configuration settings to confirm that the device camera has been disabled.</t>
    </r>
    <r>
      <rPr>
        <sz val="11"/>
        <color rgb="FF000000"/>
        <rFont val="Calibri"/>
      </rPr>
      <t xml:space="preserve">
</t>
    </r>
    <r>
      <rPr>
        <sz val="11"/>
        <color rgb="FF000000"/>
        <rFont val="Calibri"/>
      </rPr>
      <t>This check procedure is performed on the device management tool and the Samsung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Verify that the "Disable camera" setting is disabled.</t>
    </r>
    <r>
      <rPr>
        <sz val="11"/>
        <color rgb="FF000000"/>
        <rFont val="Calibri"/>
      </rPr>
      <t xml:space="preserve">
</t>
    </r>
    <r>
      <rPr>
        <sz val="11"/>
        <color rgb="FF000000"/>
        <rFont val="Calibri"/>
      </rPr>
      <t xml:space="preserve">On the managed Samsung Android 15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Verify that the camera cannot be used on the mobile device.</t>
    </r>
    <r>
      <rPr>
        <sz val="11"/>
        <color rgb="FF000000"/>
        <rFont val="Calibri"/>
      </rPr>
      <t xml:space="preserve">
</t>
    </r>
    <r>
      <rPr>
        <sz val="11"/>
        <color rgb="FF000000"/>
        <rFont val="Calibri"/>
      </rPr>
      <t>If the device camera has not been disabled, this is a finding.</t>
    </r>
  </si>
  <si>
    <t>V-276991</t>
  </si>
  <si>
    <r>
      <rPr>
        <sz val="11"/>
        <color rgb="FF000000"/>
        <rFont val="Calibri"/>
      </rPr>
      <t xml:space="preserve">Train users to not perform a factory reset on the Android device without AO approval. Document training via the site's mobile device training records or the User Agreement. This is a UBE control.  </t>
    </r>
    <r>
      <rPr>
        <sz val="11"/>
        <color rgb="FF000000"/>
        <rFont val="Calibri"/>
      </rPr>
      <t xml:space="preserve">
</t>
    </r>
    <r>
      <rPr>
        <sz val="11"/>
        <color rgb="FF000000"/>
        <rFont val="Calibri"/>
      </rPr>
      <t>Note: It is not possible for the MDM to enforce this control when the Android device is deployed in COPE mode.</t>
    </r>
  </si>
  <si>
    <r>
      <rPr>
        <sz val="11"/>
        <color rgb="FF000000"/>
        <rFont val="Calibri"/>
      </rPr>
      <t xml:space="preserve">Verify the Android device user has been trained to not perform a factory wipe without the approval of the authorizing official (AO). Confirm by reviewing the site's mobile device training records or the User Agreement. This is a User-Based Enforcement (UBE) control.  </t>
    </r>
    <r>
      <rPr>
        <sz val="11"/>
        <color rgb="FF000000"/>
        <rFont val="Calibri"/>
      </rPr>
      <t xml:space="preserve">
</t>
    </r>
    <r>
      <rPr>
        <sz val="11"/>
        <color rgb="FF000000"/>
        <rFont val="Calibri"/>
      </rPr>
      <t>If the Android device user has not been trained to not perform a factory wipe without the approval of the AO, this is a finding.</t>
    </r>
  </si>
  <si>
    <t>V-276992</t>
  </si>
  <si>
    <r>
      <rPr>
        <sz val="11"/>
        <color rgb="FF000000"/>
        <rFont val="Calibri"/>
      </rPr>
      <t>Review configuration settings to confirm the use of assistants has been disabled.</t>
    </r>
    <r>
      <rPr>
        <sz val="11"/>
        <color rgb="FF000000"/>
        <rFont val="Calibri"/>
      </rPr>
      <t xml:space="preserve">
</t>
    </r>
    <r>
      <rPr>
        <sz val="11"/>
        <color rgb="FF000000"/>
        <rFont val="Calibri"/>
      </rPr>
      <t>This check procedure is performed on the device management tool and the Google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assist content" is enabled.</t>
    </r>
    <r>
      <rPr>
        <sz val="11"/>
        <color rgb="FF000000"/>
        <rFont val="Calibri"/>
      </rPr>
      <t xml:space="preserve">
</t>
    </r>
    <r>
      <rPr>
        <sz val="11"/>
        <color rgb="FF000000"/>
        <rFont val="Calibri"/>
      </rPr>
      <t>3. Verify that the Gemini App in the Managed Google Play Store has not been added to the allowlist.</t>
    </r>
    <r>
      <rPr>
        <sz val="11"/>
        <color rgb="FF000000"/>
        <rFont val="Calibri"/>
      </rPr>
      <t xml:space="preserve">
</t>
    </r>
    <r>
      <rPr>
        <sz val="11"/>
        <color rgb="FF000000"/>
        <rFont val="Calibri"/>
      </rPr>
      <t xml:space="preserve">On the managed Google Android 15 device: </t>
    </r>
    <r>
      <rPr>
        <sz val="11"/>
        <color rgb="FF000000"/>
        <rFont val="Calibri"/>
      </rPr>
      <t xml:space="preserve">
</t>
    </r>
    <r>
      <rPr>
        <sz val="11"/>
        <color rgb="FF000000"/>
        <rFont val="Calibri"/>
      </rPr>
      <t>1. Try to invoke the Google Assistant and note that it will not execute.</t>
    </r>
    <r>
      <rPr>
        <sz val="11"/>
        <color rgb="FF000000"/>
        <rFont val="Calibri"/>
      </rPr>
      <t xml:space="preserve">
</t>
    </r>
    <r>
      <rPr>
        <sz val="11"/>
        <color rgb="FF000000"/>
        <rFont val="Calibri"/>
      </rPr>
      <t>2. Verify that the Gemini app is not installed and is not listed in the Managed Google Play Store.</t>
    </r>
    <r>
      <rPr>
        <sz val="11"/>
        <color rgb="FF000000"/>
        <rFont val="Calibri"/>
      </rPr>
      <t xml:space="preserve">
</t>
    </r>
    <r>
      <rPr>
        <sz val="11"/>
        <color rgb="FF000000"/>
        <rFont val="Calibri"/>
      </rPr>
      <t>If the use of assistants has not been disabled, this is a finding.</t>
    </r>
    <r>
      <rPr>
        <sz val="11"/>
        <color rgb="FF000000"/>
        <rFont val="Calibri"/>
      </rPr>
      <t xml:space="preserve">
</t>
    </r>
    <r>
      <rPr>
        <sz val="11"/>
        <color rgb="FF000000"/>
        <rFont val="Calibri"/>
      </rPr>
      <t>Note: This control also disables Gemini from being invoked if it was previously installed.</t>
    </r>
  </si>
  <si>
    <t>V-276993</t>
  </si>
  <si>
    <t>V-276994</t>
  </si>
  <si>
    <t>V-276995</t>
  </si>
  <si>
    <t>V-276996</t>
  </si>
  <si>
    <r>
      <rPr>
        <sz val="11"/>
        <color rgb="FF000000"/>
        <rFont val="Calibri"/>
      </rPr>
      <t>Determine if the site AO has approved the use of device cameras. Look for a document showing approval for a specific user or group of users. If not approved, review configuration settings to confirm "Allow Camera" is disabled. If approved, this requirement is not applicable. Review configuration settings to confirm the device camera has been disabled.</t>
    </r>
    <r>
      <rPr>
        <sz val="11"/>
        <color rgb="FF000000"/>
        <rFont val="Calibri"/>
      </rPr>
      <t xml:space="preserve">
</t>
    </r>
    <r>
      <rPr>
        <sz val="11"/>
        <color rgb="FF000000"/>
        <rFont val="Calibri"/>
      </rPr>
      <t>This check procedure is performed on the device management tool and the Samsung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Verify that the "Disable camera" setting is disabled.</t>
    </r>
    <r>
      <rPr>
        <sz val="11"/>
        <color rgb="FF000000"/>
        <rFont val="Calibri"/>
      </rPr>
      <t xml:space="preserve">
</t>
    </r>
    <r>
      <rPr>
        <sz val="11"/>
        <color rgb="FF000000"/>
        <rFont val="Calibri"/>
      </rPr>
      <t xml:space="preserve">On the managed Samsung Android 15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Verify that the camera cannot be used on the mobile device.</t>
    </r>
    <r>
      <rPr>
        <sz val="11"/>
        <color rgb="FF000000"/>
        <rFont val="Calibri"/>
      </rPr>
      <t xml:space="preserve">
</t>
    </r>
    <r>
      <rPr>
        <sz val="11"/>
        <color rgb="FF000000"/>
        <rFont val="Calibri"/>
      </rPr>
      <t>If the device camera has not been disabled, this is a finding.</t>
    </r>
  </si>
  <si>
    <t>V-278365</t>
  </si>
  <si>
    <r>
      <rPr>
        <sz val="11"/>
        <rFont val="Calibri"/>
      </rPr>
      <t>The Google Android device must be configured to disable Wi-Fi Aware for Work Profile apps.</t>
    </r>
  </si>
  <si>
    <r>
      <rPr>
        <sz val="11"/>
        <color rgb="FF000000"/>
        <rFont val="Calibri"/>
      </rPr>
      <t>Configure the Google Android device to disable Wi-Fi Aware for all Work Profile apps.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For each Work Profile app, configure the NEARBY_WIFI_DEVICE permission to "deny" to block the use of Wi-Fi Aware if the app supports this feature. If the app does not support Wi-Fi Aware, a NEARBY_WIFI_DEVICE permission may not be available.</t>
    </r>
  </si>
  <si>
    <r>
      <rPr>
        <sz val="11"/>
        <color rgb="FF000000"/>
        <rFont val="Calibri"/>
      </rPr>
      <t>Wi-Fi Aware allows direct connections between nearby devices for fast data transfer, video streaming, and multiplayer gaming. It allows full peer-to-peer device discovery and communication where two or more devices are publishing and/or subscribing to the same known service name. There is risk that sensitive DOD information could be transferred from a DOD mobile device to a non-DOD device or from Work Profile apps on a DOD device to Personal Profile apps on a non-DOD device.</t>
    </r>
  </si>
  <si>
    <r>
      <rPr>
        <sz val="11"/>
        <color rgb="FF000000"/>
        <rFont val="Calibri"/>
      </rPr>
      <t xml:space="preserve">Review device configuration settings to confirm Wi-Fi Aware is disabled for each work profile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each Work Profile app, verify the app is configured to deny the NEARBY_WIFI_DEVICE permission. Note: Not all apps will support Wi-Fi Aware and have the NEARBY_WIFI_DEVICE permission.</t>
    </r>
    <r>
      <rPr>
        <sz val="11"/>
        <color rgb="FF000000"/>
        <rFont val="Calibri"/>
      </rPr>
      <t xml:space="preserve">
</t>
    </r>
    <r>
      <rPr>
        <sz val="11"/>
        <color rgb="FF000000"/>
        <rFont val="Calibri"/>
      </rPr>
      <t>If on the EMM console the NEARBY_WIFI_DEVICE permission is not set to "deny" for all Work Profile apps that support Wi-Fi Aware, this is a finding.</t>
    </r>
  </si>
  <si>
    <t>V-278366</t>
  </si>
  <si>
    <r>
      <rPr>
        <sz val="11"/>
        <rFont val="Calibri"/>
      </rPr>
      <t>Google Android must implement the management setting: disable the Bluetooth radio.</t>
    </r>
  </si>
  <si>
    <r>
      <rPr>
        <sz val="11"/>
        <color rgb="FF000000"/>
        <rFont val="Calibri"/>
      </rPr>
      <t xml:space="preserve">If the AO has not approved the use of the Google device Bluetooth radio, install a configuration profile to disable Bluetooth use.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In the configuration profile for the device, disable Bluetooth (enable "DISALLOW_BLUETOOTH").</t>
    </r>
  </si>
  <si>
    <r>
      <rPr>
        <sz val="11"/>
        <color rgb="FF000000"/>
        <rFont val="Calibri"/>
      </rPr>
      <t>Authorizing official (AO) approval is required before the Google device Bluetooth radio can be enabled. All AO approvals must be documented and based on critical mission need. Use of Bluetooth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</si>
  <si>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 xml:space="preserve">Determine if the site AO has approved the use of Google device Bluetooth radios. Look for a document showing AO approval. All AO approvals must be documented and based on critical mission need. </t>
    </r>
    <r>
      <rPr>
        <sz val="11"/>
        <color rgb="FF000000"/>
        <rFont val="Calibri"/>
      </rPr>
      <t xml:space="preserve">
</t>
    </r>
    <r>
      <rPr>
        <sz val="11"/>
        <color rgb="FF000000"/>
        <rFont val="Calibri"/>
      </rPr>
      <t>If not approved, review configuration settings on the MDM server to confirm Bluetooth has been disabled, and on the Google device, verify Bluetooth cannot be enabled. If approved, this requirement is not applicable.</t>
    </r>
    <r>
      <rPr>
        <sz val="11"/>
        <color rgb="FF000000"/>
        <rFont val="Calibri"/>
      </rPr>
      <t xml:space="preserve">
</t>
    </r>
    <r>
      <rPr>
        <sz val="11"/>
        <color rgb="FF000000"/>
        <rFont val="Calibri"/>
      </rPr>
      <t>This check procedure is performed on both the device management tool and managed iPhone or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Bluetooth is disabled ("DISALLOW_BLUETOOTH" enabled) in the configuration profile.</t>
    </r>
    <r>
      <rPr>
        <sz val="11"/>
        <color rgb="FF000000"/>
        <rFont val="Calibri"/>
      </rPr>
      <t xml:space="preserve">
</t>
    </r>
    <r>
      <rPr>
        <sz val="11"/>
        <color rgb="FF000000"/>
        <rFont val="Calibri"/>
      </rPr>
      <t>On the managed Google device verify the Bluetooth radio is disabled and cannot be enabled:</t>
    </r>
    <r>
      <rPr>
        <sz val="11"/>
        <color rgb="FF000000"/>
        <rFont val="Calibri"/>
      </rPr>
      <t xml:space="preserve">
</t>
    </r>
    <r>
      <rPr>
        <sz val="11"/>
        <color rgb="FF000000"/>
        <rFont val="Calibri"/>
      </rPr>
      <t>Settings &gt;&gt; Connected devices &gt;&gt; Connection preferences &gt;&gt; Bluetooth</t>
    </r>
    <r>
      <rPr>
        <sz val="11"/>
        <color rgb="FF000000"/>
        <rFont val="Calibri"/>
      </rPr>
      <t xml:space="preserve">
</t>
    </r>
    <r>
      <rPr>
        <sz val="11"/>
        <color rgb="FF000000"/>
        <rFont val="Calibri"/>
      </rPr>
      <t>If Bluetooth has not been disabled in the device's MDM configuration profile or if Bluetooth can be enabled on the Google device, this is a finding.</t>
    </r>
  </si>
  <si>
    <t>V-278367</t>
  </si>
  <si>
    <t>V-278368</t>
  </si>
  <si>
    <r>
      <rPr>
        <sz val="11"/>
        <color rgb="FF000000"/>
        <rFont val="Calibri"/>
      </rPr>
      <t xml:space="preserve">If the AO has not approved the use of the Google device Bluetooth radio, install a configuration profile to disable Bluetooth use.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In the configuration profile for the device, disable Bluetooth (enable "DISALLOW_BLUETOOTH").</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</si>
  <si>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</si>
  <si>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</si>
  <si>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</si>
  <si>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</si>
  <si>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</si>
  <si>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</si>
  <si>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</si>
  <si>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</si>
  <si>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</si>
  <si>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</si>
  <si>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</si>
  <si>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</si>
  <si>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</si>
  <si>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</si>
  <si>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</si>
  <si>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</si>
  <si>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</si>
  <si>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</si>
  <si>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</si>
  <si>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</si>
  <si>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</si>
  <si>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</si>
  <si>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</si>
  <si>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</si>
  <si>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</si>
  <si>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</si>
  <si>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</si>
  <si>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</si>
  <si>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</si>
  <si>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Google Android 15 Security Technical Implementation Guide Y26M04</t>
  </si>
  <si>
    <t>Developed By:</t>
  </si>
  <si>
    <t>Google and Defense Information Systems Agency (DISA) for the US DoD</t>
  </si>
  <si>
    <t>Release Information:</t>
  </si>
  <si>
    <r>
      <rPr>
        <b/>
        <sz val="11"/>
        <color rgb="FF000000"/>
        <rFont val="Calibri"/>
      </rPr>
      <t>Version:</t>
    </r>
    <r>
      <rPr>
        <sz val="11"/>
        <color rgb="FF000000"/>
        <rFont val="Calibri"/>
      </rPr>
      <t xml:space="preserve"> Y26M04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91</t>
    </r>
  </si>
  <si>
    <t>Download Url:</t>
  </si>
  <si>
    <t>https://www.cyber.mil/stigs</t>
  </si>
  <si>
    <t>Guide Overview:</t>
  </si>
  <si>
    <r>
      <rPr>
        <sz val="11"/>
        <color rgb="FF000000"/>
        <rFont val="Calibri"/>
      </rPr>
      <t>The Google Android 15 Security Technical Implementation Guide (STIG) provides the technical security policies, requirements, and implementation details for applying security concepts to Google Android devices running Android 15 that process, store, or transmit unclassified data marked as Controlled Unclassified Information (CUI) or below. The STIG is based on the Protection Profile for Mobile Device Fundamentals (MDFPP) version 3.3 STIG template. Requirements compliance is achieved by leveraging a combination of configuration profiles, user-based enforcement (UBE), and reporting.</t>
    </r>
    <r>
      <rPr>
        <sz val="11"/>
        <color rgb="FF000000"/>
        <rFont val="Calibri"/>
      </rPr>
      <t xml:space="preserve">
</t>
    </r>
    <r>
      <rPr>
        <sz val="11"/>
        <color rgb="FF000000"/>
        <rFont val="Calibri"/>
      </rPr>
      <t>The scope of this STIG covers Corporate Owned Personally Enabled (COPE) 1 and Corporate Owned Business Only (COBO)2 use cases. The Bring Your Own Approved Devices (BYOAD)3 use case is not included.</t>
    </r>
    <r>
      <rPr>
        <sz val="11"/>
        <color rgb="FF000000"/>
        <rFont val="Calibri"/>
      </rPr>
      <t xml:space="preserve">
</t>
    </r>
    <r>
      <rPr>
        <sz val="11"/>
        <color rgb="FF000000"/>
        <rFont val="Calibri"/>
      </rPr>
      <t>This STIG assumes that for the COPE use case, the technology used for data separation between work and personal apps and data has been certified by the National Information Assurance Partnership (NIAP) and is compliant with the data separation requirements of the Mobile Device Fundamentals Protection Profile (MDFPP)4. As of the publication date of this STIG, the only data separation technology or application that is NIAP-certified for a Google Android 15 device is the native Android Enterprise (AE) work profile technology.</t>
    </r>
    <r>
      <rPr>
        <sz val="11"/>
        <color rgb="FF000000"/>
        <rFont val="Calibri"/>
      </rPr>
      <t xml:space="preserve">
</t>
    </r>
    <r>
      <rPr>
        <sz val="11"/>
        <color rgb="FF000000"/>
        <rFont val="Calibri"/>
      </rPr>
      <t>The configuration requirements and controls implemented by this STIG allow unrestricted user activity in downloading and installing personal (unmanaged) apps and data (music, photos, etc.) with Authorizing Official (AO) approval and within any restrictions imposed by the AO. Refer to the STIG Supplemental document, Section 6.2, Configuration of Personal Space, for more information.</t>
    </r>
    <r>
      <rPr>
        <sz val="11"/>
        <color rgb="FF000000"/>
        <rFont val="Calibri"/>
      </rPr>
      <t xml:space="preserve">
</t>
    </r>
    <r>
      <rPr>
        <sz val="11"/>
        <color rgb="FF000000"/>
        <rFont val="Calibri"/>
      </rPr>
      <t>Zero-touch enrollment enables large-scale Android deployments across multiple device makers so organizations can mobilize their employees with ease. Zero-touch enrollment allows DOD mobile service providers to deploy corporate-owned devices (COBO and COPE) in bulk without having to set up each device manually. It is recommended that DOD mobile service providers consider deploying all Google Android devices via the zero-touch enrollment service to improve enterprise management, control, and enrollment of DOD-owned Google Android 15 phones and tablets. Refer to the STIG Supplemental document, Section 3.3.1, COPE Deployments and User Privacy, for more information.</t>
    </r>
    <r>
      <rPr>
        <sz val="11"/>
        <color rgb="FF000000"/>
        <rFont val="Calibri"/>
      </rPr>
      <t xml:space="preserve">
</t>
    </r>
    <r>
      <rPr>
        <sz val="11"/>
        <color rgb="FF000000"/>
        <rFont val="Calibri"/>
      </rPr>
      <t>Note: If the AO has approved the use/storage of DOD data in one or more personal apps, allowing unrestricted user activity in downloading and installing personal apps on the Google Android 15 device may not be warranted due to the risk of possible loss of, or unauthorized access to, DOD data.</t>
    </r>
    <r>
      <rPr>
        <sz val="11"/>
        <color rgb="FF000000"/>
        <rFont val="Calibri"/>
      </rPr>
      <t xml:space="preserve">
</t>
    </r>
    <r>
      <rPr>
        <sz val="11"/>
        <color rgb="FF000000"/>
        <rFont val="Calibri"/>
      </rPr>
      <t>1 Work profile for mixed-used company-owned devices. 2 Full management for work-only company-owned devices. 3 Also called Choose Your Own Device (CYOD). 4 The primary Protection Profile requirement is FDP_ACF_EXT.1.2. UNCLASSIFIED Google Android 15 STIG Overview DISA 01 April 2026 Developed by Google and DISA for the DOD</t>
    </r>
    <r>
      <rPr>
        <sz val="11"/>
        <color rgb="FF000000"/>
        <rFont val="Calibri"/>
      </rPr>
      <t xml:space="preserve">
</t>
    </r>
    <r>
      <rPr>
        <sz val="11"/>
        <color rgb="FF000000"/>
        <rFont val="Calibri"/>
      </rPr>
      <t>2 UNCLASSIFIED This STIG assumes that if a DOD Wi-Fi network allows a Google Android 15 device to connect to the network, the Wi-Fi network complies with the Network Infrastructure STIG; for example, wireless access points and bridges must not be connected directly to the enclave network.</t>
    </r>
  </si>
  <si>
    <t>Components:</t>
  </si>
  <si>
    <r>
      <rPr>
        <i/>
        <sz val="11"/>
        <color rgb="FF000000"/>
        <rFont val="Calibri"/>
      </rPr>
      <t>Title:</t>
    </r>
    <r>
      <rPr>
        <sz val="11"/>
        <color rgb="FF000000"/>
        <rFont val="Calibri"/>
      </rPr>
      <t xml:space="preserve"> Google Android 15 COBO Security Technical Implementation Guide</t>
    </r>
    <r>
      <rPr>
        <sz val="11"/>
        <color rgb="FF000000"/>
        <rFont val="Calibri"/>
      </rPr>
      <t xml:space="preserve">
</t>
    </r>
    <r>
      <rPr>
        <i/>
        <sz val="11"/>
        <color rgb="FF000000"/>
        <rFont val="Calibri"/>
      </rPr>
      <t>Version:</t>
    </r>
    <r>
      <rPr>
        <sz val="11"/>
        <color rgb="FF000000"/>
        <rFont val="Calibri"/>
      </rPr>
      <t xml:space="preserve"> V1R4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44</t>
    </r>
  </si>
  <si>
    <r>
      <rPr>
        <i/>
        <sz val="11"/>
        <color rgb="FF000000"/>
        <rFont val="Calibri"/>
      </rPr>
      <t>Title:</t>
    </r>
    <r>
      <rPr>
        <sz val="11"/>
        <color rgb="FF000000"/>
        <rFont val="Calibri"/>
      </rPr>
      <t xml:space="preserve"> Google Android 15 COPE Security Technical Implementation Guide</t>
    </r>
    <r>
      <rPr>
        <sz val="11"/>
        <color rgb="FF000000"/>
        <rFont val="Calibri"/>
      </rPr>
      <t xml:space="preserve">
</t>
    </r>
    <r>
      <rPr>
        <i/>
        <sz val="11"/>
        <color rgb="FF000000"/>
        <rFont val="Calibri"/>
      </rPr>
      <t>Version:</t>
    </r>
    <r>
      <rPr>
        <sz val="11"/>
        <color rgb="FF000000"/>
        <rFont val="Calibri"/>
      </rPr>
      <t xml:space="preserve"> V1R4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47</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</si>
  <si>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</si>
  <si>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</si>
  <si>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</si>
  <si>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</si>
  <si>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</si>
  <si>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</si>
  <si>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</si>
  <si>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</si>
  <si>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</si>
  <si>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</si>
  <si>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</si>
  <si>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</si>
  <si>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</si>
  <si>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</si>
  <si>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</si>
  <si>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</si>
  <si>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</si>
  <si>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</si>
  <si>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</si>
  <si>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</si>
  <si>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</si>
  <si>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</si>
  <si>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</si>
  <si>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</si>
  <si>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</si>
  <si>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</si>
  <si>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Google Android 15 Security Technical Implementation Guide Y26M04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</si>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</sst>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32">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27D-4710-9060-6DA3CDFF352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27D-4710-9060-6DA3CDFF352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91</c:v>
                </c:pt>
              </c:numCache>
            </c:numRef>
          </c:val>
          <c:extLst>
            <c:ext xmlns:c16="http://schemas.microsoft.com/office/drawing/2014/chart" uri="{C3380CC4-5D6E-409C-BE32-E72D297353CC}">
              <c16:uniqueId val="{00000002-527D-4710-9060-6DA3CDFF352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9AA9-449E-96DF-6266E6A083F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9AA9-449E-96DF-6266E6A083F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Dashboard!$E$29:$E$30</c:f>
              <c:numCache>
                <c:formatCode>General</c:formatCode>
                <c:ptCount val="2"/>
                <c:pt idx="0">
                  <c:v>44</c:v>
                </c:pt>
                <c:pt idx="1">
                  <c:v>47</c:v>
                </c:pt>
              </c:numCache>
            </c:numRef>
          </c:val>
          <c:extLst>
            <c:ext xmlns:c16="http://schemas.microsoft.com/office/drawing/2014/chart" uri="{C3380CC4-5D6E-409C-BE32-E72D297353CC}">
              <c16:uniqueId val="{00000002-9AA9-449E-96DF-6266E6A083F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466-4BF0-884D-8A7DD2F6CEA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466-4BF0-884D-8A7DD2F6CEA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91</c:v>
                </c:pt>
              </c:numCache>
            </c:numRef>
          </c:val>
          <c:extLst>
            <c:ext xmlns:c16="http://schemas.microsoft.com/office/drawing/2014/chart" uri="{C3380CC4-5D6E-409C-BE32-E72D297353CC}">
              <c16:uniqueId val="{00000002-8466-4BF0-884D-8A7DD2F6CEA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D352-4CD0-AF56-67F2235DE4F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D352-4CD0-AF56-67F2235DE4F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4</c:v>
                </c:pt>
                <c:pt idx="1">
                  <c:v>71</c:v>
                </c:pt>
                <c:pt idx="2">
                  <c:v>16</c:v>
                </c:pt>
              </c:numCache>
            </c:numRef>
          </c:val>
          <c:extLst>
            <c:ext xmlns:c16="http://schemas.microsoft.com/office/drawing/2014/chart" uri="{C3380CC4-5D6E-409C-BE32-E72D297353CC}">
              <c16:uniqueId val="{00000002-D352-4CD0-AF56-67F2235DE4F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1BE-4794-834E-BBCC4CB0F28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1BE-4794-834E-BBCC4CB0F28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91</c:v>
                </c:pt>
              </c:numCache>
            </c:numRef>
          </c:val>
          <c:extLst>
            <c:ext xmlns:c16="http://schemas.microsoft.com/office/drawing/2014/chart" uri="{C3380CC4-5D6E-409C-BE32-E72D297353CC}">
              <c16:uniqueId val="{00000002-B1BE-4794-834E-BBCC4CB0F28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6B5-445E-8205-5866762599D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6B5-445E-8205-5866762599D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91</c:v>
                </c:pt>
              </c:numCache>
            </c:numRef>
          </c:val>
          <c:extLst>
            <c:ext xmlns:c16="http://schemas.microsoft.com/office/drawing/2014/chart" uri="{C3380CC4-5D6E-409C-BE32-E72D297353CC}">
              <c16:uniqueId val="{00000002-F6B5-445E-8205-5866762599D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039-421A-9C7E-BC7E23B7E2C9}"/>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039-421A-9C7E-BC7E23B7E2C9}"/>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039-421A-9C7E-BC7E23B7E2C9}"/>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039-421A-9C7E-BC7E23B7E2C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161-46A5-ADAF-0C43D3EDA2F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lylo3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syao5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2bdxi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a0bhx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hugrw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zv4uz4">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rouwze">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orjkfn">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92">
  <autoFilter ref="A1:N92"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345</v>
      </c>
    </row>
    <row r="3" spans="2:3" ht="15" customHeight="1" x14ac:dyDescent="0.35"/>
    <row r="4" spans="2:3" ht="58" x14ac:dyDescent="0.35">
      <c r="B4" s="20" t="s">
        <v>346</v>
      </c>
      <c r="C4" s="21" t="s">
        <v>347</v>
      </c>
    </row>
    <row r="5" spans="2:3" x14ac:dyDescent="0.35">
      <c r="C5" s="21" t="s">
        <v>348</v>
      </c>
    </row>
    <row r="6" spans="2:3" x14ac:dyDescent="0.35">
      <c r="C6" s="18" t="s">
        <v>349</v>
      </c>
    </row>
    <row r="7" spans="2:3" ht="10" customHeight="1" x14ac:dyDescent="0.35"/>
    <row r="8" spans="2:3" ht="232" x14ac:dyDescent="0.35">
      <c r="B8" s="22" t="s">
        <v>350</v>
      </c>
      <c r="C8" s="21" t="s">
        <v>351</v>
      </c>
    </row>
    <row r="9" spans="2:3" ht="10" customHeight="1" x14ac:dyDescent="0.35"/>
    <row r="10" spans="2:3" ht="35" customHeight="1" x14ac:dyDescent="0.35">
      <c r="B10" s="22" t="s">
        <v>352</v>
      </c>
      <c r="C10" s="21" t="s">
        <v>353</v>
      </c>
    </row>
    <row r="11" spans="2:3" ht="75" customHeight="1" x14ac:dyDescent="0.35">
      <c r="B11" s="18" t="s">
        <v>21</v>
      </c>
      <c r="C11" s="21" t="s">
        <v>354</v>
      </c>
    </row>
    <row r="12" spans="2:3" ht="47" customHeight="1" x14ac:dyDescent="0.35">
      <c r="B12" s="18" t="s">
        <v>21</v>
      </c>
      <c r="C12" s="21" t="s">
        <v>355</v>
      </c>
    </row>
    <row r="13" spans="2:3" ht="35" customHeight="1" x14ac:dyDescent="0.35">
      <c r="B13" s="18" t="s">
        <v>21</v>
      </c>
      <c r="C13" s="21" t="s">
        <v>356</v>
      </c>
    </row>
    <row r="14" spans="2:3" ht="32" customHeight="1" x14ac:dyDescent="0.35">
      <c r="B14" s="18" t="s">
        <v>21</v>
      </c>
      <c r="C14" s="21" t="s">
        <v>357</v>
      </c>
    </row>
    <row r="15" spans="2:3" ht="30" customHeight="1" x14ac:dyDescent="0.35">
      <c r="B15" s="18" t="s">
        <v>21</v>
      </c>
      <c r="C15" s="21" t="s">
        <v>358</v>
      </c>
    </row>
    <row r="16" spans="2:3" ht="10" customHeight="1" x14ac:dyDescent="0.35"/>
    <row r="17" spans="1:3" ht="145" customHeight="1" x14ac:dyDescent="0.35">
      <c r="B17" s="22" t="s">
        <v>359</v>
      </c>
      <c r="C17" s="21" t="s">
        <v>360</v>
      </c>
    </row>
    <row r="18" spans="1:3" ht="10" customHeight="1" x14ac:dyDescent="0.35"/>
    <row r="19" spans="1:3" ht="3" customHeight="1" x14ac:dyDescent="0.35">
      <c r="B19" s="23"/>
      <c r="C19" s="23"/>
    </row>
    <row r="20" spans="1:3" ht="12" customHeight="1" x14ac:dyDescent="0.35"/>
    <row r="21" spans="1:3" ht="35" customHeight="1" x14ac:dyDescent="0.35">
      <c r="A21" s="25"/>
      <c r="B21" s="26" t="s">
        <v>361</v>
      </c>
      <c r="C21" s="27" t="s">
        <v>362</v>
      </c>
    </row>
    <row r="22" spans="1:3" ht="18" customHeight="1" x14ac:dyDescent="0.35">
      <c r="A22" s="25"/>
      <c r="B22" s="25" t="s">
        <v>21</v>
      </c>
      <c r="C22" s="27" t="s">
        <v>363</v>
      </c>
    </row>
    <row r="23" spans="1:3" ht="18" customHeight="1" x14ac:dyDescent="0.35">
      <c r="A23" s="25"/>
      <c r="B23" s="25" t="s">
        <v>21</v>
      </c>
      <c r="C23" s="27" t="s">
        <v>364</v>
      </c>
    </row>
    <row r="24" spans="1:3" ht="18" customHeight="1" x14ac:dyDescent="0.35">
      <c r="A24" s="25"/>
      <c r="B24" s="25" t="s">
        <v>21</v>
      </c>
      <c r="C24" s="27" t="s">
        <v>365</v>
      </c>
    </row>
    <row r="25" spans="1:3" ht="18" customHeight="1" x14ac:dyDescent="0.35">
      <c r="A25" s="25"/>
      <c r="B25" s="25" t="s">
        <v>21</v>
      </c>
      <c r="C25" s="27" t="s">
        <v>366</v>
      </c>
    </row>
    <row r="26" spans="1:3" ht="18" customHeight="1" x14ac:dyDescent="0.35">
      <c r="A26" s="25"/>
      <c r="B26" s="25" t="s">
        <v>21</v>
      </c>
      <c r="C26" s="27" t="s">
        <v>367</v>
      </c>
    </row>
    <row r="27" spans="1:3" ht="18" customHeight="1" x14ac:dyDescent="0.35">
      <c r="A27" s="25"/>
      <c r="B27" s="25" t="s">
        <v>21</v>
      </c>
      <c r="C27" s="27" t="s">
        <v>368</v>
      </c>
    </row>
    <row r="28" spans="1:3" ht="18" customHeight="1" x14ac:dyDescent="0.35">
      <c r="A28" s="25"/>
      <c r="B28" s="25" t="s">
        <v>21</v>
      </c>
      <c r="C28" s="27" t="s">
        <v>369</v>
      </c>
    </row>
    <row r="29" spans="1:3" ht="18" customHeight="1" x14ac:dyDescent="0.35">
      <c r="A29" s="25"/>
      <c r="B29" s="25" t="s">
        <v>21</v>
      </c>
      <c r="C29" s="27" t="s">
        <v>370</v>
      </c>
    </row>
    <row r="30" spans="1:3" ht="44" customHeight="1" x14ac:dyDescent="0.35">
      <c r="A30" s="25"/>
      <c r="B30" s="25" t="s">
        <v>21</v>
      </c>
      <c r="C30" s="28" t="s">
        <v>371</v>
      </c>
    </row>
    <row r="31" spans="1:3" ht="10" customHeight="1" x14ac:dyDescent="0.35"/>
    <row r="32" spans="1:3" ht="3" customHeight="1" x14ac:dyDescent="0.35">
      <c r="B32" s="23"/>
      <c r="C32" s="23"/>
    </row>
    <row r="33" spans="2:3" ht="12" customHeight="1" x14ac:dyDescent="0.35"/>
    <row r="34" spans="2:3" ht="24" customHeight="1" x14ac:dyDescent="0.35">
      <c r="B34" s="29" t="s">
        <v>372</v>
      </c>
      <c r="C34" s="30" t="s">
        <v>373</v>
      </c>
    </row>
    <row r="35" spans="2:3" ht="18.5" x14ac:dyDescent="0.35">
      <c r="B35" s="29" t="s">
        <v>374</v>
      </c>
      <c r="C35" s="31" t="s">
        <v>375</v>
      </c>
    </row>
    <row r="36" spans="2:3" ht="27" customHeight="1" x14ac:dyDescent="0.35">
      <c r="B36" s="32" t="s">
        <v>376</v>
      </c>
      <c r="C36" s="24" t="s">
        <v>377</v>
      </c>
    </row>
    <row r="37" spans="2:3" x14ac:dyDescent="0.35">
      <c r="B37" s="29" t="s">
        <v>378</v>
      </c>
      <c r="C37" s="33" t="s">
        <v>379</v>
      </c>
    </row>
    <row r="38" spans="2:3" ht="10" customHeight="1" x14ac:dyDescent="0.35"/>
    <row r="39" spans="2:3" ht="220" customHeight="1" x14ac:dyDescent="0.35">
      <c r="B39" s="29" t="s">
        <v>380</v>
      </c>
      <c r="C39" s="34" t="s">
        <v>381</v>
      </c>
    </row>
    <row r="40" spans="2:3" ht="10" customHeight="1" x14ac:dyDescent="0.35"/>
    <row r="41" spans="2:3" ht="20" customHeight="1" x14ac:dyDescent="0.35">
      <c r="B41" s="29" t="s">
        <v>382</v>
      </c>
      <c r="C41" s="35" t="s">
        <v>17</v>
      </c>
    </row>
    <row r="42" spans="2:3" ht="29" x14ac:dyDescent="0.35">
      <c r="C42" s="21" t="s">
        <v>383</v>
      </c>
    </row>
    <row r="43" spans="2:3" ht="10" customHeight="1" x14ac:dyDescent="0.35"/>
    <row r="44" spans="2:3" ht="20" customHeight="1" x14ac:dyDescent="0.35">
      <c r="C44" s="35" t="s">
        <v>198</v>
      </c>
    </row>
    <row r="45" spans="2:3" ht="29" x14ac:dyDescent="0.35">
      <c r="C45" s="21" t="s">
        <v>384</v>
      </c>
    </row>
    <row r="46" spans="2:3" ht="10" customHeight="1" x14ac:dyDescent="0.35"/>
    <row r="47" spans="2:3" ht="43.5" x14ac:dyDescent="0.35">
      <c r="B47" s="29" t="s">
        <v>385</v>
      </c>
      <c r="C47" s="21" t="s">
        <v>386</v>
      </c>
    </row>
    <row r="48" spans="2:3" ht="10" customHeight="1" x14ac:dyDescent="0.35"/>
    <row r="49" spans="2:3" ht="15.5" x14ac:dyDescent="0.35">
      <c r="C49" s="36" t="s">
        <v>168</v>
      </c>
    </row>
    <row r="50" spans="2:3" ht="29" x14ac:dyDescent="0.35">
      <c r="C50" s="21" t="s">
        <v>387</v>
      </c>
    </row>
    <row r="51" spans="2:3" ht="10" customHeight="1" x14ac:dyDescent="0.35"/>
    <row r="52" spans="2:3" ht="15.5" x14ac:dyDescent="0.35">
      <c r="C52" s="37" t="s">
        <v>16</v>
      </c>
    </row>
    <row r="53" spans="2:3" ht="29" x14ac:dyDescent="0.35">
      <c r="C53" s="21" t="s">
        <v>388</v>
      </c>
    </row>
    <row r="54" spans="2:3" ht="10" customHeight="1" x14ac:dyDescent="0.35"/>
    <row r="55" spans="2:3" ht="15.5" x14ac:dyDescent="0.35">
      <c r="C55" s="38" t="s">
        <v>82</v>
      </c>
    </row>
    <row r="56" spans="2:3" ht="29" x14ac:dyDescent="0.35">
      <c r="C56" s="21" t="s">
        <v>389</v>
      </c>
    </row>
    <row r="57" spans="2:3" ht="10" customHeight="1" x14ac:dyDescent="0.35"/>
    <row r="58" spans="2:3" ht="3" customHeight="1" x14ac:dyDescent="0.35">
      <c r="B58" s="23"/>
      <c r="C58" s="23"/>
    </row>
    <row r="59" spans="2:3" ht="12" customHeight="1" x14ac:dyDescent="0.35"/>
    <row r="60" spans="2:3" ht="130.5" x14ac:dyDescent="0.35">
      <c r="B60" s="20" t="s">
        <v>390</v>
      </c>
      <c r="C60" s="21" t="s">
        <v>391</v>
      </c>
    </row>
    <row r="61" spans="2:3" ht="6" customHeight="1" x14ac:dyDescent="0.35"/>
    <row r="62" spans="2:3" ht="217.5" x14ac:dyDescent="0.35">
      <c r="C62" s="21" t="s">
        <v>392</v>
      </c>
    </row>
    <row r="63" spans="2:3" ht="6" customHeight="1" x14ac:dyDescent="0.35"/>
    <row r="64" spans="2:3" ht="43.5" x14ac:dyDescent="0.35">
      <c r="C64" s="21" t="s">
        <v>393</v>
      </c>
    </row>
    <row r="65" spans="2:3" ht="10" customHeight="1" x14ac:dyDescent="0.35"/>
    <row r="66" spans="2:3" ht="3" customHeight="1" x14ac:dyDescent="0.35">
      <c r="B66" s="23"/>
      <c r="C66" s="23"/>
    </row>
    <row r="67" spans="2:3" ht="12" customHeight="1" x14ac:dyDescent="0.35"/>
    <row r="68" spans="2:3" ht="145" x14ac:dyDescent="0.35">
      <c r="B68" s="20" t="s">
        <v>394</v>
      </c>
      <c r="C68" s="21" t="s">
        <v>395</v>
      </c>
    </row>
    <row r="69" spans="2:3" ht="6" customHeight="1" x14ac:dyDescent="0.35"/>
    <row r="70" spans="2:3" ht="203" x14ac:dyDescent="0.35">
      <c r="C70" s="21" t="s">
        <v>396</v>
      </c>
    </row>
    <row r="71" spans="2:3" ht="6" customHeight="1" x14ac:dyDescent="0.35"/>
    <row r="72" spans="2:3" ht="43.5" x14ac:dyDescent="0.35">
      <c r="C72" s="21" t="s">
        <v>397</v>
      </c>
    </row>
    <row r="73" spans="2:3" ht="10" customHeight="1" x14ac:dyDescent="0.35"/>
    <row r="74" spans="2:3" ht="3" customHeight="1" x14ac:dyDescent="0.35">
      <c r="B74" s="23"/>
      <c r="C74" s="23"/>
    </row>
    <row r="75" spans="2:3" ht="12" customHeight="1" x14ac:dyDescent="0.35"/>
    <row r="76" spans="2:3" ht="101.5" x14ac:dyDescent="0.35">
      <c r="B76" s="20" t="s">
        <v>398</v>
      </c>
      <c r="C76" s="21" t="s">
        <v>399</v>
      </c>
    </row>
    <row r="77" spans="2:3" ht="6" customHeight="1" x14ac:dyDescent="0.35"/>
    <row r="78" spans="2:3" ht="145" x14ac:dyDescent="0.35">
      <c r="C78" s="21" t="s">
        <v>400</v>
      </c>
    </row>
    <row r="79" spans="2:3" ht="6" customHeight="1" x14ac:dyDescent="0.35"/>
    <row r="80" spans="2:3" ht="43.5" x14ac:dyDescent="0.35">
      <c r="C80" s="21" t="s">
        <v>401</v>
      </c>
    </row>
    <row r="81" spans="2:3" ht="10" customHeight="1" x14ac:dyDescent="0.35"/>
    <row r="82" spans="2:3" ht="3" customHeight="1" x14ac:dyDescent="0.35">
      <c r="B82" s="23"/>
      <c r="C82" s="23"/>
    </row>
    <row r="83" spans="2:3" ht="12" customHeight="1" x14ac:dyDescent="0.35"/>
    <row r="84" spans="2:3" ht="26" customHeight="1" x14ac:dyDescent="0.35">
      <c r="B84" s="39" t="s">
        <v>402</v>
      </c>
    </row>
    <row r="85" spans="2:3" ht="8" customHeight="1" x14ac:dyDescent="0.35"/>
    <row r="86" spans="2:3" ht="20" customHeight="1" x14ac:dyDescent="0.35">
      <c r="B86" s="29" t="s">
        <v>403</v>
      </c>
      <c r="C86" s="40" t="s">
        <v>404</v>
      </c>
    </row>
    <row r="87" spans="2:3" ht="116" x14ac:dyDescent="0.35">
      <c r="C87" s="21" t="s">
        <v>405</v>
      </c>
    </row>
    <row r="88" spans="2:3" ht="10" customHeight="1" x14ac:dyDescent="0.35"/>
    <row r="91" spans="2:3" ht="32" customHeight="1" x14ac:dyDescent="0.35">
      <c r="B91" s="109" t="s">
        <v>344</v>
      </c>
      <c r="C91" s="109"/>
    </row>
  </sheetData>
  <sheetProtection password="90EA" sheet="1"/>
  <mergeCells count="1">
    <mergeCell ref="B91:C91"/>
  </mergeCells>
  <hyperlinks>
    <hyperlink ref="C5" r:id="rId1" xr:uid="{00000000-0004-0000-0000-000000000000}"/>
    <hyperlink ref="C6" r:id="rId2" xr:uid="{00000000-0004-0000-0000-000001000000}"/>
    <hyperlink ref="C37" r:id="rId3" xr:uid="{00000000-0004-0000-0000-000002000000}"/>
    <hyperlink ref="B9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10" t="s">
        <v>406</v>
      </c>
      <c r="C2" s="111"/>
      <c r="D2" s="111"/>
      <c r="E2" s="111"/>
      <c r="F2" s="111"/>
      <c r="G2" s="111"/>
      <c r="H2" s="111"/>
      <c r="I2" s="111"/>
    </row>
    <row r="4" spans="2:15" ht="18.5" x14ac:dyDescent="0.45">
      <c r="B4" s="42" t="s">
        <v>407</v>
      </c>
    </row>
    <row r="5" spans="2:15" x14ac:dyDescent="0.35">
      <c r="B5" s="44" t="s">
        <v>21</v>
      </c>
      <c r="C5" s="44" t="s">
        <v>408</v>
      </c>
      <c r="D5" s="44" t="s">
        <v>409</v>
      </c>
      <c r="F5" s="112" t="s">
        <v>410</v>
      </c>
      <c r="G5" s="112"/>
      <c r="H5" s="112"/>
      <c r="I5" s="113" t="s">
        <v>411</v>
      </c>
      <c r="J5" s="113"/>
      <c r="K5" s="113"/>
      <c r="L5" s="113"/>
      <c r="M5" s="113"/>
      <c r="N5" s="113"/>
      <c r="O5" s="113"/>
    </row>
    <row r="6" spans="2:15" x14ac:dyDescent="0.35">
      <c r="B6" s="50" t="s">
        <v>412</v>
      </c>
      <c r="C6" s="51">
        <v>91</v>
      </c>
      <c r="D6" s="52" t="s">
        <v>21</v>
      </c>
      <c r="F6" s="112" t="s">
        <v>413</v>
      </c>
      <c r="G6" s="112"/>
      <c r="H6" s="112"/>
      <c r="I6" s="114" t="s">
        <v>414</v>
      </c>
      <c r="J6" s="114"/>
      <c r="K6" s="114"/>
      <c r="L6" s="114"/>
      <c r="M6" s="114"/>
      <c r="N6" s="114"/>
      <c r="O6" s="114"/>
    </row>
    <row r="7" spans="2:15" x14ac:dyDescent="0.35">
      <c r="B7" s="53" t="s">
        <v>415</v>
      </c>
      <c r="C7" s="54">
        <f>C6-C8-C9</f>
        <v>91</v>
      </c>
      <c r="D7" s="55">
        <f>IF(C6&gt;0,C7/C6,0)</f>
        <v>1</v>
      </c>
      <c r="F7" s="112" t="s">
        <v>416</v>
      </c>
      <c r="G7" s="112"/>
      <c r="H7" s="112"/>
      <c r="I7" s="114" t="s">
        <v>414</v>
      </c>
      <c r="J7" s="114"/>
      <c r="K7" s="114"/>
      <c r="L7" s="114"/>
      <c r="M7" s="114"/>
      <c r="N7" s="114"/>
      <c r="O7" s="114"/>
    </row>
    <row r="8" spans="2:15" x14ac:dyDescent="0.35">
      <c r="B8" s="46" t="s">
        <v>417</v>
      </c>
      <c r="C8" s="47">
        <f>COUNTIF('Recommendations'!H:H,"Risk Accepted")</f>
        <v>0</v>
      </c>
      <c r="D8" s="48">
        <f>IF(C6&gt;0,C8/C6,0)</f>
        <v>0</v>
      </c>
      <c r="F8" s="112" t="s">
        <v>418</v>
      </c>
      <c r="G8" s="112"/>
      <c r="H8" s="112"/>
      <c r="I8" s="114" t="s">
        <v>414</v>
      </c>
      <c r="J8" s="114"/>
      <c r="K8" s="114"/>
      <c r="L8" s="114"/>
      <c r="M8" s="114"/>
      <c r="N8" s="114"/>
      <c r="O8" s="114"/>
    </row>
    <row r="9" spans="2:15" x14ac:dyDescent="0.35">
      <c r="B9" s="46" t="s">
        <v>419</v>
      </c>
      <c r="C9" s="47">
        <f>COUNTIF('Recommendations'!H:H,"N/A")</f>
        <v>0</v>
      </c>
      <c r="D9" s="48">
        <f>IF(C6&gt;0,C9/C6,0)</f>
        <v>0</v>
      </c>
      <c r="F9" s="112" t="s">
        <v>420</v>
      </c>
      <c r="G9" s="112"/>
      <c r="H9" s="112"/>
      <c r="I9" s="114" t="s">
        <v>414</v>
      </c>
      <c r="J9" s="114"/>
      <c r="K9" s="114"/>
      <c r="L9" s="114"/>
      <c r="M9" s="114"/>
      <c r="N9" s="114"/>
      <c r="O9" s="114"/>
    </row>
    <row r="12" spans="2:15" ht="18.5" x14ac:dyDescent="0.45">
      <c r="B12" s="42" t="s">
        <v>421</v>
      </c>
    </row>
    <row r="14" spans="2:15" x14ac:dyDescent="0.35">
      <c r="B14" s="56" t="s">
        <v>422</v>
      </c>
    </row>
    <row r="15" spans="2:15" x14ac:dyDescent="0.35">
      <c r="B15" s="44" t="s">
        <v>21</v>
      </c>
      <c r="C15" s="44" t="s">
        <v>423</v>
      </c>
      <c r="D15" s="44" t="s">
        <v>424</v>
      </c>
      <c r="E15" s="44" t="s">
        <v>425</v>
      </c>
      <c r="F15" s="44" t="s">
        <v>426</v>
      </c>
    </row>
    <row r="16" spans="2:15" x14ac:dyDescent="0.35">
      <c r="B16" s="46" t="s">
        <v>427</v>
      </c>
      <c r="C16" s="47">
        <f>COUNTIF('Recommendations'!M:M,"Resolved")</f>
        <v>0</v>
      </c>
      <c r="D16" s="47">
        <f>COUNTIF('Recommendations'!M:M,"Testing")</f>
        <v>0</v>
      </c>
      <c r="E16" s="47">
        <f>COUNTIF('Recommendations'!M:M,"Outstanding")</f>
        <v>91</v>
      </c>
      <c r="F16" s="47">
        <f>SUM(C16:E16)</f>
        <v>91</v>
      </c>
    </row>
    <row r="18" spans="2:6" x14ac:dyDescent="0.35">
      <c r="B18" s="56" t="s">
        <v>428</v>
      </c>
    </row>
    <row r="19" spans="2:6" x14ac:dyDescent="0.35">
      <c r="B19" s="57" t="s">
        <v>21</v>
      </c>
      <c r="C19" s="57" t="s">
        <v>423</v>
      </c>
      <c r="D19" s="57" t="s">
        <v>424</v>
      </c>
      <c r="E19" s="57" t="s">
        <v>425</v>
      </c>
      <c r="F19" s="57" t="s">
        <v>21</v>
      </c>
    </row>
    <row r="20" spans="2:6" x14ac:dyDescent="0.35">
      <c r="B20" s="46" t="s">
        <v>427</v>
      </c>
      <c r="C20" s="48">
        <f>IF(F16&gt;0, C16/F16, 0)</f>
        <v>0</v>
      </c>
      <c r="D20" s="48">
        <f>IF(F16&gt;0, D16/F16, 0)</f>
        <v>0</v>
      </c>
      <c r="E20" s="48">
        <f>IF(F16&gt;0, E16/F16, 0)</f>
        <v>1</v>
      </c>
      <c r="F20" s="49" t="s">
        <v>21</v>
      </c>
    </row>
    <row r="25" spans="2:6" ht="18.5" x14ac:dyDescent="0.45">
      <c r="B25" s="42" t="s">
        <v>429</v>
      </c>
    </row>
    <row r="27" spans="2:6" x14ac:dyDescent="0.35">
      <c r="B27" s="56" t="s">
        <v>422</v>
      </c>
    </row>
    <row r="28" spans="2:6" x14ac:dyDescent="0.35">
      <c r="B28" s="44" t="s">
        <v>3</v>
      </c>
      <c r="C28" s="44" t="s">
        <v>423</v>
      </c>
      <c r="D28" s="44" t="s">
        <v>424</v>
      </c>
      <c r="E28" s="44" t="s">
        <v>425</v>
      </c>
      <c r="F28" s="44" t="s">
        <v>426</v>
      </c>
    </row>
    <row r="29" spans="2:6" x14ac:dyDescent="0.35">
      <c r="B29" s="46" t="s">
        <v>17</v>
      </c>
      <c r="C29" s="47">
        <f>COUNTIFS('Recommendations'!D:D,"COBO",'Recommendations'!M:M,"=Resolved")</f>
        <v>0</v>
      </c>
      <c r="D29" s="47">
        <f>COUNTIFS('Recommendations'!D:D,"=COBO",'Recommendations'!M:M,"=Testing")</f>
        <v>0</v>
      </c>
      <c r="E29" s="47">
        <f>COUNTIFS('Recommendations'!D:D,"=COBO",'Recommendations'!M:M,"=Outstanding")</f>
        <v>44</v>
      </c>
      <c r="F29" s="47">
        <f>SUM(C29:E29)</f>
        <v>44</v>
      </c>
    </row>
    <row r="30" spans="2:6" x14ac:dyDescent="0.35">
      <c r="B30" s="46" t="s">
        <v>198</v>
      </c>
      <c r="C30" s="47">
        <f>COUNTIFS('Recommendations'!D:D,"COPE",'Recommendations'!M:M,"=Resolved")</f>
        <v>0</v>
      </c>
      <c r="D30" s="47">
        <f>COUNTIFS('Recommendations'!D:D,"=COPE",'Recommendations'!M:M,"=Testing")</f>
        <v>0</v>
      </c>
      <c r="E30" s="47">
        <f>COUNTIFS('Recommendations'!D:D,"=COPE",'Recommendations'!M:M,"=Outstanding")</f>
        <v>47</v>
      </c>
      <c r="F30" s="47">
        <f>SUM(C30:E30)</f>
        <v>47</v>
      </c>
    </row>
    <row r="32" spans="2:6" x14ac:dyDescent="0.35">
      <c r="B32" s="56" t="s">
        <v>428</v>
      </c>
    </row>
    <row r="33" spans="2:6" x14ac:dyDescent="0.35">
      <c r="B33" s="57" t="s">
        <v>3</v>
      </c>
      <c r="C33" s="57" t="s">
        <v>423</v>
      </c>
      <c r="D33" s="57" t="s">
        <v>424</v>
      </c>
      <c r="E33" s="57" t="s">
        <v>425</v>
      </c>
      <c r="F33" s="57" t="s">
        <v>21</v>
      </c>
    </row>
    <row r="34" spans="2:6" x14ac:dyDescent="0.35">
      <c r="B34" s="46" t="s">
        <v>17</v>
      </c>
      <c r="C34" s="48">
        <f>IF(F29&gt;0, C29/F29, 0)</f>
        <v>0</v>
      </c>
      <c r="D34" s="48">
        <f>IF(F29&gt;0, D29/F29, 0)</f>
        <v>0</v>
      </c>
      <c r="E34" s="48">
        <f>IF(F29&gt;0, E29/F29, 0)</f>
        <v>1</v>
      </c>
      <c r="F34" s="49" t="s">
        <v>21</v>
      </c>
    </row>
    <row r="35" spans="2:6" x14ac:dyDescent="0.35">
      <c r="B35" s="46" t="s">
        <v>198</v>
      </c>
      <c r="C35" s="48">
        <f>IF(F30&gt;0, C30/F30, 0)</f>
        <v>0</v>
      </c>
      <c r="D35" s="48">
        <f>IF(F30&gt;0, D30/F30, 0)</f>
        <v>0</v>
      </c>
      <c r="E35" s="48">
        <f>IF(F30&gt;0, E30/F30, 0)</f>
        <v>1</v>
      </c>
      <c r="F35" s="49" t="s">
        <v>21</v>
      </c>
    </row>
    <row r="40" spans="2:6" ht="18.5" x14ac:dyDescent="0.45">
      <c r="B40" s="42" t="s">
        <v>430</v>
      </c>
    </row>
    <row r="42" spans="2:6" x14ac:dyDescent="0.35">
      <c r="B42" s="56" t="s">
        <v>422</v>
      </c>
    </row>
    <row r="43" spans="2:6" x14ac:dyDescent="0.35">
      <c r="B43" s="44" t="s">
        <v>6</v>
      </c>
      <c r="C43" s="44" t="s">
        <v>423</v>
      </c>
      <c r="D43" s="44" t="s">
        <v>424</v>
      </c>
      <c r="E43" s="44" t="s">
        <v>425</v>
      </c>
      <c r="F43" s="44" t="s">
        <v>426</v>
      </c>
    </row>
    <row r="44" spans="2:6" x14ac:dyDescent="0.35">
      <c r="B44" s="46" t="s">
        <v>431</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432</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433</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434</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435</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91</v>
      </c>
      <c r="F49" s="47">
        <f t="shared" si="0"/>
        <v>91</v>
      </c>
    </row>
    <row r="51" spans="2:6" x14ac:dyDescent="0.35">
      <c r="B51" s="56" t="s">
        <v>428</v>
      </c>
    </row>
    <row r="52" spans="2:6" x14ac:dyDescent="0.35">
      <c r="B52" s="57" t="s">
        <v>6</v>
      </c>
      <c r="C52" s="57" t="s">
        <v>423</v>
      </c>
      <c r="D52" s="57" t="s">
        <v>424</v>
      </c>
      <c r="E52" s="57" t="s">
        <v>425</v>
      </c>
      <c r="F52" s="57" t="s">
        <v>21</v>
      </c>
    </row>
    <row r="53" spans="2:6" x14ac:dyDescent="0.35">
      <c r="B53" s="46" t="s">
        <v>431</v>
      </c>
      <c r="C53" s="48">
        <f t="shared" ref="C53:C58" si="1">IF(F44&gt;0, C44/F44, 0)</f>
        <v>0</v>
      </c>
      <c r="D53" s="48">
        <f t="shared" ref="D53:D58" si="2">IF(F44&gt;0, D44/F44, 0)</f>
        <v>0</v>
      </c>
      <c r="E53" s="48">
        <f t="shared" ref="E53:E58" si="3">IF(F44&gt;0, E44/F44, 0)</f>
        <v>0</v>
      </c>
      <c r="F53" s="49" t="s">
        <v>21</v>
      </c>
    </row>
    <row r="54" spans="2:6" x14ac:dyDescent="0.35">
      <c r="B54" s="46" t="s">
        <v>432</v>
      </c>
      <c r="C54" s="48">
        <f t="shared" si="1"/>
        <v>0</v>
      </c>
      <c r="D54" s="48">
        <f t="shared" si="2"/>
        <v>0</v>
      </c>
      <c r="E54" s="48">
        <f t="shared" si="3"/>
        <v>0</v>
      </c>
      <c r="F54" s="49" t="s">
        <v>21</v>
      </c>
    </row>
    <row r="55" spans="2:6" x14ac:dyDescent="0.35">
      <c r="B55" s="46" t="s">
        <v>433</v>
      </c>
      <c r="C55" s="48">
        <f t="shared" si="1"/>
        <v>0</v>
      </c>
      <c r="D55" s="48">
        <f t="shared" si="2"/>
        <v>0</v>
      </c>
      <c r="E55" s="48">
        <f t="shared" si="3"/>
        <v>0</v>
      </c>
      <c r="F55" s="49" t="s">
        <v>21</v>
      </c>
    </row>
    <row r="56" spans="2:6" x14ac:dyDescent="0.35">
      <c r="B56" s="46" t="s">
        <v>434</v>
      </c>
      <c r="C56" s="48">
        <f t="shared" si="1"/>
        <v>0</v>
      </c>
      <c r="D56" s="48">
        <f t="shared" si="2"/>
        <v>0</v>
      </c>
      <c r="E56" s="48">
        <f t="shared" si="3"/>
        <v>0</v>
      </c>
      <c r="F56" s="49" t="s">
        <v>21</v>
      </c>
    </row>
    <row r="57" spans="2:6" x14ac:dyDescent="0.35">
      <c r="B57" s="46" t="s">
        <v>435</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436</v>
      </c>
    </row>
    <row r="65" spans="2:6" x14ac:dyDescent="0.35">
      <c r="B65" s="56" t="s">
        <v>422</v>
      </c>
    </row>
    <row r="66" spans="2:6" x14ac:dyDescent="0.35">
      <c r="B66" s="44" t="s">
        <v>2</v>
      </c>
      <c r="C66" s="44" t="s">
        <v>423</v>
      </c>
      <c r="D66" s="44" t="s">
        <v>424</v>
      </c>
      <c r="E66" s="44" t="s">
        <v>425</v>
      </c>
      <c r="F66" s="44" t="s">
        <v>426</v>
      </c>
    </row>
    <row r="67" spans="2:6" x14ac:dyDescent="0.35">
      <c r="B67" s="46" t="s">
        <v>168</v>
      </c>
      <c r="C67" s="47">
        <f>COUNTIFS('Recommendations'!C:C,"CAT I (High)",'Recommendations'!M:M,"=Resolved")</f>
        <v>0</v>
      </c>
      <c r="D67" s="47">
        <f>COUNTIFS('Recommendations'!C:C,"=CAT I (High)",'Recommendations'!M:M,"=Testing")</f>
        <v>0</v>
      </c>
      <c r="E67" s="47">
        <f>COUNTIFS('Recommendations'!C:C,"=CAT I (High)",'Recommendations'!M:M,"=Outstanding")</f>
        <v>4</v>
      </c>
      <c r="F67" s="47">
        <f>SUM(C67:E67)</f>
        <v>4</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71</v>
      </c>
      <c r="F68" s="47">
        <f>SUM(C68:E68)</f>
        <v>71</v>
      </c>
    </row>
    <row r="69" spans="2:6" x14ac:dyDescent="0.35">
      <c r="B69" s="46" t="s">
        <v>82</v>
      </c>
      <c r="C69" s="47">
        <f>COUNTIFS('Recommendations'!C:C,"CAT III (Low)",'Recommendations'!M:M,"=Resolved")</f>
        <v>0</v>
      </c>
      <c r="D69" s="47">
        <f>COUNTIFS('Recommendations'!C:C,"=CAT III (Low)",'Recommendations'!M:M,"=Testing")</f>
        <v>0</v>
      </c>
      <c r="E69" s="47">
        <f>COUNTIFS('Recommendations'!C:C,"=CAT III (Low)",'Recommendations'!M:M,"=Outstanding")</f>
        <v>16</v>
      </c>
      <c r="F69" s="47">
        <f>SUM(C69:E69)</f>
        <v>16</v>
      </c>
    </row>
    <row r="71" spans="2:6" x14ac:dyDescent="0.35">
      <c r="B71" s="56" t="s">
        <v>428</v>
      </c>
    </row>
    <row r="72" spans="2:6" x14ac:dyDescent="0.35">
      <c r="B72" s="57" t="s">
        <v>2</v>
      </c>
      <c r="C72" s="57" t="s">
        <v>423</v>
      </c>
      <c r="D72" s="57" t="s">
        <v>424</v>
      </c>
      <c r="E72" s="57" t="s">
        <v>425</v>
      </c>
      <c r="F72" s="57" t="s">
        <v>21</v>
      </c>
    </row>
    <row r="73" spans="2:6" x14ac:dyDescent="0.35">
      <c r="B73" s="46" t="s">
        <v>168</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82</v>
      </c>
      <c r="C75" s="48">
        <f>IF(F69&gt;0, C69/F69, 0)</f>
        <v>0</v>
      </c>
      <c r="D75" s="48">
        <f>IF(F69&gt;0, D69/F69, 0)</f>
        <v>0</v>
      </c>
      <c r="E75" s="48">
        <f>IF(F69&gt;0, E69/F69, 0)</f>
        <v>1</v>
      </c>
      <c r="F75" s="49" t="s">
        <v>21</v>
      </c>
    </row>
    <row r="80" spans="2:6" ht="18.5" x14ac:dyDescent="0.45">
      <c r="B80" s="42" t="s">
        <v>437</v>
      </c>
    </row>
    <row r="82" spans="2:6" x14ac:dyDescent="0.35">
      <c r="B82" s="56" t="s">
        <v>422</v>
      </c>
    </row>
    <row r="83" spans="2:6" x14ac:dyDescent="0.35">
      <c r="B83" s="44" t="s">
        <v>4</v>
      </c>
      <c r="C83" s="44" t="s">
        <v>423</v>
      </c>
      <c r="D83" s="44" t="s">
        <v>424</v>
      </c>
      <c r="E83" s="44" t="s">
        <v>425</v>
      </c>
      <c r="F83" s="44" t="s">
        <v>426</v>
      </c>
    </row>
    <row r="84" spans="2:6" x14ac:dyDescent="0.35">
      <c r="B84" s="46" t="s">
        <v>438</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439</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440</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441</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91</v>
      </c>
      <c r="F88" s="47">
        <f>SUM(C88:E88)</f>
        <v>91</v>
      </c>
    </row>
    <row r="90" spans="2:6" x14ac:dyDescent="0.35">
      <c r="B90" s="56" t="s">
        <v>428</v>
      </c>
    </row>
    <row r="91" spans="2:6" x14ac:dyDescent="0.35">
      <c r="B91" s="57" t="s">
        <v>4</v>
      </c>
      <c r="C91" s="57" t="s">
        <v>423</v>
      </c>
      <c r="D91" s="57" t="s">
        <v>424</v>
      </c>
      <c r="E91" s="57" t="s">
        <v>425</v>
      </c>
      <c r="F91" s="57" t="s">
        <v>21</v>
      </c>
    </row>
    <row r="92" spans="2:6" x14ac:dyDescent="0.35">
      <c r="B92" s="46" t="s">
        <v>438</v>
      </c>
      <c r="C92" s="48">
        <f>IF(F84&gt;0, C84/F84, 0)</f>
        <v>0</v>
      </c>
      <c r="D92" s="48">
        <f>IF(F84&gt;0, D84/F84, 0)</f>
        <v>0</v>
      </c>
      <c r="E92" s="48">
        <f>IF(F84&gt;0, E84/F84, 0)</f>
        <v>0</v>
      </c>
      <c r="F92" s="49" t="s">
        <v>21</v>
      </c>
    </row>
    <row r="93" spans="2:6" x14ac:dyDescent="0.35">
      <c r="B93" s="46" t="s">
        <v>439</v>
      </c>
      <c r="C93" s="48">
        <f>IF(F85&gt;0, C85/F85, 0)</f>
        <v>0</v>
      </c>
      <c r="D93" s="48">
        <f>IF(F85&gt;0, D85/F85, 0)</f>
        <v>0</v>
      </c>
      <c r="E93" s="48">
        <f>IF(F85&gt;0, E85/F85, 0)</f>
        <v>0</v>
      </c>
      <c r="F93" s="49" t="s">
        <v>21</v>
      </c>
    </row>
    <row r="94" spans="2:6" x14ac:dyDescent="0.35">
      <c r="B94" s="46" t="s">
        <v>440</v>
      </c>
      <c r="C94" s="48">
        <f>IF(F86&gt;0, C86/F86, 0)</f>
        <v>0</v>
      </c>
      <c r="D94" s="48">
        <f>IF(F86&gt;0, D86/F86, 0)</f>
        <v>0</v>
      </c>
      <c r="E94" s="48">
        <f>IF(F86&gt;0, E86/F86, 0)</f>
        <v>0</v>
      </c>
      <c r="F94" s="49" t="s">
        <v>21</v>
      </c>
    </row>
    <row r="95" spans="2:6" x14ac:dyDescent="0.35">
      <c r="B95" s="46" t="s">
        <v>441</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442</v>
      </c>
    </row>
    <row r="103" spans="2:6" x14ac:dyDescent="0.35">
      <c r="B103" s="56" t="s">
        <v>422</v>
      </c>
    </row>
    <row r="104" spans="2:6" x14ac:dyDescent="0.35">
      <c r="B104" s="44" t="s">
        <v>443</v>
      </c>
      <c r="C104" s="44" t="s">
        <v>423</v>
      </c>
      <c r="D104" s="44" t="s">
        <v>424</v>
      </c>
      <c r="E104" s="44" t="s">
        <v>425</v>
      </c>
      <c r="F104" s="44" t="s">
        <v>426</v>
      </c>
    </row>
    <row r="105" spans="2:6" x14ac:dyDescent="0.35">
      <c r="B105" s="46" t="s">
        <v>444</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445</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446</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91</v>
      </c>
      <c r="F108" s="47">
        <f>SUM(C108:E108)</f>
        <v>91</v>
      </c>
    </row>
    <row r="110" spans="2:6" x14ac:dyDescent="0.35">
      <c r="B110" s="56" t="s">
        <v>428</v>
      </c>
    </row>
    <row r="111" spans="2:6" x14ac:dyDescent="0.35">
      <c r="B111" s="57" t="s">
        <v>443</v>
      </c>
      <c r="C111" s="57" t="s">
        <v>423</v>
      </c>
      <c r="D111" s="57" t="s">
        <v>424</v>
      </c>
      <c r="E111" s="57" t="s">
        <v>425</v>
      </c>
      <c r="F111" s="57" t="s">
        <v>21</v>
      </c>
    </row>
    <row r="112" spans="2:6" x14ac:dyDescent="0.35">
      <c r="B112" s="46" t="s">
        <v>444</v>
      </c>
      <c r="C112" s="48">
        <f>IF(F105&gt;0, C105/F105, 0)</f>
        <v>0</v>
      </c>
      <c r="D112" s="48">
        <f>IF(F105&gt;0, D105/F105, 0)</f>
        <v>0</v>
      </c>
      <c r="E112" s="48">
        <f>IF(F105&gt;0, E105/F105, 0)</f>
        <v>0</v>
      </c>
      <c r="F112" s="49" t="s">
        <v>21</v>
      </c>
    </row>
    <row r="113" spans="2:15" x14ac:dyDescent="0.35">
      <c r="B113" s="46" t="s">
        <v>445</v>
      </c>
      <c r="C113" s="48">
        <f>IF(F106&gt;0, C106/F106, 0)</f>
        <v>0</v>
      </c>
      <c r="D113" s="48">
        <f>IF(F106&gt;0, D106/F106, 0)</f>
        <v>0</v>
      </c>
      <c r="E113" s="48">
        <f>IF(F106&gt;0, E106/F106, 0)</f>
        <v>0</v>
      </c>
      <c r="F113" s="49" t="s">
        <v>21</v>
      </c>
    </row>
    <row r="114" spans="2:15" x14ac:dyDescent="0.35">
      <c r="B114" s="46" t="s">
        <v>446</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447</v>
      </c>
      <c r="J120" s="42" t="s">
        <v>448</v>
      </c>
    </row>
    <row r="121" spans="2:15" x14ac:dyDescent="0.35">
      <c r="B121" s="44" t="s">
        <v>6</v>
      </c>
      <c r="C121" s="115" t="s">
        <v>449</v>
      </c>
      <c r="D121" s="115"/>
      <c r="E121" s="44" t="s">
        <v>415</v>
      </c>
      <c r="F121" s="44" t="s">
        <v>423</v>
      </c>
      <c r="G121" s="115" t="s">
        <v>450</v>
      </c>
      <c r="H121" s="115"/>
      <c r="J121" s="44" t="s">
        <v>6</v>
      </c>
      <c r="K121" s="44" t="s">
        <v>438</v>
      </c>
      <c r="L121" s="44" t="s">
        <v>439</v>
      </c>
      <c r="M121" s="44" t="s">
        <v>440</v>
      </c>
      <c r="N121" s="44" t="s">
        <v>441</v>
      </c>
      <c r="O121" s="44" t="s">
        <v>18</v>
      </c>
    </row>
    <row r="122" spans="2:15" x14ac:dyDescent="0.35">
      <c r="B122" s="50" t="s">
        <v>431</v>
      </c>
      <c r="C122" s="116" t="s">
        <v>21</v>
      </c>
      <c r="D122" s="116"/>
      <c r="E122" s="47">
        <f>COUNTIF('Recommendations'!G:G,"Phase1")-COUNTIFS('Recommendations'!G:G,"Phase1",'Recommendations'!H:H,"Risk Accepted")-COUNTIFS('Recommendations'!G:G,"Phase1",'Recommendations'!H:H,"N/A")</f>
        <v>0</v>
      </c>
      <c r="F122" s="47">
        <f>COUNTIFS('Recommendations'!G:G,"Phase1",'Recommendations'!M:M,"Resolved")</f>
        <v>0</v>
      </c>
      <c r="G122" s="117">
        <f t="shared" ref="G122:G127" si="4">IF(E122&gt;0,F122/E122,0)</f>
        <v>0</v>
      </c>
      <c r="H122" s="117"/>
      <c r="J122" s="50" t="s">
        <v>431</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432</v>
      </c>
      <c r="C123" s="116" t="s">
        <v>21</v>
      </c>
      <c r="D123" s="116"/>
      <c r="E123" s="47">
        <f>COUNTIF('Recommendations'!G:G,"Phase2")-COUNTIFS('Recommendations'!G:G,"Phase2",'Recommendations'!H:H,"Risk Accepted")-COUNTIFS('Recommendations'!G:G,"Phase2",'Recommendations'!H:H,"N/A")</f>
        <v>0</v>
      </c>
      <c r="F123" s="47">
        <f>COUNTIFS('Recommendations'!G:G,"Phase2",'Recommendations'!M:M,"Resolved")</f>
        <v>0</v>
      </c>
      <c r="G123" s="117">
        <f t="shared" si="4"/>
        <v>0</v>
      </c>
      <c r="H123" s="117"/>
      <c r="J123" s="50" t="s">
        <v>432</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433</v>
      </c>
      <c r="C124" s="116" t="s">
        <v>21</v>
      </c>
      <c r="D124" s="116"/>
      <c r="E124" s="47">
        <f>COUNTIF('Recommendations'!G:G,"Phase3")-COUNTIFS('Recommendations'!G:G,"Phase3",'Recommendations'!H:H,"Risk Accepted")-COUNTIFS('Recommendations'!G:G,"Phase3",'Recommendations'!H:H,"N/A")</f>
        <v>0</v>
      </c>
      <c r="F124" s="47">
        <f>COUNTIFS('Recommendations'!G:G,"Phase3",'Recommendations'!M:M,"Resolved")</f>
        <v>0</v>
      </c>
      <c r="G124" s="117">
        <f t="shared" si="4"/>
        <v>0</v>
      </c>
      <c r="H124" s="117"/>
      <c r="J124" s="50" t="s">
        <v>433</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434</v>
      </c>
      <c r="C125" s="116" t="s">
        <v>21</v>
      </c>
      <c r="D125" s="116"/>
      <c r="E125" s="47">
        <f>COUNTIF('Recommendations'!G:G,"Phase4")-COUNTIFS('Recommendations'!G:G,"Phase4",'Recommendations'!H:H,"Risk Accepted")-COUNTIFS('Recommendations'!G:G,"Phase4",'Recommendations'!H:H,"N/A")</f>
        <v>0</v>
      </c>
      <c r="F125" s="47">
        <f>COUNTIFS('Recommendations'!G:G,"Phase4",'Recommendations'!M:M,"Resolved")</f>
        <v>0</v>
      </c>
      <c r="G125" s="117">
        <f t="shared" si="4"/>
        <v>0</v>
      </c>
      <c r="H125" s="117"/>
      <c r="J125" s="50" t="s">
        <v>434</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435</v>
      </c>
      <c r="C126" s="116" t="s">
        <v>21</v>
      </c>
      <c r="D126" s="116"/>
      <c r="E126" s="47">
        <f>COUNTIF('Recommendations'!G:G,"Phase5")-COUNTIFS('Recommendations'!G:G,"Phase5",'Recommendations'!H:H,"Risk Accepted")-COUNTIFS('Recommendations'!G:G,"Phase5",'Recommendations'!H:H,"N/A")</f>
        <v>0</v>
      </c>
      <c r="F126" s="47">
        <f>COUNTIFS('Recommendations'!G:G,"Phase5",'Recommendations'!M:M,"Resolved")</f>
        <v>0</v>
      </c>
      <c r="G126" s="117">
        <f t="shared" si="4"/>
        <v>0</v>
      </c>
      <c r="H126" s="117"/>
      <c r="J126" s="50" t="s">
        <v>435</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116" t="s">
        <v>21</v>
      </c>
      <c r="D127" s="116"/>
      <c r="E127" s="47">
        <f>COUNTIF('Recommendations'!G:G,"Pending")-COUNTIFS('Recommendations'!G:G,"Pending",'Recommendations'!H:H,"Risk Accepted")-COUNTIFS('Recommendations'!G:G,"Pending",'Recommendations'!H:H,"N/A")</f>
        <v>91</v>
      </c>
      <c r="F127" s="47">
        <f>COUNTIFS('Recommendations'!G:G,"Pending",'Recommendations'!M:M,"Resolved")</f>
        <v>0</v>
      </c>
      <c r="G127" s="117">
        <f t="shared" si="4"/>
        <v>0</v>
      </c>
      <c r="H127" s="117"/>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91</v>
      </c>
    </row>
    <row r="134" spans="2:24" ht="21" x14ac:dyDescent="0.5">
      <c r="B134" s="42" t="s">
        <v>451</v>
      </c>
      <c r="P134" s="59" t="s">
        <v>452</v>
      </c>
    </row>
    <row r="136" spans="2:24" ht="60" customHeight="1" x14ac:dyDescent="0.35">
      <c r="B136" s="118" t="s">
        <v>453</v>
      </c>
      <c r="C136" s="111"/>
      <c r="D136" s="111"/>
      <c r="E136" s="111"/>
      <c r="F136" s="111"/>
      <c r="P136" s="118" t="s">
        <v>454</v>
      </c>
      <c r="Q136" s="111"/>
      <c r="R136" s="111"/>
      <c r="S136" s="111"/>
      <c r="T136" s="111"/>
      <c r="U136" s="111"/>
      <c r="V136" s="111"/>
      <c r="W136" s="111"/>
    </row>
    <row r="138" spans="2:24" ht="30" customHeight="1" x14ac:dyDescent="0.35">
      <c r="P138" s="60" t="s">
        <v>455</v>
      </c>
      <c r="Q138" s="61">
        <f>C16</f>
        <v>0</v>
      </c>
      <c r="R138" s="62"/>
      <c r="S138" s="61">
        <f>C84</f>
        <v>0</v>
      </c>
      <c r="T138" s="62"/>
      <c r="U138" s="61">
        <f>C85</f>
        <v>0</v>
      </c>
      <c r="V138" s="62"/>
      <c r="W138" s="61">
        <f>C86</f>
        <v>0</v>
      </c>
      <c r="X138" s="62"/>
    </row>
    <row r="139" spans="2:24" ht="35" customHeight="1" x14ac:dyDescent="0.35">
      <c r="P139" s="63" t="s">
        <v>456</v>
      </c>
      <c r="Q139" s="63" t="s">
        <v>457</v>
      </c>
      <c r="R139" s="63" t="s">
        <v>458</v>
      </c>
      <c r="S139" s="63" t="s">
        <v>459</v>
      </c>
      <c r="T139" s="63" t="s">
        <v>460</v>
      </c>
      <c r="U139" s="63" t="s">
        <v>461</v>
      </c>
      <c r="V139" s="63" t="s">
        <v>462</v>
      </c>
      <c r="W139" s="63" t="s">
        <v>463</v>
      </c>
      <c r="X139" s="63" t="s">
        <v>464</v>
      </c>
    </row>
    <row r="140" spans="2:24" x14ac:dyDescent="0.35">
      <c r="O140" s="64" t="s">
        <v>465</v>
      </c>
      <c r="P140" s="65" t="s">
        <v>466</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467</v>
      </c>
      <c r="P175" s="59" t="s">
        <v>468</v>
      </c>
    </row>
    <row r="177" spans="2:22" ht="45" customHeight="1" x14ac:dyDescent="0.35">
      <c r="B177" s="118" t="s">
        <v>469</v>
      </c>
      <c r="C177" s="111"/>
      <c r="D177" s="111"/>
      <c r="E177" s="111"/>
      <c r="F177" s="111"/>
      <c r="P177" s="118" t="s">
        <v>470</v>
      </c>
      <c r="Q177" s="111"/>
      <c r="R177" s="111"/>
      <c r="S177" s="111"/>
      <c r="T177" s="111"/>
      <c r="U177" s="111"/>
    </row>
    <row r="178" spans="2:22" ht="35" customHeight="1" x14ac:dyDescent="0.35">
      <c r="P178" s="115" t="s">
        <v>471</v>
      </c>
      <c r="Q178" s="115"/>
      <c r="R178" s="115" t="s">
        <v>472</v>
      </c>
      <c r="S178" s="115"/>
      <c r="T178" s="115"/>
    </row>
    <row r="179" spans="2:22" ht="30" customHeight="1" x14ac:dyDescent="0.35">
      <c r="P179" s="119">
        <v>0</v>
      </c>
      <c r="Q179" s="120"/>
      <c r="R179" s="121" t="s">
        <v>473</v>
      </c>
      <c r="S179" s="122"/>
      <c r="T179" s="122"/>
    </row>
    <row r="182" spans="2:22" ht="25" customHeight="1" x14ac:dyDescent="0.35">
      <c r="P182" s="68" t="s">
        <v>456</v>
      </c>
      <c r="Q182" s="68" t="s">
        <v>474</v>
      </c>
      <c r="R182" s="68" t="s">
        <v>475</v>
      </c>
      <c r="S182" s="123" t="s">
        <v>8</v>
      </c>
      <c r="T182" s="123"/>
      <c r="U182" s="123"/>
      <c r="V182" s="111"/>
    </row>
    <row r="183" spans="2:22" ht="20" customHeight="1" x14ac:dyDescent="0.35">
      <c r="P183" s="70"/>
      <c r="Q183" s="71"/>
      <c r="R183" s="72" t="str">
        <f>IF(AND(NOT(ISBLANK(Q183)), Dashboard!$P179&gt;0), Q183/Dashboard!$P179, "")</f>
        <v/>
      </c>
      <c r="S183" s="124"/>
      <c r="T183" s="125"/>
      <c r="U183" s="125"/>
      <c r="V183" s="125"/>
    </row>
    <row r="184" spans="2:22" ht="20" customHeight="1" x14ac:dyDescent="0.35">
      <c r="P184" s="70"/>
      <c r="Q184" s="71"/>
      <c r="R184" s="72" t="str">
        <f>IF(AND(NOT(ISBLANK(Q184)), Dashboard!$P179&gt;0), Q184/Dashboard!$P179, "")</f>
        <v/>
      </c>
      <c r="S184" s="124"/>
      <c r="T184" s="125"/>
      <c r="U184" s="125"/>
      <c r="V184" s="125"/>
    </row>
    <row r="185" spans="2:22" ht="20" customHeight="1" x14ac:dyDescent="0.35">
      <c r="P185" s="70"/>
      <c r="Q185" s="71"/>
      <c r="R185" s="72" t="str">
        <f>IF(AND(NOT(ISBLANK(Q185)), Dashboard!$P179&gt;0), Q185/Dashboard!$P179, "")</f>
        <v/>
      </c>
      <c r="S185" s="124"/>
      <c r="T185" s="125"/>
      <c r="U185" s="125"/>
      <c r="V185" s="125"/>
    </row>
    <row r="186" spans="2:22" ht="20" customHeight="1" x14ac:dyDescent="0.35">
      <c r="P186" s="70"/>
      <c r="Q186" s="71"/>
      <c r="R186" s="72" t="str">
        <f>IF(AND(NOT(ISBLANK(Q186)), Dashboard!$P179&gt;0), Q186/Dashboard!$P179, "")</f>
        <v/>
      </c>
      <c r="S186" s="124"/>
      <c r="T186" s="125"/>
      <c r="U186" s="125"/>
      <c r="V186" s="125"/>
    </row>
    <row r="187" spans="2:22" ht="20" customHeight="1" x14ac:dyDescent="0.35">
      <c r="P187" s="70"/>
      <c r="Q187" s="71"/>
      <c r="R187" s="72" t="str">
        <f>IF(AND(NOT(ISBLANK(Q187)), Dashboard!$P179&gt;0), Q187/Dashboard!$P179, "")</f>
        <v/>
      </c>
      <c r="S187" s="124"/>
      <c r="T187" s="125"/>
      <c r="U187" s="125"/>
      <c r="V187" s="125"/>
    </row>
    <row r="188" spans="2:22" ht="20" customHeight="1" x14ac:dyDescent="0.35">
      <c r="P188" s="70"/>
      <c r="Q188" s="71"/>
      <c r="R188" s="72" t="str">
        <f>IF(AND(NOT(ISBLANK(Q188)), Dashboard!$P179&gt;0), Q188/Dashboard!$P179, "")</f>
        <v/>
      </c>
      <c r="S188" s="124"/>
      <c r="T188" s="125"/>
      <c r="U188" s="125"/>
      <c r="V188" s="125"/>
    </row>
    <row r="189" spans="2:22" ht="20" customHeight="1" x14ac:dyDescent="0.35">
      <c r="P189" s="70"/>
      <c r="Q189" s="71"/>
      <c r="R189" s="72" t="str">
        <f>IF(AND(NOT(ISBLANK(Q189)), Dashboard!$P179&gt;0), Q189/Dashboard!$P179, "")</f>
        <v/>
      </c>
      <c r="S189" s="124"/>
      <c r="T189" s="125"/>
      <c r="U189" s="125"/>
      <c r="V189" s="125"/>
    </row>
    <row r="190" spans="2:22" ht="20" customHeight="1" x14ac:dyDescent="0.35">
      <c r="P190" s="70"/>
      <c r="Q190" s="71"/>
      <c r="R190" s="72" t="str">
        <f>IF(AND(NOT(ISBLANK(Q190)), Dashboard!$P179&gt;0), Q190/Dashboard!$P179, "")</f>
        <v/>
      </c>
      <c r="S190" s="124"/>
      <c r="T190" s="125"/>
      <c r="U190" s="125"/>
      <c r="V190" s="125"/>
    </row>
    <row r="191" spans="2:22" ht="20" customHeight="1" x14ac:dyDescent="0.35">
      <c r="P191" s="70"/>
      <c r="Q191" s="71"/>
      <c r="R191" s="72" t="str">
        <f>IF(AND(NOT(ISBLANK(Q191)), Dashboard!$P179&gt;0), Q191/Dashboard!$P179, "")</f>
        <v/>
      </c>
      <c r="S191" s="124"/>
      <c r="T191" s="125"/>
      <c r="U191" s="125"/>
      <c r="V191" s="125"/>
    </row>
    <row r="192" spans="2:22" ht="20" customHeight="1" x14ac:dyDescent="0.35">
      <c r="P192" s="70"/>
      <c r="Q192" s="71"/>
      <c r="R192" s="72" t="str">
        <f>IF(AND(NOT(ISBLANK(Q192)), Dashboard!$P179&gt;0), Q192/Dashboard!$P179, "")</f>
        <v/>
      </c>
      <c r="S192" s="124"/>
      <c r="T192" s="125"/>
      <c r="U192" s="125"/>
      <c r="V192" s="125"/>
    </row>
    <row r="193" spans="2:22" ht="20" customHeight="1" x14ac:dyDescent="0.35">
      <c r="P193" s="70"/>
      <c r="Q193" s="71"/>
      <c r="R193" s="72" t="str">
        <f>IF(AND(NOT(ISBLANK(Q193)), Dashboard!$P179&gt;0), Q193/Dashboard!$P179, "")</f>
        <v/>
      </c>
      <c r="S193" s="124"/>
      <c r="T193" s="125"/>
      <c r="U193" s="125"/>
      <c r="V193" s="125"/>
    </row>
    <row r="194" spans="2:22" ht="20" customHeight="1" x14ac:dyDescent="0.35">
      <c r="P194" s="70"/>
      <c r="Q194" s="71"/>
      <c r="R194" s="72" t="str">
        <f>IF(AND(NOT(ISBLANK(Q194)), Dashboard!$P179&gt;0), Q194/Dashboard!$P179, "")</f>
        <v/>
      </c>
      <c r="S194" s="124"/>
      <c r="T194" s="125"/>
      <c r="U194" s="125"/>
      <c r="V194" s="125"/>
    </row>
    <row r="195" spans="2:22" ht="20" customHeight="1" x14ac:dyDescent="0.35">
      <c r="P195" s="70"/>
      <c r="Q195" s="71"/>
      <c r="R195" s="72" t="str">
        <f>IF(AND(NOT(ISBLANK(Q195)), Dashboard!$P179&gt;0), Q195/Dashboard!$P179, "")</f>
        <v/>
      </c>
      <c r="S195" s="124"/>
      <c r="T195" s="125"/>
      <c r="U195" s="125"/>
      <c r="V195" s="125"/>
    </row>
    <row r="196" spans="2:22" ht="20" customHeight="1" x14ac:dyDescent="0.35">
      <c r="P196" s="70"/>
      <c r="Q196" s="71"/>
      <c r="R196" s="72" t="str">
        <f>IF(AND(NOT(ISBLANK(Q196)), Dashboard!$P179&gt;0), Q196/Dashboard!$P179, "")</f>
        <v/>
      </c>
      <c r="S196" s="124"/>
      <c r="T196" s="125"/>
      <c r="U196" s="125"/>
      <c r="V196" s="125"/>
    </row>
    <row r="197" spans="2:22" ht="20" customHeight="1" x14ac:dyDescent="0.35">
      <c r="P197" s="70"/>
      <c r="Q197" s="71"/>
      <c r="R197" s="72" t="str">
        <f>IF(AND(NOT(ISBLANK(Q197)), Dashboard!$P179&gt;0), Q197/Dashboard!$P179, "")</f>
        <v/>
      </c>
      <c r="S197" s="124"/>
      <c r="T197" s="125"/>
      <c r="U197" s="125"/>
      <c r="V197" s="125"/>
    </row>
    <row r="198" spans="2:22" ht="20" customHeight="1" x14ac:dyDescent="0.35">
      <c r="P198" s="70"/>
      <c r="Q198" s="71"/>
      <c r="R198" s="72" t="str">
        <f>IF(AND(NOT(ISBLANK(Q198)), Dashboard!$P179&gt;0), Q198/Dashboard!$P179, "")</f>
        <v/>
      </c>
      <c r="S198" s="124"/>
      <c r="T198" s="125"/>
      <c r="U198" s="125"/>
      <c r="V198" s="125"/>
    </row>
    <row r="199" spans="2:22" ht="20" customHeight="1" x14ac:dyDescent="0.35">
      <c r="P199" s="70"/>
      <c r="Q199" s="71"/>
      <c r="R199" s="72" t="str">
        <f>IF(AND(NOT(ISBLANK(Q199)), Dashboard!$P179&gt;0), Q199/Dashboard!$P179, "")</f>
        <v/>
      </c>
      <c r="S199" s="124"/>
      <c r="T199" s="125"/>
      <c r="U199" s="125"/>
      <c r="V199" s="125"/>
    </row>
    <row r="200" spans="2:22" ht="20" customHeight="1" x14ac:dyDescent="0.35">
      <c r="P200" s="70"/>
      <c r="Q200" s="71"/>
      <c r="R200" s="72" t="str">
        <f>IF(AND(NOT(ISBLANK(Q200)), Dashboard!$P179&gt;0), Q200/Dashboard!$P179, "")</f>
        <v/>
      </c>
      <c r="S200" s="124"/>
      <c r="T200" s="125"/>
      <c r="U200" s="125"/>
      <c r="V200" s="125"/>
    </row>
    <row r="201" spans="2:22" ht="20" customHeight="1" x14ac:dyDescent="0.35">
      <c r="P201" s="70"/>
      <c r="Q201" s="71"/>
      <c r="R201" s="72" t="str">
        <f>IF(AND(NOT(ISBLANK(Q201)), Dashboard!$P179&gt;0), Q201/Dashboard!$P179, "")</f>
        <v/>
      </c>
      <c r="S201" s="124"/>
      <c r="T201" s="125"/>
      <c r="U201" s="125"/>
      <c r="V201" s="125"/>
    </row>
    <row r="202" spans="2:22" ht="20" customHeight="1" x14ac:dyDescent="0.35">
      <c r="P202" s="70"/>
      <c r="Q202" s="71"/>
      <c r="R202" s="72" t="str">
        <f>IF(AND(NOT(ISBLANK(Q202)), Dashboard!$P179&gt;0), Q202/Dashboard!$P179, "")</f>
        <v/>
      </c>
      <c r="S202" s="124"/>
      <c r="T202" s="125"/>
      <c r="U202" s="125"/>
      <c r="V202" s="125"/>
    </row>
    <row r="206" spans="2:22" ht="32" customHeight="1" x14ac:dyDescent="0.35">
      <c r="B206" s="109" t="s">
        <v>344</v>
      </c>
      <c r="C206" s="109"/>
      <c r="D206" s="109"/>
      <c r="E206" s="109"/>
      <c r="F206" s="109"/>
      <c r="G206" s="109"/>
      <c r="H206" s="109"/>
      <c r="I206" s="109"/>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22:H127">
    <cfRule type="expression" dxfId="38" priority="4">
      <formula>$G122&gt;=0.8</formula>
    </cfRule>
    <cfRule type="expression" dxfId="37" priority="5">
      <formula>AND($G122&gt;=0.5,$G122&lt;0.8)</formula>
    </cfRule>
    <cfRule type="expression" dxfId="36" priority="6">
      <formula>$G122&lt;0.5</formula>
    </cfRule>
  </conditionalFormatting>
  <conditionalFormatting sqref="K122:K127">
    <cfRule type="cellIs" dxfId="35" priority="7" operator="greaterThan">
      <formula>0</formula>
    </cfRule>
  </conditionalFormatting>
  <conditionalFormatting sqref="L122:L127">
    <cfRule type="cellIs" dxfId="34" priority="8" operator="greaterThan">
      <formula>0</formula>
    </cfRule>
  </conditionalFormatting>
  <conditionalFormatting sqref="M122:M127">
    <cfRule type="cellIs" dxfId="33" priority="9" operator="greaterThan">
      <formula>0</formula>
    </cfRule>
  </conditionalFormatting>
  <conditionalFormatting sqref="N122:N127">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6"/>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92"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16</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82</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16</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16</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16</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82</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17</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16</v>
      </c>
      <c r="D25" s="3" t="s">
        <v>17</v>
      </c>
      <c r="E25" s="4" t="s">
        <v>18</v>
      </c>
      <c r="F25" s="4" t="s">
        <v>19</v>
      </c>
      <c r="G25" s="4" t="s">
        <v>20</v>
      </c>
      <c r="H25" s="4" t="s">
        <v>21</v>
      </c>
      <c r="I25" s="5" t="s">
        <v>21</v>
      </c>
      <c r="J25" s="1" t="s">
        <v>138</v>
      </c>
      <c r="K25" s="1" t="s">
        <v>139</v>
      </c>
      <c r="L25" s="1" t="s">
        <v>140</v>
      </c>
      <c r="M25" s="4" t="str">
        <f t="shared" si="0"/>
        <v>Outstanding</v>
      </c>
      <c r="N25" s="13" t="s">
        <v>21</v>
      </c>
    </row>
    <row r="26" spans="1:14" ht="60" customHeight="1" x14ac:dyDescent="0.35">
      <c r="A26" s="11" t="s">
        <v>141</v>
      </c>
      <c r="B26" s="1" t="s">
        <v>142</v>
      </c>
      <c r="C26" s="2" t="s">
        <v>16</v>
      </c>
      <c r="D26" s="3" t="s">
        <v>17</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16</v>
      </c>
      <c r="D27" s="3" t="s">
        <v>17</v>
      </c>
      <c r="E27" s="4" t="s">
        <v>18</v>
      </c>
      <c r="F27" s="4" t="s">
        <v>19</v>
      </c>
      <c r="G27" s="4" t="s">
        <v>20</v>
      </c>
      <c r="H27" s="4" t="s">
        <v>21</v>
      </c>
      <c r="I27" s="5" t="s">
        <v>21</v>
      </c>
      <c r="J27" s="1" t="s">
        <v>148</v>
      </c>
      <c r="K27" s="1" t="s">
        <v>149</v>
      </c>
      <c r="L27" s="1" t="s">
        <v>150</v>
      </c>
      <c r="M27" s="4" t="str">
        <f t="shared" si="0"/>
        <v>Outstanding</v>
      </c>
      <c r="N27" s="13" t="s">
        <v>21</v>
      </c>
    </row>
    <row r="28" spans="1:14" ht="60" customHeight="1" x14ac:dyDescent="0.35">
      <c r="A28" s="11" t="s">
        <v>151</v>
      </c>
      <c r="B28" s="1" t="s">
        <v>152</v>
      </c>
      <c r="C28" s="2" t="s">
        <v>16</v>
      </c>
      <c r="D28" s="3" t="s">
        <v>17</v>
      </c>
      <c r="E28" s="4" t="s">
        <v>18</v>
      </c>
      <c r="F28" s="4" t="s">
        <v>19</v>
      </c>
      <c r="G28" s="4" t="s">
        <v>20</v>
      </c>
      <c r="H28" s="4" t="s">
        <v>21</v>
      </c>
      <c r="I28" s="5" t="s">
        <v>21</v>
      </c>
      <c r="J28" s="1" t="s">
        <v>153</v>
      </c>
      <c r="K28" s="1" t="s">
        <v>154</v>
      </c>
      <c r="L28" s="1" t="s">
        <v>155</v>
      </c>
      <c r="M28" s="4" t="str">
        <f t="shared" si="0"/>
        <v>Outstanding</v>
      </c>
      <c r="N28" s="13" t="s">
        <v>21</v>
      </c>
    </row>
    <row r="29" spans="1:14" ht="60" customHeight="1" x14ac:dyDescent="0.35">
      <c r="A29" s="11" t="s">
        <v>156</v>
      </c>
      <c r="B29" s="1" t="s">
        <v>157</v>
      </c>
      <c r="C29" s="2" t="s">
        <v>16</v>
      </c>
      <c r="D29" s="3" t="s">
        <v>17</v>
      </c>
      <c r="E29" s="4" t="s">
        <v>18</v>
      </c>
      <c r="F29" s="4" t="s">
        <v>19</v>
      </c>
      <c r="G29" s="4" t="s">
        <v>20</v>
      </c>
      <c r="H29" s="4" t="s">
        <v>21</v>
      </c>
      <c r="I29" s="5" t="s">
        <v>21</v>
      </c>
      <c r="J29" s="1" t="s">
        <v>158</v>
      </c>
      <c r="K29" s="1" t="s">
        <v>159</v>
      </c>
      <c r="L29" s="1" t="s">
        <v>160</v>
      </c>
      <c r="M29" s="4" t="str">
        <f t="shared" si="0"/>
        <v>Outstanding</v>
      </c>
      <c r="N29" s="13" t="s">
        <v>21</v>
      </c>
    </row>
    <row r="30" spans="1:14" ht="60" customHeight="1" x14ac:dyDescent="0.35">
      <c r="A30" s="11" t="s">
        <v>161</v>
      </c>
      <c r="B30" s="1" t="s">
        <v>162</v>
      </c>
      <c r="C30" s="2" t="s">
        <v>16</v>
      </c>
      <c r="D30" s="3" t="s">
        <v>17</v>
      </c>
      <c r="E30" s="4" t="s">
        <v>18</v>
      </c>
      <c r="F30" s="4" t="s">
        <v>19</v>
      </c>
      <c r="G30" s="4" t="s">
        <v>20</v>
      </c>
      <c r="H30" s="4" t="s">
        <v>21</v>
      </c>
      <c r="I30" s="5" t="s">
        <v>21</v>
      </c>
      <c r="J30" s="1" t="s">
        <v>163</v>
      </c>
      <c r="K30" s="1" t="s">
        <v>164</v>
      </c>
      <c r="L30" s="1" t="s">
        <v>165</v>
      </c>
      <c r="M30" s="4" t="str">
        <f t="shared" si="0"/>
        <v>Outstanding</v>
      </c>
      <c r="N30" s="13" t="s">
        <v>21</v>
      </c>
    </row>
    <row r="31" spans="1:14" ht="60" customHeight="1" x14ac:dyDescent="0.35">
      <c r="A31" s="11" t="s">
        <v>166</v>
      </c>
      <c r="B31" s="1" t="s">
        <v>167</v>
      </c>
      <c r="C31" s="2" t="s">
        <v>168</v>
      </c>
      <c r="D31" s="3" t="s">
        <v>17</v>
      </c>
      <c r="E31" s="4" t="s">
        <v>18</v>
      </c>
      <c r="F31" s="4" t="s">
        <v>19</v>
      </c>
      <c r="G31" s="4" t="s">
        <v>20</v>
      </c>
      <c r="H31" s="4" t="s">
        <v>21</v>
      </c>
      <c r="I31" s="5" t="s">
        <v>21</v>
      </c>
      <c r="J31" s="1" t="s">
        <v>169</v>
      </c>
      <c r="K31" s="1" t="s">
        <v>170</v>
      </c>
      <c r="L31" s="1" t="s">
        <v>171</v>
      </c>
      <c r="M31" s="4" t="str">
        <f t="shared" si="0"/>
        <v>Outstanding</v>
      </c>
      <c r="N31" s="13" t="s">
        <v>21</v>
      </c>
    </row>
    <row r="32" spans="1:14" ht="60" customHeight="1" x14ac:dyDescent="0.35">
      <c r="A32" s="11" t="s">
        <v>172</v>
      </c>
      <c r="B32" s="1" t="s">
        <v>173</v>
      </c>
      <c r="C32" s="2" t="s">
        <v>82</v>
      </c>
      <c r="D32" s="3" t="s">
        <v>17</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178</v>
      </c>
      <c r="C33" s="2" t="s">
        <v>82</v>
      </c>
      <c r="D33" s="3" t="s">
        <v>17</v>
      </c>
      <c r="E33" s="4" t="s">
        <v>18</v>
      </c>
      <c r="F33" s="4" t="s">
        <v>19</v>
      </c>
      <c r="G33" s="4" t="s">
        <v>20</v>
      </c>
      <c r="H33" s="4" t="s">
        <v>21</v>
      </c>
      <c r="I33" s="5" t="s">
        <v>21</v>
      </c>
      <c r="J33" s="1" t="s">
        <v>179</v>
      </c>
      <c r="K33" s="1" t="s">
        <v>180</v>
      </c>
      <c r="L33" s="1" t="s">
        <v>181</v>
      </c>
      <c r="M33" s="4" t="str">
        <f t="shared" si="0"/>
        <v>Outstanding</v>
      </c>
      <c r="N33" s="13" t="s">
        <v>21</v>
      </c>
    </row>
    <row r="34" spans="1:14" ht="60" customHeight="1" x14ac:dyDescent="0.35">
      <c r="A34" s="11" t="s">
        <v>182</v>
      </c>
      <c r="B34" s="1" t="s">
        <v>183</v>
      </c>
      <c r="C34" s="2" t="s">
        <v>16</v>
      </c>
      <c r="D34" s="3" t="s">
        <v>17</v>
      </c>
      <c r="E34" s="4" t="s">
        <v>18</v>
      </c>
      <c r="F34" s="4" t="s">
        <v>19</v>
      </c>
      <c r="G34" s="4" t="s">
        <v>20</v>
      </c>
      <c r="H34" s="4" t="s">
        <v>21</v>
      </c>
      <c r="I34" s="5" t="s">
        <v>21</v>
      </c>
      <c r="J34" s="1" t="s">
        <v>184</v>
      </c>
      <c r="K34" s="1" t="s">
        <v>185</v>
      </c>
      <c r="L34" s="1" t="s">
        <v>186</v>
      </c>
      <c r="M34" s="4" t="str">
        <f t="shared" si="0"/>
        <v>Outstanding</v>
      </c>
      <c r="N34" s="13" t="s">
        <v>21</v>
      </c>
    </row>
    <row r="35" spans="1:14" ht="60" customHeight="1" x14ac:dyDescent="0.35">
      <c r="A35" s="11" t="s">
        <v>187</v>
      </c>
      <c r="B35" s="1" t="s">
        <v>188</v>
      </c>
      <c r="C35" s="2" t="s">
        <v>16</v>
      </c>
      <c r="D35" s="3" t="s">
        <v>17</v>
      </c>
      <c r="E35" s="4" t="s">
        <v>18</v>
      </c>
      <c r="F35" s="4" t="s">
        <v>19</v>
      </c>
      <c r="G35" s="4" t="s">
        <v>20</v>
      </c>
      <c r="H35" s="4" t="s">
        <v>21</v>
      </c>
      <c r="I35" s="5" t="s">
        <v>21</v>
      </c>
      <c r="J35" s="1" t="s">
        <v>189</v>
      </c>
      <c r="K35" s="1" t="s">
        <v>190</v>
      </c>
      <c r="L35" s="1" t="s">
        <v>191</v>
      </c>
      <c r="M35" s="4" t="str">
        <f t="shared" si="0"/>
        <v>Outstanding</v>
      </c>
      <c r="N35" s="13" t="s">
        <v>21</v>
      </c>
    </row>
    <row r="36" spans="1:14" ht="60" customHeight="1" x14ac:dyDescent="0.35">
      <c r="A36" s="11" t="s">
        <v>192</v>
      </c>
      <c r="B36" s="1" t="s">
        <v>193</v>
      </c>
      <c r="C36" s="2" t="s">
        <v>82</v>
      </c>
      <c r="D36" s="3" t="s">
        <v>17</v>
      </c>
      <c r="E36" s="4" t="s">
        <v>18</v>
      </c>
      <c r="F36" s="4" t="s">
        <v>19</v>
      </c>
      <c r="G36" s="4" t="s">
        <v>20</v>
      </c>
      <c r="H36" s="4" t="s">
        <v>21</v>
      </c>
      <c r="I36" s="5" t="s">
        <v>21</v>
      </c>
      <c r="J36" s="1" t="s">
        <v>194</v>
      </c>
      <c r="K36" s="1" t="s">
        <v>195</v>
      </c>
      <c r="L36" s="1" t="s">
        <v>196</v>
      </c>
      <c r="M36" s="4" t="str">
        <f t="shared" si="0"/>
        <v>Outstanding</v>
      </c>
      <c r="N36" s="13" t="s">
        <v>21</v>
      </c>
    </row>
    <row r="37" spans="1:14" ht="60" customHeight="1" x14ac:dyDescent="0.35">
      <c r="A37" s="11" t="s">
        <v>197</v>
      </c>
      <c r="B37" s="1" t="s">
        <v>15</v>
      </c>
      <c r="C37" s="2" t="s">
        <v>16</v>
      </c>
      <c r="D37" s="3" t="s">
        <v>198</v>
      </c>
      <c r="E37" s="4" t="s">
        <v>18</v>
      </c>
      <c r="F37" s="4" t="s">
        <v>19</v>
      </c>
      <c r="G37" s="4" t="s">
        <v>20</v>
      </c>
      <c r="H37" s="4" t="s">
        <v>21</v>
      </c>
      <c r="I37" s="5" t="s">
        <v>21</v>
      </c>
      <c r="J37" s="1" t="s">
        <v>22</v>
      </c>
      <c r="K37" s="1" t="s">
        <v>23</v>
      </c>
      <c r="L37" s="1" t="s">
        <v>199</v>
      </c>
      <c r="M37" s="4" t="str">
        <f t="shared" si="0"/>
        <v>Outstanding</v>
      </c>
      <c r="N37" s="13" t="s">
        <v>21</v>
      </c>
    </row>
    <row r="38" spans="1:14" ht="60" customHeight="1" x14ac:dyDescent="0.35">
      <c r="A38" s="11" t="s">
        <v>200</v>
      </c>
      <c r="B38" s="1" t="s">
        <v>26</v>
      </c>
      <c r="C38" s="2" t="s">
        <v>16</v>
      </c>
      <c r="D38" s="3" t="s">
        <v>198</v>
      </c>
      <c r="E38" s="4" t="s">
        <v>18</v>
      </c>
      <c r="F38" s="4" t="s">
        <v>19</v>
      </c>
      <c r="G38" s="4" t="s">
        <v>20</v>
      </c>
      <c r="H38" s="4" t="s">
        <v>21</v>
      </c>
      <c r="I38" s="5" t="s">
        <v>21</v>
      </c>
      <c r="J38" s="1" t="s">
        <v>27</v>
      </c>
      <c r="K38" s="1" t="s">
        <v>201</v>
      </c>
      <c r="L38" s="1" t="s">
        <v>202</v>
      </c>
      <c r="M38" s="4" t="str">
        <f t="shared" si="0"/>
        <v>Outstanding</v>
      </c>
      <c r="N38" s="13" t="s">
        <v>21</v>
      </c>
    </row>
    <row r="39" spans="1:14" ht="60" customHeight="1" x14ac:dyDescent="0.35">
      <c r="A39" s="11" t="s">
        <v>203</v>
      </c>
      <c r="B39" s="1" t="s">
        <v>31</v>
      </c>
      <c r="C39" s="2" t="s">
        <v>16</v>
      </c>
      <c r="D39" s="3" t="s">
        <v>198</v>
      </c>
      <c r="E39" s="4" t="s">
        <v>18</v>
      </c>
      <c r="F39" s="4" t="s">
        <v>19</v>
      </c>
      <c r="G39" s="4" t="s">
        <v>20</v>
      </c>
      <c r="H39" s="4" t="s">
        <v>21</v>
      </c>
      <c r="I39" s="5" t="s">
        <v>21</v>
      </c>
      <c r="J39" s="1" t="s">
        <v>32</v>
      </c>
      <c r="K39" s="1" t="s">
        <v>33</v>
      </c>
      <c r="L39" s="1" t="s">
        <v>204</v>
      </c>
      <c r="M39" s="4" t="str">
        <f t="shared" si="0"/>
        <v>Outstanding</v>
      </c>
      <c r="N39" s="13" t="s">
        <v>21</v>
      </c>
    </row>
    <row r="40" spans="1:14" ht="60" customHeight="1" x14ac:dyDescent="0.35">
      <c r="A40" s="11" t="s">
        <v>205</v>
      </c>
      <c r="B40" s="1" t="s">
        <v>36</v>
      </c>
      <c r="C40" s="2" t="s">
        <v>16</v>
      </c>
      <c r="D40" s="3" t="s">
        <v>198</v>
      </c>
      <c r="E40" s="4" t="s">
        <v>18</v>
      </c>
      <c r="F40" s="4" t="s">
        <v>19</v>
      </c>
      <c r="G40" s="4" t="s">
        <v>20</v>
      </c>
      <c r="H40" s="4" t="s">
        <v>21</v>
      </c>
      <c r="I40" s="5" t="s">
        <v>21</v>
      </c>
      <c r="J40" s="1" t="s">
        <v>206</v>
      </c>
      <c r="K40" s="1" t="s">
        <v>38</v>
      </c>
      <c r="L40" s="1" t="s">
        <v>207</v>
      </c>
      <c r="M40" s="4" t="str">
        <f t="shared" si="0"/>
        <v>Outstanding</v>
      </c>
      <c r="N40" s="13" t="s">
        <v>21</v>
      </c>
    </row>
    <row r="41" spans="1:14" ht="60" customHeight="1" x14ac:dyDescent="0.35">
      <c r="A41" s="11" t="s">
        <v>208</v>
      </c>
      <c r="B41" s="1" t="s">
        <v>41</v>
      </c>
      <c r="C41" s="2" t="s">
        <v>16</v>
      </c>
      <c r="D41" s="3" t="s">
        <v>198</v>
      </c>
      <c r="E41" s="4" t="s">
        <v>18</v>
      </c>
      <c r="F41" s="4" t="s">
        <v>19</v>
      </c>
      <c r="G41" s="4" t="s">
        <v>20</v>
      </c>
      <c r="H41" s="4" t="s">
        <v>21</v>
      </c>
      <c r="I41" s="5" t="s">
        <v>21</v>
      </c>
      <c r="J41" s="1" t="s">
        <v>42</v>
      </c>
      <c r="K41" s="1" t="s">
        <v>43</v>
      </c>
      <c r="L41" s="1" t="s">
        <v>44</v>
      </c>
      <c r="M41" s="4" t="str">
        <f t="shared" si="0"/>
        <v>Outstanding</v>
      </c>
      <c r="N41" s="13" t="s">
        <v>21</v>
      </c>
    </row>
    <row r="42" spans="1:14" ht="60" customHeight="1" x14ac:dyDescent="0.35">
      <c r="A42" s="11" t="s">
        <v>209</v>
      </c>
      <c r="B42" s="1" t="s">
        <v>46</v>
      </c>
      <c r="C42" s="2" t="s">
        <v>16</v>
      </c>
      <c r="D42" s="3" t="s">
        <v>198</v>
      </c>
      <c r="E42" s="4" t="s">
        <v>18</v>
      </c>
      <c r="F42" s="4" t="s">
        <v>19</v>
      </c>
      <c r="G42" s="4" t="s">
        <v>20</v>
      </c>
      <c r="H42" s="4" t="s">
        <v>21</v>
      </c>
      <c r="I42" s="5" t="s">
        <v>21</v>
      </c>
      <c r="J42" s="1" t="s">
        <v>47</v>
      </c>
      <c r="K42" s="1" t="s">
        <v>48</v>
      </c>
      <c r="L42" s="1" t="s">
        <v>210</v>
      </c>
      <c r="M42" s="4" t="str">
        <f t="shared" si="0"/>
        <v>Outstanding</v>
      </c>
      <c r="N42" s="13" t="s">
        <v>21</v>
      </c>
    </row>
    <row r="43" spans="1:14" ht="60" customHeight="1" x14ac:dyDescent="0.35">
      <c r="A43" s="11" t="s">
        <v>211</v>
      </c>
      <c r="B43" s="1" t="s">
        <v>51</v>
      </c>
      <c r="C43" s="2" t="s">
        <v>16</v>
      </c>
      <c r="D43" s="3" t="s">
        <v>198</v>
      </c>
      <c r="E43" s="4" t="s">
        <v>18</v>
      </c>
      <c r="F43" s="4" t="s">
        <v>19</v>
      </c>
      <c r="G43" s="4" t="s">
        <v>20</v>
      </c>
      <c r="H43" s="4" t="s">
        <v>21</v>
      </c>
      <c r="I43" s="5" t="s">
        <v>21</v>
      </c>
      <c r="J43" s="1" t="s">
        <v>52</v>
      </c>
      <c r="K43" s="1" t="s">
        <v>53</v>
      </c>
      <c r="L43" s="1" t="s">
        <v>212</v>
      </c>
      <c r="M43" s="4" t="str">
        <f t="shared" si="0"/>
        <v>Outstanding</v>
      </c>
      <c r="N43" s="13" t="s">
        <v>21</v>
      </c>
    </row>
    <row r="44" spans="1:14" ht="60" customHeight="1" x14ac:dyDescent="0.35">
      <c r="A44" s="11" t="s">
        <v>213</v>
      </c>
      <c r="B44" s="1" t="s">
        <v>56</v>
      </c>
      <c r="C44" s="2" t="s">
        <v>16</v>
      </c>
      <c r="D44" s="3" t="s">
        <v>198</v>
      </c>
      <c r="E44" s="4" t="s">
        <v>18</v>
      </c>
      <c r="F44" s="4" t="s">
        <v>19</v>
      </c>
      <c r="G44" s="4" t="s">
        <v>20</v>
      </c>
      <c r="H44" s="4" t="s">
        <v>21</v>
      </c>
      <c r="I44" s="5" t="s">
        <v>21</v>
      </c>
      <c r="J44" s="1" t="s">
        <v>57</v>
      </c>
      <c r="K44" s="1" t="s">
        <v>58</v>
      </c>
      <c r="L44" s="1" t="s">
        <v>214</v>
      </c>
      <c r="M44" s="4" t="str">
        <f t="shared" si="0"/>
        <v>Outstanding</v>
      </c>
      <c r="N44" s="13" t="s">
        <v>21</v>
      </c>
    </row>
    <row r="45" spans="1:14" ht="60" customHeight="1" x14ac:dyDescent="0.35">
      <c r="A45" s="11" t="s">
        <v>215</v>
      </c>
      <c r="B45" s="1" t="s">
        <v>61</v>
      </c>
      <c r="C45" s="2" t="s">
        <v>16</v>
      </c>
      <c r="D45" s="3" t="s">
        <v>198</v>
      </c>
      <c r="E45" s="4" t="s">
        <v>18</v>
      </c>
      <c r="F45" s="4" t="s">
        <v>19</v>
      </c>
      <c r="G45" s="4" t="s">
        <v>20</v>
      </c>
      <c r="H45" s="4" t="s">
        <v>21</v>
      </c>
      <c r="I45" s="5" t="s">
        <v>21</v>
      </c>
      <c r="J45" s="1" t="s">
        <v>216</v>
      </c>
      <c r="K45" s="1" t="s">
        <v>63</v>
      </c>
      <c r="L45" s="1" t="s">
        <v>217</v>
      </c>
      <c r="M45" s="4" t="str">
        <f t="shared" si="0"/>
        <v>Outstanding</v>
      </c>
      <c r="N45" s="13" t="s">
        <v>21</v>
      </c>
    </row>
    <row r="46" spans="1:14" ht="60" customHeight="1" x14ac:dyDescent="0.35">
      <c r="A46" s="11" t="s">
        <v>218</v>
      </c>
      <c r="B46" s="1" t="s">
        <v>66</v>
      </c>
      <c r="C46" s="2" t="s">
        <v>16</v>
      </c>
      <c r="D46" s="3" t="s">
        <v>198</v>
      </c>
      <c r="E46" s="4" t="s">
        <v>18</v>
      </c>
      <c r="F46" s="4" t="s">
        <v>19</v>
      </c>
      <c r="G46" s="4" t="s">
        <v>20</v>
      </c>
      <c r="H46" s="4" t="s">
        <v>21</v>
      </c>
      <c r="I46" s="5" t="s">
        <v>21</v>
      </c>
      <c r="J46" s="1" t="s">
        <v>67</v>
      </c>
      <c r="K46" s="1" t="s">
        <v>68</v>
      </c>
      <c r="L46" s="1" t="s">
        <v>219</v>
      </c>
      <c r="M46" s="4" t="str">
        <f t="shared" si="0"/>
        <v>Outstanding</v>
      </c>
      <c r="N46" s="13" t="s">
        <v>21</v>
      </c>
    </row>
    <row r="47" spans="1:14" ht="60" customHeight="1" x14ac:dyDescent="0.35">
      <c r="A47" s="11" t="s">
        <v>220</v>
      </c>
      <c r="B47" s="1" t="s">
        <v>71</v>
      </c>
      <c r="C47" s="2" t="s">
        <v>16</v>
      </c>
      <c r="D47" s="3" t="s">
        <v>198</v>
      </c>
      <c r="E47" s="4" t="s">
        <v>18</v>
      </c>
      <c r="F47" s="4" t="s">
        <v>19</v>
      </c>
      <c r="G47" s="4" t="s">
        <v>20</v>
      </c>
      <c r="H47" s="4" t="s">
        <v>21</v>
      </c>
      <c r="I47" s="5" t="s">
        <v>21</v>
      </c>
      <c r="J47" s="1" t="s">
        <v>72</v>
      </c>
      <c r="K47" s="1" t="s">
        <v>73</v>
      </c>
      <c r="L47" s="1" t="s">
        <v>74</v>
      </c>
      <c r="M47" s="4" t="str">
        <f t="shared" si="0"/>
        <v>Outstanding</v>
      </c>
      <c r="N47" s="13" t="s">
        <v>21</v>
      </c>
    </row>
    <row r="48" spans="1:14" ht="60" customHeight="1" x14ac:dyDescent="0.35">
      <c r="A48" s="11" t="s">
        <v>221</v>
      </c>
      <c r="B48" s="1" t="s">
        <v>76</v>
      </c>
      <c r="C48" s="2" t="s">
        <v>16</v>
      </c>
      <c r="D48" s="3" t="s">
        <v>198</v>
      </c>
      <c r="E48" s="4" t="s">
        <v>18</v>
      </c>
      <c r="F48" s="4" t="s">
        <v>19</v>
      </c>
      <c r="G48" s="4" t="s">
        <v>20</v>
      </c>
      <c r="H48" s="4" t="s">
        <v>21</v>
      </c>
      <c r="I48" s="5" t="s">
        <v>21</v>
      </c>
      <c r="J48" s="1" t="s">
        <v>77</v>
      </c>
      <c r="K48" s="1" t="s">
        <v>78</v>
      </c>
      <c r="L48" s="1" t="s">
        <v>79</v>
      </c>
      <c r="M48" s="4" t="str">
        <f t="shared" si="0"/>
        <v>Outstanding</v>
      </c>
      <c r="N48" s="13" t="s">
        <v>21</v>
      </c>
    </row>
    <row r="49" spans="1:14" ht="60" customHeight="1" x14ac:dyDescent="0.35">
      <c r="A49" s="11" t="s">
        <v>222</v>
      </c>
      <c r="B49" s="1" t="s">
        <v>81</v>
      </c>
      <c r="C49" s="2" t="s">
        <v>82</v>
      </c>
      <c r="D49" s="3" t="s">
        <v>198</v>
      </c>
      <c r="E49" s="4" t="s">
        <v>18</v>
      </c>
      <c r="F49" s="4" t="s">
        <v>19</v>
      </c>
      <c r="G49" s="4" t="s">
        <v>20</v>
      </c>
      <c r="H49" s="4" t="s">
        <v>21</v>
      </c>
      <c r="I49" s="5" t="s">
        <v>21</v>
      </c>
      <c r="J49" s="1" t="s">
        <v>223</v>
      </c>
      <c r="K49" s="1" t="s">
        <v>84</v>
      </c>
      <c r="L49" s="1" t="s">
        <v>224</v>
      </c>
      <c r="M49" s="4" t="str">
        <f t="shared" si="0"/>
        <v>Outstanding</v>
      </c>
      <c r="N49" s="13" t="s">
        <v>21</v>
      </c>
    </row>
    <row r="50" spans="1:14" ht="60" customHeight="1" x14ac:dyDescent="0.35">
      <c r="A50" s="11" t="s">
        <v>225</v>
      </c>
      <c r="B50" s="1" t="s">
        <v>87</v>
      </c>
      <c r="C50" s="2" t="s">
        <v>16</v>
      </c>
      <c r="D50" s="3" t="s">
        <v>198</v>
      </c>
      <c r="E50" s="4" t="s">
        <v>18</v>
      </c>
      <c r="F50" s="4" t="s">
        <v>19</v>
      </c>
      <c r="G50" s="4" t="s">
        <v>20</v>
      </c>
      <c r="H50" s="4" t="s">
        <v>21</v>
      </c>
      <c r="I50" s="5" t="s">
        <v>21</v>
      </c>
      <c r="J50" s="1" t="s">
        <v>88</v>
      </c>
      <c r="K50" s="1" t="s">
        <v>89</v>
      </c>
      <c r="L50" s="1" t="s">
        <v>90</v>
      </c>
      <c r="M50" s="4" t="str">
        <f t="shared" si="0"/>
        <v>Outstanding</v>
      </c>
      <c r="N50" s="13" t="s">
        <v>21</v>
      </c>
    </row>
    <row r="51" spans="1:14" ht="60" customHeight="1" x14ac:dyDescent="0.35">
      <c r="A51" s="11" t="s">
        <v>226</v>
      </c>
      <c r="B51" s="1" t="s">
        <v>92</v>
      </c>
      <c r="C51" s="2" t="s">
        <v>16</v>
      </c>
      <c r="D51" s="3" t="s">
        <v>198</v>
      </c>
      <c r="E51" s="4" t="s">
        <v>18</v>
      </c>
      <c r="F51" s="4" t="s">
        <v>19</v>
      </c>
      <c r="G51" s="4" t="s">
        <v>20</v>
      </c>
      <c r="H51" s="4" t="s">
        <v>21</v>
      </c>
      <c r="I51" s="5" t="s">
        <v>21</v>
      </c>
      <c r="J51" s="1" t="s">
        <v>93</v>
      </c>
      <c r="K51" s="1" t="s">
        <v>94</v>
      </c>
      <c r="L51" s="1" t="s">
        <v>227</v>
      </c>
      <c r="M51" s="4" t="str">
        <f t="shared" si="0"/>
        <v>Outstanding</v>
      </c>
      <c r="N51" s="13" t="s">
        <v>21</v>
      </c>
    </row>
    <row r="52" spans="1:14" ht="60" customHeight="1" x14ac:dyDescent="0.35">
      <c r="A52" s="11" t="s">
        <v>228</v>
      </c>
      <c r="B52" s="1" t="s">
        <v>97</v>
      </c>
      <c r="C52" s="2" t="s">
        <v>16</v>
      </c>
      <c r="D52" s="3" t="s">
        <v>198</v>
      </c>
      <c r="E52" s="4" t="s">
        <v>18</v>
      </c>
      <c r="F52" s="4" t="s">
        <v>19</v>
      </c>
      <c r="G52" s="4" t="s">
        <v>20</v>
      </c>
      <c r="H52" s="4" t="s">
        <v>21</v>
      </c>
      <c r="I52" s="5" t="s">
        <v>21</v>
      </c>
      <c r="J52" s="1" t="s">
        <v>98</v>
      </c>
      <c r="K52" s="1" t="s">
        <v>99</v>
      </c>
      <c r="L52" s="1" t="s">
        <v>229</v>
      </c>
      <c r="M52" s="4" t="str">
        <f t="shared" si="0"/>
        <v>Outstanding</v>
      </c>
      <c r="N52" s="13" t="s">
        <v>21</v>
      </c>
    </row>
    <row r="53" spans="1:14" ht="60" customHeight="1" x14ac:dyDescent="0.35">
      <c r="A53" s="11" t="s">
        <v>230</v>
      </c>
      <c r="B53" s="1" t="s">
        <v>102</v>
      </c>
      <c r="C53" s="2" t="s">
        <v>16</v>
      </c>
      <c r="D53" s="3" t="s">
        <v>198</v>
      </c>
      <c r="E53" s="4" t="s">
        <v>18</v>
      </c>
      <c r="F53" s="4" t="s">
        <v>19</v>
      </c>
      <c r="G53" s="4" t="s">
        <v>20</v>
      </c>
      <c r="H53" s="4" t="s">
        <v>21</v>
      </c>
      <c r="I53" s="5" t="s">
        <v>21</v>
      </c>
      <c r="J53" s="1" t="s">
        <v>103</v>
      </c>
      <c r="K53" s="1" t="s">
        <v>104</v>
      </c>
      <c r="L53" s="1" t="s">
        <v>105</v>
      </c>
      <c r="M53" s="4" t="str">
        <f t="shared" si="0"/>
        <v>Outstanding</v>
      </c>
      <c r="N53" s="13" t="s">
        <v>21</v>
      </c>
    </row>
    <row r="54" spans="1:14" ht="60" customHeight="1" x14ac:dyDescent="0.35">
      <c r="A54" s="11" t="s">
        <v>231</v>
      </c>
      <c r="B54" s="1" t="s">
        <v>107</v>
      </c>
      <c r="C54" s="2" t="s">
        <v>16</v>
      </c>
      <c r="D54" s="3" t="s">
        <v>198</v>
      </c>
      <c r="E54" s="4" t="s">
        <v>18</v>
      </c>
      <c r="F54" s="4" t="s">
        <v>19</v>
      </c>
      <c r="G54" s="4" t="s">
        <v>20</v>
      </c>
      <c r="H54" s="4" t="s">
        <v>21</v>
      </c>
      <c r="I54" s="5" t="s">
        <v>21</v>
      </c>
      <c r="J54" s="1" t="s">
        <v>232</v>
      </c>
      <c r="K54" s="1" t="s">
        <v>109</v>
      </c>
      <c r="L54" s="1" t="s">
        <v>233</v>
      </c>
      <c r="M54" s="4" t="str">
        <f t="shared" si="0"/>
        <v>Outstanding</v>
      </c>
      <c r="N54" s="13" t="s">
        <v>21</v>
      </c>
    </row>
    <row r="55" spans="1:14" ht="60" customHeight="1" x14ac:dyDescent="0.35">
      <c r="A55" s="11" t="s">
        <v>234</v>
      </c>
      <c r="B55" s="1" t="s">
        <v>235</v>
      </c>
      <c r="C55" s="2" t="s">
        <v>16</v>
      </c>
      <c r="D55" s="3" t="s">
        <v>198</v>
      </c>
      <c r="E55" s="4" t="s">
        <v>18</v>
      </c>
      <c r="F55" s="4" t="s">
        <v>19</v>
      </c>
      <c r="G55" s="4" t="s">
        <v>20</v>
      </c>
      <c r="H55" s="4" t="s">
        <v>21</v>
      </c>
      <c r="I55" s="5" t="s">
        <v>21</v>
      </c>
      <c r="J55" s="1" t="s">
        <v>236</v>
      </c>
      <c r="K55" s="1" t="s">
        <v>237</v>
      </c>
      <c r="L55" s="1" t="s">
        <v>238</v>
      </c>
      <c r="M55" s="4" t="str">
        <f t="shared" si="0"/>
        <v>Outstanding</v>
      </c>
      <c r="N55" s="13" t="s">
        <v>21</v>
      </c>
    </row>
    <row r="56" spans="1:14" ht="60" customHeight="1" x14ac:dyDescent="0.35">
      <c r="A56" s="11" t="s">
        <v>239</v>
      </c>
      <c r="B56" s="1" t="s">
        <v>112</v>
      </c>
      <c r="C56" s="2" t="s">
        <v>16</v>
      </c>
      <c r="D56" s="3" t="s">
        <v>198</v>
      </c>
      <c r="E56" s="4" t="s">
        <v>18</v>
      </c>
      <c r="F56" s="4" t="s">
        <v>19</v>
      </c>
      <c r="G56" s="4" t="s">
        <v>20</v>
      </c>
      <c r="H56" s="4" t="s">
        <v>21</v>
      </c>
      <c r="I56" s="5" t="s">
        <v>21</v>
      </c>
      <c r="J56" s="1" t="s">
        <v>240</v>
      </c>
      <c r="K56" s="1" t="s">
        <v>114</v>
      </c>
      <c r="L56" s="1" t="s">
        <v>115</v>
      </c>
      <c r="M56" s="4" t="str">
        <f t="shared" si="0"/>
        <v>Outstanding</v>
      </c>
      <c r="N56" s="13" t="s">
        <v>21</v>
      </c>
    </row>
    <row r="57" spans="1:14" ht="60" customHeight="1" x14ac:dyDescent="0.35">
      <c r="A57" s="11" t="s">
        <v>241</v>
      </c>
      <c r="B57" s="1" t="s">
        <v>117</v>
      </c>
      <c r="C57" s="2" t="s">
        <v>82</v>
      </c>
      <c r="D57" s="3" t="s">
        <v>198</v>
      </c>
      <c r="E57" s="4" t="s">
        <v>18</v>
      </c>
      <c r="F57" s="4" t="s">
        <v>19</v>
      </c>
      <c r="G57" s="4" t="s">
        <v>20</v>
      </c>
      <c r="H57" s="4" t="s">
        <v>21</v>
      </c>
      <c r="I57" s="5" t="s">
        <v>21</v>
      </c>
      <c r="J57" s="1" t="s">
        <v>242</v>
      </c>
      <c r="K57" s="1" t="s">
        <v>119</v>
      </c>
      <c r="L57" s="1" t="s">
        <v>120</v>
      </c>
      <c r="M57" s="4" t="str">
        <f t="shared" si="0"/>
        <v>Outstanding</v>
      </c>
      <c r="N57" s="13" t="s">
        <v>21</v>
      </c>
    </row>
    <row r="58" spans="1:14" ht="60" customHeight="1" x14ac:dyDescent="0.35">
      <c r="A58" s="11" t="s">
        <v>243</v>
      </c>
      <c r="B58" s="1" t="s">
        <v>122</v>
      </c>
      <c r="C58" s="2" t="s">
        <v>16</v>
      </c>
      <c r="D58" s="3" t="s">
        <v>198</v>
      </c>
      <c r="E58" s="4" t="s">
        <v>18</v>
      </c>
      <c r="F58" s="4" t="s">
        <v>19</v>
      </c>
      <c r="G58" s="4" t="s">
        <v>20</v>
      </c>
      <c r="H58" s="4" t="s">
        <v>21</v>
      </c>
      <c r="I58" s="5" t="s">
        <v>21</v>
      </c>
      <c r="J58" s="1" t="s">
        <v>123</v>
      </c>
      <c r="K58" s="1" t="s">
        <v>124</v>
      </c>
      <c r="L58" s="1" t="s">
        <v>125</v>
      </c>
      <c r="M58" s="4" t="str">
        <f t="shared" si="0"/>
        <v>Outstanding</v>
      </c>
      <c r="N58" s="13" t="s">
        <v>21</v>
      </c>
    </row>
    <row r="59" spans="1:14" ht="60" customHeight="1" x14ac:dyDescent="0.35">
      <c r="A59" s="11" t="s">
        <v>244</v>
      </c>
      <c r="B59" s="1" t="s">
        <v>127</v>
      </c>
      <c r="C59" s="2" t="s">
        <v>16</v>
      </c>
      <c r="D59" s="3" t="s">
        <v>198</v>
      </c>
      <c r="E59" s="4" t="s">
        <v>18</v>
      </c>
      <c r="F59" s="4" t="s">
        <v>19</v>
      </c>
      <c r="G59" s="4" t="s">
        <v>20</v>
      </c>
      <c r="H59" s="4" t="s">
        <v>21</v>
      </c>
      <c r="I59" s="5" t="s">
        <v>21</v>
      </c>
      <c r="J59" s="1" t="s">
        <v>245</v>
      </c>
      <c r="K59" s="1" t="s">
        <v>129</v>
      </c>
      <c r="L59" s="1" t="s">
        <v>246</v>
      </c>
      <c r="M59" s="4" t="str">
        <f t="shared" si="0"/>
        <v>Outstanding</v>
      </c>
      <c r="N59" s="13" t="s">
        <v>21</v>
      </c>
    </row>
    <row r="60" spans="1:14" ht="60" customHeight="1" x14ac:dyDescent="0.35">
      <c r="A60" s="11" t="s">
        <v>247</v>
      </c>
      <c r="B60" s="1" t="s">
        <v>132</v>
      </c>
      <c r="C60" s="2" t="s">
        <v>16</v>
      </c>
      <c r="D60" s="3" t="s">
        <v>198</v>
      </c>
      <c r="E60" s="4" t="s">
        <v>18</v>
      </c>
      <c r="F60" s="4" t="s">
        <v>19</v>
      </c>
      <c r="G60" s="4" t="s">
        <v>20</v>
      </c>
      <c r="H60" s="4" t="s">
        <v>21</v>
      </c>
      <c r="I60" s="5" t="s">
        <v>21</v>
      </c>
      <c r="J60" s="1" t="s">
        <v>133</v>
      </c>
      <c r="K60" s="1" t="s">
        <v>248</v>
      </c>
      <c r="L60" s="1" t="s">
        <v>249</v>
      </c>
      <c r="M60" s="4" t="str">
        <f t="shared" si="0"/>
        <v>Outstanding</v>
      </c>
      <c r="N60" s="13" t="s">
        <v>21</v>
      </c>
    </row>
    <row r="61" spans="1:14" ht="60" customHeight="1" x14ac:dyDescent="0.35">
      <c r="A61" s="11" t="s">
        <v>250</v>
      </c>
      <c r="B61" s="1" t="s">
        <v>251</v>
      </c>
      <c r="C61" s="2" t="s">
        <v>16</v>
      </c>
      <c r="D61" s="3" t="s">
        <v>198</v>
      </c>
      <c r="E61" s="4" t="s">
        <v>18</v>
      </c>
      <c r="F61" s="4" t="s">
        <v>19</v>
      </c>
      <c r="G61" s="4" t="s">
        <v>20</v>
      </c>
      <c r="H61" s="4" t="s">
        <v>21</v>
      </c>
      <c r="I61" s="5" t="s">
        <v>21</v>
      </c>
      <c r="J61" s="1" t="s">
        <v>252</v>
      </c>
      <c r="K61" s="1" t="s">
        <v>139</v>
      </c>
      <c r="L61" s="1" t="s">
        <v>253</v>
      </c>
      <c r="M61" s="4" t="str">
        <f t="shared" si="0"/>
        <v>Outstanding</v>
      </c>
      <c r="N61" s="13" t="s">
        <v>21</v>
      </c>
    </row>
    <row r="62" spans="1:14" ht="60" customHeight="1" x14ac:dyDescent="0.35">
      <c r="A62" s="11" t="s">
        <v>254</v>
      </c>
      <c r="B62" s="1" t="s">
        <v>142</v>
      </c>
      <c r="C62" s="2" t="s">
        <v>16</v>
      </c>
      <c r="D62" s="3" t="s">
        <v>198</v>
      </c>
      <c r="E62" s="4" t="s">
        <v>18</v>
      </c>
      <c r="F62" s="4" t="s">
        <v>19</v>
      </c>
      <c r="G62" s="4" t="s">
        <v>20</v>
      </c>
      <c r="H62" s="4" t="s">
        <v>21</v>
      </c>
      <c r="I62" s="5" t="s">
        <v>21</v>
      </c>
      <c r="J62" s="1" t="s">
        <v>143</v>
      </c>
      <c r="K62" s="1" t="s">
        <v>144</v>
      </c>
      <c r="L62" s="1" t="s">
        <v>255</v>
      </c>
      <c r="M62" s="4" t="str">
        <f t="shared" si="0"/>
        <v>Outstanding</v>
      </c>
      <c r="N62" s="13" t="s">
        <v>21</v>
      </c>
    </row>
    <row r="63" spans="1:14" ht="60" customHeight="1" x14ac:dyDescent="0.35">
      <c r="A63" s="11" t="s">
        <v>256</v>
      </c>
      <c r="B63" s="1" t="s">
        <v>257</v>
      </c>
      <c r="C63" s="2" t="s">
        <v>16</v>
      </c>
      <c r="D63" s="3" t="s">
        <v>198</v>
      </c>
      <c r="E63" s="4" t="s">
        <v>18</v>
      </c>
      <c r="F63" s="4" t="s">
        <v>19</v>
      </c>
      <c r="G63" s="4" t="s">
        <v>20</v>
      </c>
      <c r="H63" s="4" t="s">
        <v>21</v>
      </c>
      <c r="I63" s="5" t="s">
        <v>21</v>
      </c>
      <c r="J63" s="1" t="s">
        <v>258</v>
      </c>
      <c r="K63" s="1" t="s">
        <v>259</v>
      </c>
      <c r="L63" s="1" t="s">
        <v>260</v>
      </c>
      <c r="M63" s="4" t="str">
        <f t="shared" si="0"/>
        <v>Outstanding</v>
      </c>
      <c r="N63" s="13" t="s">
        <v>21</v>
      </c>
    </row>
    <row r="64" spans="1:14" ht="60" customHeight="1" x14ac:dyDescent="0.35">
      <c r="A64" s="11" t="s">
        <v>261</v>
      </c>
      <c r="B64" s="1" t="s">
        <v>147</v>
      </c>
      <c r="C64" s="2" t="s">
        <v>16</v>
      </c>
      <c r="D64" s="3" t="s">
        <v>198</v>
      </c>
      <c r="E64" s="4" t="s">
        <v>18</v>
      </c>
      <c r="F64" s="4" t="s">
        <v>19</v>
      </c>
      <c r="G64" s="4" t="s">
        <v>20</v>
      </c>
      <c r="H64" s="4" t="s">
        <v>21</v>
      </c>
      <c r="I64" s="5" t="s">
        <v>21</v>
      </c>
      <c r="J64" s="1" t="s">
        <v>262</v>
      </c>
      <c r="K64" s="1" t="s">
        <v>149</v>
      </c>
      <c r="L64" s="1" t="s">
        <v>150</v>
      </c>
      <c r="M64" s="4" t="str">
        <f t="shared" si="0"/>
        <v>Outstanding</v>
      </c>
      <c r="N64" s="13" t="s">
        <v>21</v>
      </c>
    </row>
    <row r="65" spans="1:14" ht="60" customHeight="1" x14ac:dyDescent="0.35">
      <c r="A65" s="11" t="s">
        <v>263</v>
      </c>
      <c r="B65" s="1" t="s">
        <v>264</v>
      </c>
      <c r="C65" s="2" t="s">
        <v>16</v>
      </c>
      <c r="D65" s="3" t="s">
        <v>198</v>
      </c>
      <c r="E65" s="4" t="s">
        <v>18</v>
      </c>
      <c r="F65" s="4" t="s">
        <v>19</v>
      </c>
      <c r="G65" s="4" t="s">
        <v>20</v>
      </c>
      <c r="H65" s="4" t="s">
        <v>21</v>
      </c>
      <c r="I65" s="5" t="s">
        <v>21</v>
      </c>
      <c r="J65" s="1" t="s">
        <v>265</v>
      </c>
      <c r="K65" s="1" t="s">
        <v>266</v>
      </c>
      <c r="L65" s="1" t="s">
        <v>267</v>
      </c>
      <c r="M65" s="4" t="str">
        <f t="shared" si="0"/>
        <v>Outstanding</v>
      </c>
      <c r="N65" s="13" t="s">
        <v>21</v>
      </c>
    </row>
    <row r="66" spans="1:14" ht="60" customHeight="1" x14ac:dyDescent="0.35">
      <c r="A66" s="11" t="s">
        <v>268</v>
      </c>
      <c r="B66" s="1" t="s">
        <v>152</v>
      </c>
      <c r="C66" s="2" t="s">
        <v>16</v>
      </c>
      <c r="D66" s="3" t="s">
        <v>198</v>
      </c>
      <c r="E66" s="4" t="s">
        <v>18</v>
      </c>
      <c r="F66" s="4" t="s">
        <v>19</v>
      </c>
      <c r="G66" s="4" t="s">
        <v>20</v>
      </c>
      <c r="H66" s="4" t="s">
        <v>21</v>
      </c>
      <c r="I66" s="5" t="s">
        <v>21</v>
      </c>
      <c r="J66" s="1" t="s">
        <v>153</v>
      </c>
      <c r="K66" s="1" t="s">
        <v>154</v>
      </c>
      <c r="L66" s="1" t="s">
        <v>155</v>
      </c>
      <c r="M66" s="4" t="str">
        <f t="shared" si="0"/>
        <v>Outstanding</v>
      </c>
      <c r="N66" s="13" t="s">
        <v>21</v>
      </c>
    </row>
    <row r="67" spans="1:14" ht="60" customHeight="1" x14ac:dyDescent="0.35">
      <c r="A67" s="11" t="s">
        <v>269</v>
      </c>
      <c r="B67" s="1" t="s">
        <v>157</v>
      </c>
      <c r="C67" s="2" t="s">
        <v>16</v>
      </c>
      <c r="D67" s="3" t="s">
        <v>198</v>
      </c>
      <c r="E67" s="4" t="s">
        <v>18</v>
      </c>
      <c r="F67" s="4" t="s">
        <v>19</v>
      </c>
      <c r="G67" s="4" t="s">
        <v>20</v>
      </c>
      <c r="H67" s="4" t="s">
        <v>21</v>
      </c>
      <c r="I67" s="5" t="s">
        <v>21</v>
      </c>
      <c r="J67" s="1" t="s">
        <v>158</v>
      </c>
      <c r="K67" s="1" t="s">
        <v>159</v>
      </c>
      <c r="L67" s="1" t="s">
        <v>160</v>
      </c>
      <c r="M67" s="4" t="str">
        <f t="shared" si="0"/>
        <v>Outstanding</v>
      </c>
      <c r="N67" s="13" t="s">
        <v>21</v>
      </c>
    </row>
    <row r="68" spans="1:14" ht="60" customHeight="1" x14ac:dyDescent="0.35">
      <c r="A68" s="11" t="s">
        <v>270</v>
      </c>
      <c r="B68" s="1" t="s">
        <v>162</v>
      </c>
      <c r="C68" s="2" t="s">
        <v>16</v>
      </c>
      <c r="D68" s="3" t="s">
        <v>198</v>
      </c>
      <c r="E68" s="4" t="s">
        <v>18</v>
      </c>
      <c r="F68" s="4" t="s">
        <v>19</v>
      </c>
      <c r="G68" s="4" t="s">
        <v>20</v>
      </c>
      <c r="H68" s="4" t="s">
        <v>21</v>
      </c>
      <c r="I68" s="5" t="s">
        <v>21</v>
      </c>
      <c r="J68" s="1" t="s">
        <v>163</v>
      </c>
      <c r="K68" s="1" t="s">
        <v>271</v>
      </c>
      <c r="L68" s="1" t="s">
        <v>272</v>
      </c>
      <c r="M68" s="4" t="str">
        <f t="shared" si="0"/>
        <v>Outstanding</v>
      </c>
      <c r="N68" s="13" t="s">
        <v>21</v>
      </c>
    </row>
    <row r="69" spans="1:14" ht="60" customHeight="1" x14ac:dyDescent="0.35">
      <c r="A69" s="11" t="s">
        <v>273</v>
      </c>
      <c r="B69" s="1" t="s">
        <v>167</v>
      </c>
      <c r="C69" s="2" t="s">
        <v>168</v>
      </c>
      <c r="D69" s="3" t="s">
        <v>198</v>
      </c>
      <c r="E69" s="4" t="s">
        <v>18</v>
      </c>
      <c r="F69" s="4" t="s">
        <v>19</v>
      </c>
      <c r="G69" s="4" t="s">
        <v>20</v>
      </c>
      <c r="H69" s="4" t="s">
        <v>21</v>
      </c>
      <c r="I69" s="5" t="s">
        <v>21</v>
      </c>
      <c r="J69" s="1" t="s">
        <v>169</v>
      </c>
      <c r="K69" s="1" t="s">
        <v>170</v>
      </c>
      <c r="L69" s="1" t="s">
        <v>274</v>
      </c>
      <c r="M69" s="4" t="str">
        <f t="shared" si="0"/>
        <v>Outstanding</v>
      </c>
      <c r="N69" s="13" t="s">
        <v>21</v>
      </c>
    </row>
    <row r="70" spans="1:14" ht="60" customHeight="1" x14ac:dyDescent="0.35">
      <c r="A70" s="11" t="s">
        <v>275</v>
      </c>
      <c r="B70" s="1" t="s">
        <v>173</v>
      </c>
      <c r="C70" s="2" t="s">
        <v>82</v>
      </c>
      <c r="D70" s="3" t="s">
        <v>198</v>
      </c>
      <c r="E70" s="4" t="s">
        <v>18</v>
      </c>
      <c r="F70" s="4" t="s">
        <v>19</v>
      </c>
      <c r="G70" s="4" t="s">
        <v>20</v>
      </c>
      <c r="H70" s="4" t="s">
        <v>21</v>
      </c>
      <c r="I70" s="5" t="s">
        <v>21</v>
      </c>
      <c r="J70" s="1" t="s">
        <v>276</v>
      </c>
      <c r="K70" s="1" t="s">
        <v>175</v>
      </c>
      <c r="L70" s="1" t="s">
        <v>176</v>
      </c>
      <c r="M70" s="4" t="str">
        <f t="shared" si="0"/>
        <v>Outstanding</v>
      </c>
      <c r="N70" s="13" t="s">
        <v>21</v>
      </c>
    </row>
    <row r="71" spans="1:14" ht="60" customHeight="1" x14ac:dyDescent="0.35">
      <c r="A71" s="11" t="s">
        <v>277</v>
      </c>
      <c r="B71" s="1" t="s">
        <v>278</v>
      </c>
      <c r="C71" s="2" t="s">
        <v>82</v>
      </c>
      <c r="D71" s="3" t="s">
        <v>198</v>
      </c>
      <c r="E71" s="4" t="s">
        <v>18</v>
      </c>
      <c r="F71" s="4" t="s">
        <v>19</v>
      </c>
      <c r="G71" s="4" t="s">
        <v>20</v>
      </c>
      <c r="H71" s="4" t="s">
        <v>21</v>
      </c>
      <c r="I71" s="5" t="s">
        <v>21</v>
      </c>
      <c r="J71" s="1" t="s">
        <v>179</v>
      </c>
      <c r="K71" s="1" t="s">
        <v>180</v>
      </c>
      <c r="L71" s="1" t="s">
        <v>181</v>
      </c>
      <c r="M71" s="4" t="str">
        <f t="shared" si="0"/>
        <v>Outstanding</v>
      </c>
      <c r="N71" s="13" t="s">
        <v>21</v>
      </c>
    </row>
    <row r="72" spans="1:14" ht="60" customHeight="1" x14ac:dyDescent="0.35">
      <c r="A72" s="11" t="s">
        <v>279</v>
      </c>
      <c r="B72" s="1" t="s">
        <v>183</v>
      </c>
      <c r="C72" s="2" t="s">
        <v>16</v>
      </c>
      <c r="D72" s="3" t="s">
        <v>198</v>
      </c>
      <c r="E72" s="4" t="s">
        <v>18</v>
      </c>
      <c r="F72" s="4" t="s">
        <v>19</v>
      </c>
      <c r="G72" s="4" t="s">
        <v>20</v>
      </c>
      <c r="H72" s="4" t="s">
        <v>21</v>
      </c>
      <c r="I72" s="5" t="s">
        <v>21</v>
      </c>
      <c r="J72" s="1" t="s">
        <v>280</v>
      </c>
      <c r="K72" s="1" t="s">
        <v>185</v>
      </c>
      <c r="L72" s="1" t="s">
        <v>281</v>
      </c>
      <c r="M72" s="4" t="str">
        <f t="shared" si="0"/>
        <v>Outstanding</v>
      </c>
      <c r="N72" s="13" t="s">
        <v>21</v>
      </c>
    </row>
    <row r="73" spans="1:14" ht="60" customHeight="1" x14ac:dyDescent="0.35">
      <c r="A73" s="11" t="s">
        <v>282</v>
      </c>
      <c r="B73" s="1" t="s">
        <v>188</v>
      </c>
      <c r="C73" s="2" t="s">
        <v>16</v>
      </c>
      <c r="D73" s="3" t="s">
        <v>198</v>
      </c>
      <c r="E73" s="4" t="s">
        <v>18</v>
      </c>
      <c r="F73" s="4" t="s">
        <v>19</v>
      </c>
      <c r="G73" s="4" t="s">
        <v>20</v>
      </c>
      <c r="H73" s="4" t="s">
        <v>21</v>
      </c>
      <c r="I73" s="5" t="s">
        <v>21</v>
      </c>
      <c r="J73" s="1" t="s">
        <v>189</v>
      </c>
      <c r="K73" s="1" t="s">
        <v>190</v>
      </c>
      <c r="L73" s="1" t="s">
        <v>191</v>
      </c>
      <c r="M73" s="4" t="str">
        <f t="shared" si="0"/>
        <v>Outstanding</v>
      </c>
      <c r="N73" s="13" t="s">
        <v>21</v>
      </c>
    </row>
    <row r="74" spans="1:14" ht="60" customHeight="1" x14ac:dyDescent="0.35">
      <c r="A74" s="11" t="s">
        <v>283</v>
      </c>
      <c r="B74" s="1" t="s">
        <v>193</v>
      </c>
      <c r="C74" s="2" t="s">
        <v>82</v>
      </c>
      <c r="D74" s="3" t="s">
        <v>198</v>
      </c>
      <c r="E74" s="4" t="s">
        <v>18</v>
      </c>
      <c r="F74" s="4" t="s">
        <v>19</v>
      </c>
      <c r="G74" s="4" t="s">
        <v>20</v>
      </c>
      <c r="H74" s="4" t="s">
        <v>21</v>
      </c>
      <c r="I74" s="5" t="s">
        <v>21</v>
      </c>
      <c r="J74" s="1" t="s">
        <v>194</v>
      </c>
      <c r="K74" s="1" t="s">
        <v>195</v>
      </c>
      <c r="L74" s="1" t="s">
        <v>284</v>
      </c>
      <c r="M74" s="4" t="str">
        <f t="shared" si="0"/>
        <v>Outstanding</v>
      </c>
      <c r="N74" s="13" t="s">
        <v>21</v>
      </c>
    </row>
    <row r="75" spans="1:14" ht="60" customHeight="1" x14ac:dyDescent="0.35">
      <c r="A75" s="11" t="s">
        <v>285</v>
      </c>
      <c r="B75" s="1" t="s">
        <v>286</v>
      </c>
      <c r="C75" s="2" t="s">
        <v>168</v>
      </c>
      <c r="D75" s="3" t="s">
        <v>17</v>
      </c>
      <c r="E75" s="4" t="s">
        <v>18</v>
      </c>
      <c r="F75" s="4" t="s">
        <v>19</v>
      </c>
      <c r="G75" s="4" t="s">
        <v>20</v>
      </c>
      <c r="H75" s="4" t="s">
        <v>21</v>
      </c>
      <c r="I75" s="5" t="s">
        <v>21</v>
      </c>
      <c r="J75" s="1" t="s">
        <v>287</v>
      </c>
      <c r="K75" s="1" t="s">
        <v>288</v>
      </c>
      <c r="L75" s="1" t="s">
        <v>289</v>
      </c>
      <c r="M75" s="4" t="str">
        <f t="shared" si="0"/>
        <v>Outstanding</v>
      </c>
      <c r="N75" s="13" t="s">
        <v>21</v>
      </c>
    </row>
    <row r="76" spans="1:14" ht="60" customHeight="1" x14ac:dyDescent="0.35">
      <c r="A76" s="11" t="s">
        <v>290</v>
      </c>
      <c r="B76" s="1" t="s">
        <v>286</v>
      </c>
      <c r="C76" s="2" t="s">
        <v>168</v>
      </c>
      <c r="D76" s="3" t="s">
        <v>198</v>
      </c>
      <c r="E76" s="4" t="s">
        <v>18</v>
      </c>
      <c r="F76" s="4" t="s">
        <v>19</v>
      </c>
      <c r="G76" s="4" t="s">
        <v>20</v>
      </c>
      <c r="H76" s="4" t="s">
        <v>21</v>
      </c>
      <c r="I76" s="5" t="s">
        <v>21</v>
      </c>
      <c r="J76" s="1" t="s">
        <v>287</v>
      </c>
      <c r="K76" s="1" t="s">
        <v>288</v>
      </c>
      <c r="L76" s="1" t="s">
        <v>289</v>
      </c>
      <c r="M76" s="4" t="str">
        <f t="shared" si="0"/>
        <v>Outstanding</v>
      </c>
      <c r="N76" s="13" t="s">
        <v>21</v>
      </c>
    </row>
    <row r="77" spans="1:14" ht="60" customHeight="1" x14ac:dyDescent="0.35">
      <c r="A77" s="11" t="s">
        <v>291</v>
      </c>
      <c r="B77" s="1" t="s">
        <v>292</v>
      </c>
      <c r="C77" s="2" t="s">
        <v>16</v>
      </c>
      <c r="D77" s="3" t="s">
        <v>17</v>
      </c>
      <c r="E77" s="4" t="s">
        <v>18</v>
      </c>
      <c r="F77" s="4" t="s">
        <v>19</v>
      </c>
      <c r="G77" s="4" t="s">
        <v>20</v>
      </c>
      <c r="H77" s="4" t="s">
        <v>21</v>
      </c>
      <c r="I77" s="5" t="s">
        <v>21</v>
      </c>
      <c r="J77" s="1" t="s">
        <v>293</v>
      </c>
      <c r="K77" s="1" t="s">
        <v>294</v>
      </c>
      <c r="L77" s="1" t="s">
        <v>295</v>
      </c>
      <c r="M77" s="4" t="str">
        <f t="shared" si="0"/>
        <v>Outstanding</v>
      </c>
      <c r="N77" s="13" t="s">
        <v>21</v>
      </c>
    </row>
    <row r="78" spans="1:14" ht="60" customHeight="1" x14ac:dyDescent="0.35">
      <c r="A78" s="11" t="s">
        <v>296</v>
      </c>
      <c r="B78" s="1" t="s">
        <v>297</v>
      </c>
      <c r="C78" s="2" t="s">
        <v>82</v>
      </c>
      <c r="D78" s="3" t="s">
        <v>17</v>
      </c>
      <c r="E78" s="4" t="s">
        <v>18</v>
      </c>
      <c r="F78" s="4" t="s">
        <v>19</v>
      </c>
      <c r="G78" s="4" t="s">
        <v>20</v>
      </c>
      <c r="H78" s="4" t="s">
        <v>21</v>
      </c>
      <c r="I78" s="5" t="s">
        <v>21</v>
      </c>
      <c r="J78" s="1" t="s">
        <v>298</v>
      </c>
      <c r="K78" s="1" t="s">
        <v>299</v>
      </c>
      <c r="L78" s="1" t="s">
        <v>300</v>
      </c>
      <c r="M78" s="4" t="str">
        <f t="shared" si="0"/>
        <v>Outstanding</v>
      </c>
      <c r="N78" s="13" t="s">
        <v>21</v>
      </c>
    </row>
    <row r="79" spans="1:14" ht="60" customHeight="1" x14ac:dyDescent="0.35">
      <c r="A79" s="11" t="s">
        <v>301</v>
      </c>
      <c r="B79" s="1" t="s">
        <v>302</v>
      </c>
      <c r="C79" s="2" t="s">
        <v>82</v>
      </c>
      <c r="D79" s="3" t="s">
        <v>17</v>
      </c>
      <c r="E79" s="4" t="s">
        <v>18</v>
      </c>
      <c r="F79" s="4" t="s">
        <v>19</v>
      </c>
      <c r="G79" s="4" t="s">
        <v>20</v>
      </c>
      <c r="H79" s="4" t="s">
        <v>21</v>
      </c>
      <c r="I79" s="5" t="s">
        <v>21</v>
      </c>
      <c r="J79" s="1" t="s">
        <v>303</v>
      </c>
      <c r="K79" s="1" t="s">
        <v>304</v>
      </c>
      <c r="L79" s="1" t="s">
        <v>305</v>
      </c>
      <c r="M79" s="4" t="str">
        <f t="shared" si="0"/>
        <v>Outstanding</v>
      </c>
      <c r="N79" s="13" t="s">
        <v>21</v>
      </c>
    </row>
    <row r="80" spans="1:14" ht="60" customHeight="1" x14ac:dyDescent="0.35">
      <c r="A80" s="11" t="s">
        <v>306</v>
      </c>
      <c r="B80" s="1" t="s">
        <v>307</v>
      </c>
      <c r="C80" s="2" t="s">
        <v>82</v>
      </c>
      <c r="D80" s="3" t="s">
        <v>17</v>
      </c>
      <c r="E80" s="4" t="s">
        <v>18</v>
      </c>
      <c r="F80" s="4" t="s">
        <v>19</v>
      </c>
      <c r="G80" s="4" t="s">
        <v>20</v>
      </c>
      <c r="H80" s="4" t="s">
        <v>21</v>
      </c>
      <c r="I80" s="5" t="s">
        <v>21</v>
      </c>
      <c r="J80" s="1" t="s">
        <v>308</v>
      </c>
      <c r="K80" s="1" t="s">
        <v>309</v>
      </c>
      <c r="L80" s="1" t="s">
        <v>310</v>
      </c>
      <c r="M80" s="4" t="str">
        <f t="shared" si="0"/>
        <v>Outstanding</v>
      </c>
      <c r="N80" s="13" t="s">
        <v>21</v>
      </c>
    </row>
    <row r="81" spans="1:14" ht="60" customHeight="1" x14ac:dyDescent="0.35">
      <c r="A81" s="11" t="s">
        <v>311</v>
      </c>
      <c r="B81" s="1" t="s">
        <v>312</v>
      </c>
      <c r="C81" s="2" t="s">
        <v>16</v>
      </c>
      <c r="D81" s="3" t="s">
        <v>17</v>
      </c>
      <c r="E81" s="4" t="s">
        <v>18</v>
      </c>
      <c r="F81" s="4" t="s">
        <v>19</v>
      </c>
      <c r="G81" s="4" t="s">
        <v>20</v>
      </c>
      <c r="H81" s="4" t="s">
        <v>21</v>
      </c>
      <c r="I81" s="5" t="s">
        <v>21</v>
      </c>
      <c r="J81" s="1" t="s">
        <v>313</v>
      </c>
      <c r="K81" s="1" t="s">
        <v>314</v>
      </c>
      <c r="L81" s="1" t="s">
        <v>315</v>
      </c>
      <c r="M81" s="4" t="str">
        <f t="shared" si="0"/>
        <v>Outstanding</v>
      </c>
      <c r="N81" s="13" t="s">
        <v>21</v>
      </c>
    </row>
    <row r="82" spans="1:14" ht="60" customHeight="1" x14ac:dyDescent="0.35">
      <c r="A82" s="11" t="s">
        <v>316</v>
      </c>
      <c r="B82" s="1" t="s">
        <v>317</v>
      </c>
      <c r="C82" s="2" t="s">
        <v>16</v>
      </c>
      <c r="D82" s="3" t="s">
        <v>17</v>
      </c>
      <c r="E82" s="4" t="s">
        <v>18</v>
      </c>
      <c r="F82" s="4" t="s">
        <v>19</v>
      </c>
      <c r="G82" s="4" t="s">
        <v>20</v>
      </c>
      <c r="H82" s="4" t="s">
        <v>21</v>
      </c>
      <c r="I82" s="5" t="s">
        <v>21</v>
      </c>
      <c r="J82" s="1" t="s">
        <v>318</v>
      </c>
      <c r="K82" s="1" t="s">
        <v>319</v>
      </c>
      <c r="L82" s="1" t="s">
        <v>320</v>
      </c>
      <c r="M82" s="4" t="str">
        <f t="shared" si="0"/>
        <v>Outstanding</v>
      </c>
      <c r="N82" s="13" t="s">
        <v>21</v>
      </c>
    </row>
    <row r="83" spans="1:14" ht="60" customHeight="1" x14ac:dyDescent="0.35">
      <c r="A83" s="11" t="s">
        <v>321</v>
      </c>
      <c r="B83" s="1" t="s">
        <v>292</v>
      </c>
      <c r="C83" s="2" t="s">
        <v>16</v>
      </c>
      <c r="D83" s="3" t="s">
        <v>198</v>
      </c>
      <c r="E83" s="4" t="s">
        <v>18</v>
      </c>
      <c r="F83" s="4" t="s">
        <v>19</v>
      </c>
      <c r="G83" s="4" t="s">
        <v>20</v>
      </c>
      <c r="H83" s="4" t="s">
        <v>21</v>
      </c>
      <c r="I83" s="5" t="s">
        <v>21</v>
      </c>
      <c r="J83" s="1" t="s">
        <v>322</v>
      </c>
      <c r="K83" s="1" t="s">
        <v>294</v>
      </c>
      <c r="L83" s="1" t="s">
        <v>323</v>
      </c>
      <c r="M83" s="4" t="str">
        <f t="shared" si="0"/>
        <v>Outstanding</v>
      </c>
      <c r="N83" s="13" t="s">
        <v>21</v>
      </c>
    </row>
    <row r="84" spans="1:14" ht="60" customHeight="1" x14ac:dyDescent="0.35">
      <c r="A84" s="11" t="s">
        <v>324</v>
      </c>
      <c r="B84" s="1" t="s">
        <v>297</v>
      </c>
      <c r="C84" s="2" t="s">
        <v>82</v>
      </c>
      <c r="D84" s="3" t="s">
        <v>198</v>
      </c>
      <c r="E84" s="4" t="s">
        <v>18</v>
      </c>
      <c r="F84" s="4" t="s">
        <v>19</v>
      </c>
      <c r="G84" s="4" t="s">
        <v>20</v>
      </c>
      <c r="H84" s="4" t="s">
        <v>21</v>
      </c>
      <c r="I84" s="5" t="s">
        <v>21</v>
      </c>
      <c r="J84" s="1" t="s">
        <v>298</v>
      </c>
      <c r="K84" s="1" t="s">
        <v>299</v>
      </c>
      <c r="L84" s="1" t="s">
        <v>325</v>
      </c>
      <c r="M84" s="4" t="str">
        <f t="shared" si="0"/>
        <v>Outstanding</v>
      </c>
      <c r="N84" s="13" t="s">
        <v>21</v>
      </c>
    </row>
    <row r="85" spans="1:14" ht="60" customHeight="1" x14ac:dyDescent="0.35">
      <c r="A85" s="11" t="s">
        <v>326</v>
      </c>
      <c r="B85" s="1" t="s">
        <v>302</v>
      </c>
      <c r="C85" s="2" t="s">
        <v>82</v>
      </c>
      <c r="D85" s="3" t="s">
        <v>198</v>
      </c>
      <c r="E85" s="4" t="s">
        <v>18</v>
      </c>
      <c r="F85" s="4" t="s">
        <v>19</v>
      </c>
      <c r="G85" s="4" t="s">
        <v>20</v>
      </c>
      <c r="H85" s="4" t="s">
        <v>21</v>
      </c>
      <c r="I85" s="5" t="s">
        <v>21</v>
      </c>
      <c r="J85" s="1" t="s">
        <v>303</v>
      </c>
      <c r="K85" s="1" t="s">
        <v>304</v>
      </c>
      <c r="L85" s="1" t="s">
        <v>305</v>
      </c>
      <c r="M85" s="4" t="str">
        <f t="shared" si="0"/>
        <v>Outstanding</v>
      </c>
      <c r="N85" s="13" t="s">
        <v>21</v>
      </c>
    </row>
    <row r="86" spans="1:14" ht="60" customHeight="1" x14ac:dyDescent="0.35">
      <c r="A86" s="11" t="s">
        <v>327</v>
      </c>
      <c r="B86" s="1" t="s">
        <v>307</v>
      </c>
      <c r="C86" s="2" t="s">
        <v>82</v>
      </c>
      <c r="D86" s="3" t="s">
        <v>198</v>
      </c>
      <c r="E86" s="4" t="s">
        <v>18</v>
      </c>
      <c r="F86" s="4" t="s">
        <v>19</v>
      </c>
      <c r="G86" s="4" t="s">
        <v>20</v>
      </c>
      <c r="H86" s="4" t="s">
        <v>21</v>
      </c>
      <c r="I86" s="5" t="s">
        <v>21</v>
      </c>
      <c r="J86" s="1" t="s">
        <v>308</v>
      </c>
      <c r="K86" s="1" t="s">
        <v>309</v>
      </c>
      <c r="L86" s="1" t="s">
        <v>310</v>
      </c>
      <c r="M86" s="4" t="str">
        <f t="shared" si="0"/>
        <v>Outstanding</v>
      </c>
      <c r="N86" s="13" t="s">
        <v>21</v>
      </c>
    </row>
    <row r="87" spans="1:14" ht="60" customHeight="1" x14ac:dyDescent="0.35">
      <c r="A87" s="11" t="s">
        <v>328</v>
      </c>
      <c r="B87" s="1" t="s">
        <v>312</v>
      </c>
      <c r="C87" s="2" t="s">
        <v>16</v>
      </c>
      <c r="D87" s="3" t="s">
        <v>198</v>
      </c>
      <c r="E87" s="4" t="s">
        <v>18</v>
      </c>
      <c r="F87" s="4" t="s">
        <v>19</v>
      </c>
      <c r="G87" s="4" t="s">
        <v>20</v>
      </c>
      <c r="H87" s="4" t="s">
        <v>21</v>
      </c>
      <c r="I87" s="5" t="s">
        <v>21</v>
      </c>
      <c r="J87" s="1" t="s">
        <v>313</v>
      </c>
      <c r="K87" s="1" t="s">
        <v>314</v>
      </c>
      <c r="L87" s="1" t="s">
        <v>315</v>
      </c>
      <c r="M87" s="4" t="str">
        <f t="shared" si="0"/>
        <v>Outstanding</v>
      </c>
      <c r="N87" s="13" t="s">
        <v>21</v>
      </c>
    </row>
    <row r="88" spans="1:14" ht="60" customHeight="1" x14ac:dyDescent="0.35">
      <c r="A88" s="11" t="s">
        <v>329</v>
      </c>
      <c r="B88" s="1" t="s">
        <v>317</v>
      </c>
      <c r="C88" s="2" t="s">
        <v>16</v>
      </c>
      <c r="D88" s="3" t="s">
        <v>198</v>
      </c>
      <c r="E88" s="4" t="s">
        <v>18</v>
      </c>
      <c r="F88" s="4" t="s">
        <v>19</v>
      </c>
      <c r="G88" s="4" t="s">
        <v>20</v>
      </c>
      <c r="H88" s="4" t="s">
        <v>21</v>
      </c>
      <c r="I88" s="5" t="s">
        <v>21</v>
      </c>
      <c r="J88" s="1" t="s">
        <v>318</v>
      </c>
      <c r="K88" s="1" t="s">
        <v>319</v>
      </c>
      <c r="L88" s="1" t="s">
        <v>330</v>
      </c>
      <c r="M88" s="4" t="str">
        <f t="shared" si="0"/>
        <v>Outstanding</v>
      </c>
      <c r="N88" s="13" t="s">
        <v>21</v>
      </c>
    </row>
    <row r="89" spans="1:14" ht="60" customHeight="1" x14ac:dyDescent="0.35">
      <c r="A89" s="11" t="s">
        <v>331</v>
      </c>
      <c r="B89" s="1" t="s">
        <v>332</v>
      </c>
      <c r="C89" s="2" t="s">
        <v>16</v>
      </c>
      <c r="D89" s="3" t="s">
        <v>17</v>
      </c>
      <c r="E89" s="4" t="s">
        <v>18</v>
      </c>
      <c r="F89" s="4" t="s">
        <v>19</v>
      </c>
      <c r="G89" s="4" t="s">
        <v>20</v>
      </c>
      <c r="H89" s="4" t="s">
        <v>21</v>
      </c>
      <c r="I89" s="5" t="s">
        <v>21</v>
      </c>
      <c r="J89" s="1" t="s">
        <v>333</v>
      </c>
      <c r="K89" s="1" t="s">
        <v>334</v>
      </c>
      <c r="L89" s="1" t="s">
        <v>335</v>
      </c>
      <c r="M89" s="4" t="str">
        <f t="shared" si="0"/>
        <v>Outstanding</v>
      </c>
      <c r="N89" s="13" t="s">
        <v>21</v>
      </c>
    </row>
    <row r="90" spans="1:14" ht="60" customHeight="1" x14ac:dyDescent="0.35">
      <c r="A90" s="11" t="s">
        <v>336</v>
      </c>
      <c r="B90" s="1" t="s">
        <v>337</v>
      </c>
      <c r="C90" s="2" t="s">
        <v>16</v>
      </c>
      <c r="D90" s="3" t="s">
        <v>17</v>
      </c>
      <c r="E90" s="4" t="s">
        <v>18</v>
      </c>
      <c r="F90" s="4" t="s">
        <v>19</v>
      </c>
      <c r="G90" s="4" t="s">
        <v>20</v>
      </c>
      <c r="H90" s="4" t="s">
        <v>21</v>
      </c>
      <c r="I90" s="5" t="s">
        <v>21</v>
      </c>
      <c r="J90" s="1" t="s">
        <v>338</v>
      </c>
      <c r="K90" s="1" t="s">
        <v>339</v>
      </c>
      <c r="L90" s="1" t="s">
        <v>340</v>
      </c>
      <c r="M90" s="4" t="str">
        <f t="shared" si="0"/>
        <v>Outstanding</v>
      </c>
      <c r="N90" s="13" t="s">
        <v>21</v>
      </c>
    </row>
    <row r="91" spans="1:14" ht="60" customHeight="1" x14ac:dyDescent="0.35">
      <c r="A91" s="11" t="s">
        <v>341</v>
      </c>
      <c r="B91" s="1" t="s">
        <v>332</v>
      </c>
      <c r="C91" s="2" t="s">
        <v>16</v>
      </c>
      <c r="D91" s="3" t="s">
        <v>198</v>
      </c>
      <c r="E91" s="4" t="s">
        <v>18</v>
      </c>
      <c r="F91" s="4" t="s">
        <v>19</v>
      </c>
      <c r="G91" s="4" t="s">
        <v>20</v>
      </c>
      <c r="H91" s="4" t="s">
        <v>21</v>
      </c>
      <c r="I91" s="5" t="s">
        <v>21</v>
      </c>
      <c r="J91" s="1" t="s">
        <v>333</v>
      </c>
      <c r="K91" s="1" t="s">
        <v>334</v>
      </c>
      <c r="L91" s="1" t="s">
        <v>335</v>
      </c>
      <c r="M91" s="4" t="str">
        <f t="shared" si="0"/>
        <v>Outstanding</v>
      </c>
      <c r="N91" s="13" t="s">
        <v>21</v>
      </c>
    </row>
    <row r="92" spans="1:14" ht="60" customHeight="1" x14ac:dyDescent="0.35">
      <c r="A92" s="12" t="s">
        <v>342</v>
      </c>
      <c r="B92" s="6" t="s">
        <v>337</v>
      </c>
      <c r="C92" s="7" t="s">
        <v>16</v>
      </c>
      <c r="D92" s="8" t="s">
        <v>198</v>
      </c>
      <c r="E92" s="9" t="s">
        <v>18</v>
      </c>
      <c r="F92" s="9" t="s">
        <v>19</v>
      </c>
      <c r="G92" s="9" t="s">
        <v>20</v>
      </c>
      <c r="H92" s="9" t="s">
        <v>21</v>
      </c>
      <c r="I92" s="10" t="s">
        <v>21</v>
      </c>
      <c r="J92" s="6" t="s">
        <v>343</v>
      </c>
      <c r="K92" s="6" t="s">
        <v>339</v>
      </c>
      <c r="L92" s="6" t="s">
        <v>340</v>
      </c>
      <c r="M92" s="9" t="str">
        <f t="shared" si="0"/>
        <v>Outstanding</v>
      </c>
      <c r="N92" s="14" t="s">
        <v>21</v>
      </c>
    </row>
    <row r="96" spans="1:14" ht="32" customHeight="1" x14ac:dyDescent="0.35">
      <c r="A96" s="109" t="s">
        <v>344</v>
      </c>
      <c r="B96" s="109"/>
      <c r="C96" s="109"/>
      <c r="D96" s="109"/>
    </row>
  </sheetData>
  <mergeCells count="1">
    <mergeCell ref="A96:D96"/>
  </mergeCells>
  <conditionalFormatting sqref="C2:C92">
    <cfRule type="expression" dxfId="31" priority="14">
      <formula>LEFT($C2,7)="CAT III"</formula>
    </cfRule>
    <cfRule type="expression" dxfId="30" priority="15">
      <formula>LEFT($C2,6)="CAT II"</formula>
    </cfRule>
    <cfRule type="expression" dxfId="29" priority="16">
      <formula>LEFT($C2,5)="CAT I"</formula>
    </cfRule>
  </conditionalFormatting>
  <conditionalFormatting sqref="E2:E92">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F2:F92">
    <cfRule type="cellIs" dxfId="24" priority="5" operator="equal">
      <formula>"Low"</formula>
    </cfRule>
    <cfRule type="cellIs" dxfId="23" priority="6" operator="equal">
      <formula>"Medium"</formula>
    </cfRule>
    <cfRule type="cellIs" dxfId="22" priority="7" operator="equal">
      <formula>"High"</formula>
    </cfRule>
  </conditionalFormatting>
  <conditionalFormatting sqref="H2:H92">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E2:E92" xr:uid="{00000000-0002-0000-0200-000000000000}">
      <formula1>"Must,Should,Could,Won't,Unassigned"</formula1>
    </dataValidation>
    <dataValidation type="list" showErrorMessage="1" errorTitle="Invalid Value" error="Please select a value from the list: Low, Medium, High, Unassessed." sqref="F2:F92" xr:uid="{00000000-0002-0000-0200-000001000000}">
      <formula1>"Low,Medium,High,Unassessed"</formula1>
    </dataValidation>
    <dataValidation type="list" showErrorMessage="1" errorTitle="Invalid Value" error="Please select a value from the list: Phase1, Phase2, Phase3, Phase4, Phase5, Pending." sqref="G2:G9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92" xr:uid="{00000000-0002-0000-0200-000003000000}">
      <formula1>"Implemented,Testing,Failed,Compensated,Risk Accepted,N/A"</formula1>
    </dataValidation>
  </dataValidations>
  <hyperlinks>
    <hyperlink ref="A9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6" t="s">
        <v>476</v>
      </c>
      <c r="C2" s="126" t="s">
        <v>476</v>
      </c>
      <c r="D2" s="126" t="s">
        <v>476</v>
      </c>
      <c r="E2" s="126" t="s">
        <v>476</v>
      </c>
      <c r="F2" s="126" t="s">
        <v>476</v>
      </c>
      <c r="G2" s="126" t="s">
        <v>476</v>
      </c>
      <c r="H2" s="130" t="s">
        <v>477</v>
      </c>
      <c r="I2" s="130" t="s">
        <v>477</v>
      </c>
      <c r="J2" s="130" t="s">
        <v>477</v>
      </c>
      <c r="K2" s="130" t="s">
        <v>477</v>
      </c>
      <c r="L2" s="130" t="s">
        <v>477</v>
      </c>
      <c r="M2" s="129" t="s">
        <v>478</v>
      </c>
      <c r="N2" s="129" t="s">
        <v>478</v>
      </c>
      <c r="O2" s="131" t="s">
        <v>479</v>
      </c>
      <c r="P2" s="131" t="s">
        <v>479</v>
      </c>
      <c r="Q2" s="127" t="s">
        <v>12</v>
      </c>
      <c r="R2" s="127" t="s">
        <v>12</v>
      </c>
      <c r="S2" s="127" t="s">
        <v>12</v>
      </c>
      <c r="T2" s="128" t="s">
        <v>480</v>
      </c>
    </row>
    <row r="3" spans="2:20" ht="35" customHeight="1" x14ac:dyDescent="0.35">
      <c r="B3" s="73" t="s">
        <v>481</v>
      </c>
      <c r="C3" s="73" t="s">
        <v>482</v>
      </c>
      <c r="D3" s="73" t="s">
        <v>483</v>
      </c>
      <c r="E3" s="73" t="s">
        <v>484</v>
      </c>
      <c r="F3" s="73" t="s">
        <v>485</v>
      </c>
      <c r="G3" s="73" t="s">
        <v>10</v>
      </c>
      <c r="H3" s="74" t="s">
        <v>486</v>
      </c>
      <c r="I3" s="74" t="s">
        <v>487</v>
      </c>
      <c r="J3" s="74" t="s">
        <v>488</v>
      </c>
      <c r="K3" s="74" t="s">
        <v>489</v>
      </c>
      <c r="L3" s="74" t="s">
        <v>420</v>
      </c>
      <c r="M3" s="75" t="s">
        <v>490</v>
      </c>
      <c r="N3" s="75" t="s">
        <v>491</v>
      </c>
      <c r="O3" s="76" t="s">
        <v>492</v>
      </c>
      <c r="P3" s="76" t="s">
        <v>493</v>
      </c>
      <c r="Q3" s="77" t="s">
        <v>12</v>
      </c>
      <c r="R3" s="77" t="s">
        <v>494</v>
      </c>
      <c r="S3" s="77" t="s">
        <v>495</v>
      </c>
      <c r="T3" s="78" t="s">
        <v>496</v>
      </c>
    </row>
    <row r="4" spans="2:20" ht="60" customHeight="1" x14ac:dyDescent="0.35">
      <c r="B4" s="79" t="s">
        <v>497</v>
      </c>
      <c r="C4" s="79" t="s">
        <v>498</v>
      </c>
      <c r="D4" s="79" t="s">
        <v>499</v>
      </c>
      <c r="E4" s="79" t="s">
        <v>500</v>
      </c>
      <c r="F4" s="79" t="s">
        <v>501</v>
      </c>
      <c r="G4" s="79" t="s">
        <v>502</v>
      </c>
      <c r="H4" s="79" t="s">
        <v>503</v>
      </c>
      <c r="I4" s="79" t="s">
        <v>504</v>
      </c>
      <c r="J4" s="79" t="s">
        <v>505</v>
      </c>
      <c r="K4" s="79" t="s">
        <v>506</v>
      </c>
      <c r="L4" s="79" t="s">
        <v>507</v>
      </c>
      <c r="M4" s="79" t="s">
        <v>508</v>
      </c>
      <c r="N4" s="79" t="s">
        <v>509</v>
      </c>
      <c r="O4" s="79" t="s">
        <v>510</v>
      </c>
      <c r="P4" s="79" t="s">
        <v>511</v>
      </c>
      <c r="Q4" s="79" t="s">
        <v>512</v>
      </c>
      <c r="R4" s="79" t="s">
        <v>513</v>
      </c>
      <c r="S4" s="79" t="s">
        <v>514</v>
      </c>
      <c r="T4" s="79" t="s">
        <v>515</v>
      </c>
    </row>
    <row r="5" spans="2:20" ht="60" customHeight="1" x14ac:dyDescent="0.35">
      <c r="B5" s="41" t="s">
        <v>516</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517</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518</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519</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520</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521</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522</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523</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524</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525</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526</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527</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528</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529</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530</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531</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532</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533</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534</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535</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536</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537</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538</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539</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540</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541</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542</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543</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544</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545</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546</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547</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548</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549</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550</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551</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552</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553</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554</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555</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556</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557</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558</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559</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560</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561</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562</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563</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564</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565</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109" t="s">
        <v>344</v>
      </c>
      <c r="C58" s="109"/>
      <c r="D58" s="109"/>
      <c r="E58" s="109"/>
      <c r="F58" s="109"/>
      <c r="G58" s="109"/>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566</v>
      </c>
      <c r="B1" s="107" t="s">
        <v>0</v>
      </c>
      <c r="C1" s="107" t="s">
        <v>567</v>
      </c>
      <c r="D1" s="107" t="s">
        <v>10</v>
      </c>
      <c r="E1" s="107" t="s">
        <v>568</v>
      </c>
      <c r="F1" s="107" t="s">
        <v>569</v>
      </c>
      <c r="G1" s="107" t="s">
        <v>570</v>
      </c>
      <c r="H1" s="107" t="s">
        <v>571</v>
      </c>
      <c r="I1" s="107" t="s">
        <v>572</v>
      </c>
      <c r="J1" s="107" t="s">
        <v>573</v>
      </c>
      <c r="K1" s="107" t="s">
        <v>574</v>
      </c>
      <c r="L1" s="107" t="s">
        <v>575</v>
      </c>
      <c r="M1" s="107" t="s">
        <v>576</v>
      </c>
      <c r="N1" s="107" t="s">
        <v>577</v>
      </c>
      <c r="O1" s="107" t="s">
        <v>578</v>
      </c>
      <c r="P1" s="107" t="s">
        <v>579</v>
      </c>
      <c r="Q1" s="107" t="s">
        <v>580</v>
      </c>
      <c r="R1" s="107" t="s">
        <v>581</v>
      </c>
      <c r="S1" s="107" t="s">
        <v>582</v>
      </c>
      <c r="T1" s="107" t="s">
        <v>583</v>
      </c>
      <c r="U1" s="107" t="s">
        <v>584</v>
      </c>
      <c r="V1" s="107" t="s">
        <v>585</v>
      </c>
      <c r="W1" s="107" t="s">
        <v>586</v>
      </c>
      <c r="X1" s="107" t="s">
        <v>587</v>
      </c>
      <c r="Y1" s="107" t="s">
        <v>588</v>
      </c>
      <c r="Z1" s="107" t="s">
        <v>589</v>
      </c>
      <c r="AA1" s="107" t="s">
        <v>590</v>
      </c>
      <c r="AB1" s="107" t="s">
        <v>591</v>
      </c>
      <c r="AC1" s="107" t="s">
        <v>592</v>
      </c>
      <c r="AD1" s="107" t="s">
        <v>593</v>
      </c>
      <c r="AE1" s="107" t="s">
        <v>594</v>
      </c>
      <c r="AF1" s="107" t="s">
        <v>595</v>
      </c>
      <c r="AG1" s="107" t="s">
        <v>596</v>
      </c>
      <c r="AH1" s="107" t="s">
        <v>597</v>
      </c>
      <c r="AI1" s="107" t="s">
        <v>598</v>
      </c>
      <c r="AJ1" s="107" t="s">
        <v>599</v>
      </c>
      <c r="AK1" s="107" t="s">
        <v>600</v>
      </c>
      <c r="AL1" s="107" t="s">
        <v>601</v>
      </c>
      <c r="AM1" s="107" t="s">
        <v>602</v>
      </c>
      <c r="AN1" s="107" t="s">
        <v>603</v>
      </c>
      <c r="AO1" s="107" t="s">
        <v>604</v>
      </c>
      <c r="AP1" s="107" t="s">
        <v>605</v>
      </c>
      <c r="AQ1" s="107" t="s">
        <v>606</v>
      </c>
      <c r="AR1" s="107" t="s">
        <v>607</v>
      </c>
      <c r="AS1" s="107" t="s">
        <v>608</v>
      </c>
      <c r="AT1" s="107" t="s">
        <v>609</v>
      </c>
      <c r="AU1" s="107" t="s">
        <v>610</v>
      </c>
      <c r="AV1" s="107" t="s">
        <v>611</v>
      </c>
      <c r="AW1" s="108" t="s">
        <v>612</v>
      </c>
    </row>
    <row r="2" spans="1:49" ht="60" customHeight="1" outlineLevel="1" x14ac:dyDescent="0.35">
      <c r="A2" s="100" t="s">
        <v>613</v>
      </c>
      <c r="B2" s="83">
        <v>1</v>
      </c>
      <c r="C2" s="85" t="s">
        <v>21</v>
      </c>
      <c r="D2" s="87" t="s">
        <v>614</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613</v>
      </c>
      <c r="B3" s="84" t="s">
        <v>615</v>
      </c>
      <c r="C3" s="86" t="s">
        <v>616</v>
      </c>
      <c r="D3" s="88" t="s">
        <v>617</v>
      </c>
      <c r="E3" s="88" t="s">
        <v>618</v>
      </c>
      <c r="F3" s="89" t="s">
        <v>619</v>
      </c>
      <c r="G3" s="89" t="s">
        <v>620</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613</v>
      </c>
      <c r="B4" s="84" t="s">
        <v>621</v>
      </c>
      <c r="C4" s="86" t="s">
        <v>622</v>
      </c>
      <c r="D4" s="88" t="s">
        <v>623</v>
      </c>
      <c r="E4" s="88" t="s">
        <v>624</v>
      </c>
      <c r="F4" s="89" t="s">
        <v>619</v>
      </c>
      <c r="G4" s="89" t="s">
        <v>625</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613</v>
      </c>
      <c r="B5" s="84" t="s">
        <v>626</v>
      </c>
      <c r="C5" s="86" t="s">
        <v>627</v>
      </c>
      <c r="D5" s="88" t="s">
        <v>628</v>
      </c>
      <c r="E5" s="88" t="s">
        <v>629</v>
      </c>
      <c r="F5" s="89" t="s">
        <v>619</v>
      </c>
      <c r="G5" s="89" t="s">
        <v>630</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613</v>
      </c>
      <c r="B6" s="84" t="s">
        <v>631</v>
      </c>
      <c r="C6" s="86" t="s">
        <v>632</v>
      </c>
      <c r="D6" s="88" t="s">
        <v>633</v>
      </c>
      <c r="E6" s="88" t="s">
        <v>634</v>
      </c>
      <c r="F6" s="89" t="s">
        <v>619</v>
      </c>
      <c r="G6" s="89" t="s">
        <v>620</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613</v>
      </c>
      <c r="B7" s="84" t="s">
        <v>635</v>
      </c>
      <c r="C7" s="86" t="s">
        <v>636</v>
      </c>
      <c r="D7" s="88" t="s">
        <v>637</v>
      </c>
      <c r="E7" s="88" t="s">
        <v>638</v>
      </c>
      <c r="F7" s="89" t="s">
        <v>619</v>
      </c>
      <c r="G7" s="89" t="s">
        <v>630</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639</v>
      </c>
      <c r="B8" s="83">
        <v>2</v>
      </c>
      <c r="C8" s="85" t="s">
        <v>21</v>
      </c>
      <c r="D8" s="87" t="s">
        <v>640</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639</v>
      </c>
      <c r="B9" s="84" t="s">
        <v>641</v>
      </c>
      <c r="C9" s="86" t="s">
        <v>642</v>
      </c>
      <c r="D9" s="88" t="s">
        <v>643</v>
      </c>
      <c r="E9" s="88" t="s">
        <v>644</v>
      </c>
      <c r="F9" s="89" t="s">
        <v>645</v>
      </c>
      <c r="G9" s="89" t="s">
        <v>620</v>
      </c>
      <c r="H9" s="89">
        <v>1</v>
      </c>
      <c r="I9" s="91">
        <f>IF(COUNTIF(J9:AW9,"&lt;&gt;")=0,"",SUMPRODUCT(((Recommendations[ImplStatus]="Implemented")+(Recommendations[ImplStatus]="Compensated"))*ISNUMBER(MATCH(Recommendations[Id],J9:AW9,0)))/COUNTIF(J9:AW9,"&lt;&gt;"))</f>
        <v>0</v>
      </c>
      <c r="J9" s="93" t="s">
        <v>65</v>
      </c>
      <c r="K9" s="93" t="s">
        <v>146</v>
      </c>
      <c r="L9" s="93" t="s">
        <v>218</v>
      </c>
      <c r="M9" s="93" t="s">
        <v>261</v>
      </c>
      <c r="N9" s="93" t="s">
        <v>263</v>
      </c>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639</v>
      </c>
      <c r="B10" s="84" t="s">
        <v>646</v>
      </c>
      <c r="C10" s="86" t="s">
        <v>647</v>
      </c>
      <c r="D10" s="88" t="s">
        <v>648</v>
      </c>
      <c r="E10" s="88" t="s">
        <v>649</v>
      </c>
      <c r="F10" s="89" t="s">
        <v>645</v>
      </c>
      <c r="G10" s="89" t="s">
        <v>620</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639</v>
      </c>
      <c r="B11" s="84" t="s">
        <v>650</v>
      </c>
      <c r="C11" s="86" t="s">
        <v>651</v>
      </c>
      <c r="D11" s="88" t="s">
        <v>652</v>
      </c>
      <c r="E11" s="88" t="s">
        <v>653</v>
      </c>
      <c r="F11" s="89" t="s">
        <v>645</v>
      </c>
      <c r="G11" s="89" t="s">
        <v>625</v>
      </c>
      <c r="H11" s="89">
        <v>1</v>
      </c>
      <c r="I11" s="91">
        <f>IF(COUNTIF(J11:AW11,"&lt;&gt;")=0,"",SUMPRODUCT(((Recommendations[ImplStatus]="Implemented")+(Recommendations[ImplStatus]="Compensated"))*ISNUMBER(MATCH(Recommendations[Id],J11:AW11,0)))/COUNTIF(J11:AW11,"&lt;&gt;"))</f>
        <v>0</v>
      </c>
      <c r="J11" s="93" t="s">
        <v>234</v>
      </c>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639</v>
      </c>
      <c r="B12" s="84" t="s">
        <v>654</v>
      </c>
      <c r="C12" s="86" t="s">
        <v>655</v>
      </c>
      <c r="D12" s="88" t="s">
        <v>656</v>
      </c>
      <c r="E12" s="88" t="s">
        <v>657</v>
      </c>
      <c r="F12" s="89" t="s">
        <v>645</v>
      </c>
      <c r="G12" s="89" t="s">
        <v>630</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639</v>
      </c>
      <c r="B13" s="84" t="s">
        <v>658</v>
      </c>
      <c r="C13" s="86" t="s">
        <v>659</v>
      </c>
      <c r="D13" s="88" t="s">
        <v>660</v>
      </c>
      <c r="E13" s="88" t="s">
        <v>661</v>
      </c>
      <c r="F13" s="89" t="s">
        <v>645</v>
      </c>
      <c r="G13" s="89" t="s">
        <v>662</v>
      </c>
      <c r="H13" s="89">
        <v>2</v>
      </c>
      <c r="I13" s="91">
        <f>IF(COUNTIF(J13:AW13,"&lt;&gt;")=0,"",SUMPRODUCT(((Recommendations[ImplStatus]="Implemented")+(Recommendations[ImplStatus]="Compensated"))*ISNUMBER(MATCH(Recommendations[Id],J13:AW13,0)))/COUNTIF(J13:AW13,"&lt;&gt;"))</f>
        <v>0</v>
      </c>
      <c r="J13" s="93" t="s">
        <v>45</v>
      </c>
      <c r="K13" s="93" t="s">
        <v>50</v>
      </c>
      <c r="L13" s="93" t="s">
        <v>60</v>
      </c>
      <c r="M13" s="93" t="s">
        <v>75</v>
      </c>
      <c r="N13" s="93" t="s">
        <v>151</v>
      </c>
      <c r="O13" s="93" t="s">
        <v>156</v>
      </c>
      <c r="P13" s="93" t="s">
        <v>209</v>
      </c>
      <c r="Q13" s="93" t="s">
        <v>211</v>
      </c>
      <c r="R13" s="93" t="s">
        <v>215</v>
      </c>
      <c r="S13" s="93" t="s">
        <v>221</v>
      </c>
      <c r="T13" s="93" t="s">
        <v>256</v>
      </c>
      <c r="U13" s="93" t="s">
        <v>268</v>
      </c>
      <c r="V13" s="93" t="s">
        <v>269</v>
      </c>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639</v>
      </c>
      <c r="B14" s="84" t="s">
        <v>663</v>
      </c>
      <c r="C14" s="86" t="s">
        <v>664</v>
      </c>
      <c r="D14" s="88" t="s">
        <v>665</v>
      </c>
      <c r="E14" s="88" t="s">
        <v>666</v>
      </c>
      <c r="F14" s="89" t="s">
        <v>645</v>
      </c>
      <c r="G14" s="89" t="s">
        <v>662</v>
      </c>
      <c r="H14" s="89">
        <v>2</v>
      </c>
      <c r="I14" s="91">
        <f>IF(COUNTIF(J14:AW14,"&lt;&gt;")=0,"",SUMPRODUCT(((Recommendations[ImplStatus]="Implemented")+(Recommendations[ImplStatus]="Compensated"))*ISNUMBER(MATCH(Recommendations[Id],J14:AW14,0)))/COUNTIF(J14:AW14,"&lt;&gt;"))</f>
        <v>0</v>
      </c>
      <c r="J14" s="93" t="s">
        <v>45</v>
      </c>
      <c r="K14" s="93" t="s">
        <v>50</v>
      </c>
      <c r="L14" s="93" t="s">
        <v>60</v>
      </c>
      <c r="M14" s="93" t="s">
        <v>209</v>
      </c>
      <c r="N14" s="93" t="s">
        <v>211</v>
      </c>
      <c r="O14" s="93" t="s">
        <v>215</v>
      </c>
      <c r="P14" s="93" t="s">
        <v>256</v>
      </c>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639</v>
      </c>
      <c r="B15" s="84" t="s">
        <v>667</v>
      </c>
      <c r="C15" s="86" t="s">
        <v>668</v>
      </c>
      <c r="D15" s="88" t="s">
        <v>669</v>
      </c>
      <c r="E15" s="88" t="s">
        <v>670</v>
      </c>
      <c r="F15" s="89" t="s">
        <v>645</v>
      </c>
      <c r="G15" s="89" t="s">
        <v>662</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671</v>
      </c>
      <c r="B16" s="83">
        <v>3</v>
      </c>
      <c r="C16" s="85" t="s">
        <v>21</v>
      </c>
      <c r="D16" s="87" t="s">
        <v>672</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671</v>
      </c>
      <c r="B17" s="84" t="s">
        <v>673</v>
      </c>
      <c r="C17" s="86" t="s">
        <v>674</v>
      </c>
      <c r="D17" s="88" t="s">
        <v>675</v>
      </c>
      <c r="E17" s="88" t="s">
        <v>676</v>
      </c>
      <c r="F17" s="89" t="s">
        <v>677</v>
      </c>
      <c r="G17" s="89" t="s">
        <v>678</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671</v>
      </c>
      <c r="B18" s="84" t="s">
        <v>679</v>
      </c>
      <c r="C18" s="86" t="s">
        <v>680</v>
      </c>
      <c r="D18" s="88" t="s">
        <v>681</v>
      </c>
      <c r="E18" s="88" t="s">
        <v>682</v>
      </c>
      <c r="F18" s="89" t="s">
        <v>677</v>
      </c>
      <c r="G18" s="89" t="s">
        <v>620</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671</v>
      </c>
      <c r="B19" s="84" t="s">
        <v>683</v>
      </c>
      <c r="C19" s="86" t="s">
        <v>684</v>
      </c>
      <c r="D19" s="88" t="s">
        <v>685</v>
      </c>
      <c r="E19" s="88" t="s">
        <v>686</v>
      </c>
      <c r="F19" s="89" t="s">
        <v>677</v>
      </c>
      <c r="G19" s="89" t="s">
        <v>662</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671</v>
      </c>
      <c r="B20" s="84" t="s">
        <v>687</v>
      </c>
      <c r="C20" s="86" t="s">
        <v>688</v>
      </c>
      <c r="D20" s="88" t="s">
        <v>689</v>
      </c>
      <c r="E20" s="88" t="s">
        <v>690</v>
      </c>
      <c r="F20" s="89" t="s">
        <v>677</v>
      </c>
      <c r="G20" s="89" t="s">
        <v>662</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671</v>
      </c>
      <c r="B21" s="84" t="s">
        <v>691</v>
      </c>
      <c r="C21" s="86" t="s">
        <v>692</v>
      </c>
      <c r="D21" s="88" t="s">
        <v>693</v>
      </c>
      <c r="E21" s="88" t="s">
        <v>694</v>
      </c>
      <c r="F21" s="89" t="s">
        <v>677</v>
      </c>
      <c r="G21" s="89" t="s">
        <v>662</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671</v>
      </c>
      <c r="B22" s="84" t="s">
        <v>695</v>
      </c>
      <c r="C22" s="86" t="s">
        <v>696</v>
      </c>
      <c r="D22" s="88" t="s">
        <v>697</v>
      </c>
      <c r="E22" s="88" t="s">
        <v>698</v>
      </c>
      <c r="F22" s="89" t="s">
        <v>677</v>
      </c>
      <c r="G22" s="89" t="s">
        <v>662</v>
      </c>
      <c r="H22" s="89">
        <v>1</v>
      </c>
      <c r="I22" s="91">
        <f>IF(COUNTIF(J22:AW22,"&lt;&gt;")=0,"",SUMPRODUCT(((Recommendations[ImplStatus]="Implemented")+(Recommendations[ImplStatus]="Compensated"))*ISNUMBER(MATCH(Recommendations[Id],J22:AW22,0)))/COUNTIF(J22:AW22,"&lt;&gt;"))</f>
        <v>0</v>
      </c>
      <c r="J22" s="93" t="s">
        <v>55</v>
      </c>
      <c r="K22" s="93" t="s">
        <v>91</v>
      </c>
      <c r="L22" s="93" t="s">
        <v>116</v>
      </c>
      <c r="M22" s="93" t="s">
        <v>177</v>
      </c>
      <c r="N22" s="93" t="s">
        <v>182</v>
      </c>
      <c r="O22" s="93" t="s">
        <v>213</v>
      </c>
      <c r="P22" s="93" t="s">
        <v>226</v>
      </c>
      <c r="Q22" s="93" t="s">
        <v>241</v>
      </c>
      <c r="R22" s="93" t="s">
        <v>277</v>
      </c>
      <c r="S22" s="93" t="s">
        <v>279</v>
      </c>
      <c r="T22" s="93" t="s">
        <v>285</v>
      </c>
      <c r="U22" s="93" t="s">
        <v>290</v>
      </c>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671</v>
      </c>
      <c r="B23" s="84" t="s">
        <v>699</v>
      </c>
      <c r="C23" s="86" t="s">
        <v>700</v>
      </c>
      <c r="D23" s="88" t="s">
        <v>701</v>
      </c>
      <c r="E23" s="88" t="s">
        <v>702</v>
      </c>
      <c r="F23" s="89" t="s">
        <v>677</v>
      </c>
      <c r="G23" s="89" t="s">
        <v>620</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671</v>
      </c>
      <c r="B24" s="84" t="s">
        <v>703</v>
      </c>
      <c r="C24" s="86" t="s">
        <v>704</v>
      </c>
      <c r="D24" s="88" t="s">
        <v>705</v>
      </c>
      <c r="E24" s="88" t="s">
        <v>706</v>
      </c>
      <c r="F24" s="89" t="s">
        <v>677</v>
      </c>
      <c r="G24" s="89" t="s">
        <v>620</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671</v>
      </c>
      <c r="B25" s="84" t="s">
        <v>707</v>
      </c>
      <c r="C25" s="86" t="s">
        <v>708</v>
      </c>
      <c r="D25" s="88" t="s">
        <v>709</v>
      </c>
      <c r="E25" s="88" t="s">
        <v>710</v>
      </c>
      <c r="F25" s="89" t="s">
        <v>677</v>
      </c>
      <c r="G25" s="89" t="s">
        <v>662</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671</v>
      </c>
      <c r="B26" s="84" t="s">
        <v>711</v>
      </c>
      <c r="C26" s="86" t="s">
        <v>712</v>
      </c>
      <c r="D26" s="88" t="s">
        <v>713</v>
      </c>
      <c r="E26" s="88" t="s">
        <v>714</v>
      </c>
      <c r="F26" s="89" t="s">
        <v>677</v>
      </c>
      <c r="G26" s="89" t="s">
        <v>662</v>
      </c>
      <c r="H26" s="89">
        <v>2</v>
      </c>
      <c r="I26" s="91">
        <f>IF(COUNTIF(J26:AW26,"&lt;&gt;")=0,"",SUMPRODUCT(((Recommendations[ImplStatus]="Implemented")+(Recommendations[ImplStatus]="Compensated"))*ISNUMBER(MATCH(Recommendations[Id],J26:AW26,0)))/COUNTIF(J26:AW26,"&lt;&gt;"))</f>
        <v>0</v>
      </c>
      <c r="J26" s="93" t="s">
        <v>141</v>
      </c>
      <c r="K26" s="93" t="s">
        <v>187</v>
      </c>
      <c r="L26" s="93" t="s">
        <v>254</v>
      </c>
      <c r="M26" s="93" t="s">
        <v>282</v>
      </c>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671</v>
      </c>
      <c r="B27" s="84" t="s">
        <v>715</v>
      </c>
      <c r="C27" s="86" t="s">
        <v>716</v>
      </c>
      <c r="D27" s="88" t="s">
        <v>717</v>
      </c>
      <c r="E27" s="88" t="s">
        <v>718</v>
      </c>
      <c r="F27" s="89" t="s">
        <v>677</v>
      </c>
      <c r="G27" s="89" t="s">
        <v>662</v>
      </c>
      <c r="H27" s="89">
        <v>2</v>
      </c>
      <c r="I27" s="91">
        <f>IF(COUNTIF(J27:AW27,"&lt;&gt;")=0,"",SUMPRODUCT(((Recommendations[ImplStatus]="Implemented")+(Recommendations[ImplStatus]="Compensated"))*ISNUMBER(MATCH(Recommendations[Id],J27:AW27,0)))/COUNTIF(J27:AW27,"&lt;&gt;"))</f>
        <v>0</v>
      </c>
      <c r="J27" s="93" t="s">
        <v>55</v>
      </c>
      <c r="K27" s="93" t="s">
        <v>116</v>
      </c>
      <c r="L27" s="93" t="s">
        <v>177</v>
      </c>
      <c r="M27" s="93" t="s">
        <v>213</v>
      </c>
      <c r="N27" s="93" t="s">
        <v>241</v>
      </c>
      <c r="O27" s="93" t="s">
        <v>277</v>
      </c>
      <c r="P27" s="93" t="s">
        <v>285</v>
      </c>
      <c r="Q27" s="93" t="s">
        <v>290</v>
      </c>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671</v>
      </c>
      <c r="B28" s="84" t="s">
        <v>719</v>
      </c>
      <c r="C28" s="86" t="s">
        <v>720</v>
      </c>
      <c r="D28" s="88" t="s">
        <v>721</v>
      </c>
      <c r="E28" s="88" t="s">
        <v>722</v>
      </c>
      <c r="F28" s="89" t="s">
        <v>677</v>
      </c>
      <c r="G28" s="89" t="s">
        <v>662</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671</v>
      </c>
      <c r="B29" s="84" t="s">
        <v>723</v>
      </c>
      <c r="C29" s="86" t="s">
        <v>724</v>
      </c>
      <c r="D29" s="88" t="s">
        <v>725</v>
      </c>
      <c r="E29" s="88" t="s">
        <v>726</v>
      </c>
      <c r="F29" s="89" t="s">
        <v>677</v>
      </c>
      <c r="G29" s="89" t="s">
        <v>662</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671</v>
      </c>
      <c r="B30" s="84" t="s">
        <v>727</v>
      </c>
      <c r="C30" s="86" t="s">
        <v>728</v>
      </c>
      <c r="D30" s="88" t="s">
        <v>729</v>
      </c>
      <c r="E30" s="88" t="s">
        <v>730</v>
      </c>
      <c r="F30" s="89" t="s">
        <v>677</v>
      </c>
      <c r="G30" s="89" t="s">
        <v>630</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731</v>
      </c>
      <c r="B31" s="83">
        <v>4</v>
      </c>
      <c r="C31" s="85" t="s">
        <v>21</v>
      </c>
      <c r="D31" s="87" t="s">
        <v>732</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731</v>
      </c>
      <c r="B32" s="84" t="s">
        <v>733</v>
      </c>
      <c r="C32" s="86" t="s">
        <v>734</v>
      </c>
      <c r="D32" s="88" t="s">
        <v>735</v>
      </c>
      <c r="E32" s="88" t="s">
        <v>736</v>
      </c>
      <c r="F32" s="89" t="s">
        <v>737</v>
      </c>
      <c r="G32" s="89" t="s">
        <v>678</v>
      </c>
      <c r="H32" s="89">
        <v>1</v>
      </c>
      <c r="I32" s="91">
        <f>IF(COUNTIF(J32:AW32,"&lt;&gt;")=0,"",SUMPRODUCT(((Recommendations[ImplStatus]="Implemented")+(Recommendations[ImplStatus]="Compensated"))*ISNUMBER(MATCH(Recommendations[Id],J32:AW32,0)))/COUNTIF(J32:AW32,"&lt;&gt;"))</f>
        <v>0</v>
      </c>
      <c r="J32" s="93" t="s">
        <v>192</v>
      </c>
      <c r="K32" s="93" t="s">
        <v>283</v>
      </c>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731</v>
      </c>
      <c r="B33" s="84" t="s">
        <v>738</v>
      </c>
      <c r="C33" s="86" t="s">
        <v>739</v>
      </c>
      <c r="D33" s="88" t="s">
        <v>740</v>
      </c>
      <c r="E33" s="88" t="s">
        <v>741</v>
      </c>
      <c r="F33" s="89" t="s">
        <v>737</v>
      </c>
      <c r="G33" s="89" t="s">
        <v>678</v>
      </c>
      <c r="H33" s="89">
        <v>1</v>
      </c>
      <c r="I33" s="91">
        <f>IF(COUNTIF(J33:AW33,"&lt;&gt;")=0,"",SUMPRODUCT(((Recommendations[ImplStatus]="Implemented")+(Recommendations[ImplStatus]="Compensated"))*ISNUMBER(MATCH(Recommendations[Id],J33:AW33,0)))/COUNTIF(J33:AW33,"&lt;&gt;"))</f>
        <v>0</v>
      </c>
      <c r="J33" s="93" t="s">
        <v>192</v>
      </c>
      <c r="K33" s="93" t="s">
        <v>283</v>
      </c>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731</v>
      </c>
      <c r="B34" s="84" t="s">
        <v>742</v>
      </c>
      <c r="C34" s="86" t="s">
        <v>743</v>
      </c>
      <c r="D34" s="88" t="s">
        <v>744</v>
      </c>
      <c r="E34" s="88" t="s">
        <v>745</v>
      </c>
      <c r="F34" s="89" t="s">
        <v>619</v>
      </c>
      <c r="G34" s="89" t="s">
        <v>662</v>
      </c>
      <c r="H34" s="89">
        <v>1</v>
      </c>
      <c r="I34" s="91">
        <f>IF(COUNTIF(J34:AW34,"&lt;&gt;")=0,"",SUMPRODUCT(((Recommendations[ImplStatus]="Implemented")+(Recommendations[ImplStatus]="Compensated"))*ISNUMBER(MATCH(Recommendations[Id],J34:AW34,0)))/COUNTIF(J34:AW34,"&lt;&gt;"))</f>
        <v>0</v>
      </c>
      <c r="J34" s="93" t="s">
        <v>35</v>
      </c>
      <c r="K34" s="93" t="s">
        <v>205</v>
      </c>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731</v>
      </c>
      <c r="B35" s="84" t="s">
        <v>746</v>
      </c>
      <c r="C35" s="86" t="s">
        <v>747</v>
      </c>
      <c r="D35" s="88" t="s">
        <v>748</v>
      </c>
      <c r="E35" s="88" t="s">
        <v>749</v>
      </c>
      <c r="F35" s="89" t="s">
        <v>619</v>
      </c>
      <c r="G35" s="89" t="s">
        <v>662</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731</v>
      </c>
      <c r="B36" s="84" t="s">
        <v>750</v>
      </c>
      <c r="C36" s="86" t="s">
        <v>751</v>
      </c>
      <c r="D36" s="88" t="s">
        <v>752</v>
      </c>
      <c r="E36" s="88" t="s">
        <v>753</v>
      </c>
      <c r="F36" s="89" t="s">
        <v>619</v>
      </c>
      <c r="G36" s="89" t="s">
        <v>662</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731</v>
      </c>
      <c r="B37" s="84" t="s">
        <v>754</v>
      </c>
      <c r="C37" s="86" t="s">
        <v>755</v>
      </c>
      <c r="D37" s="88" t="s">
        <v>756</v>
      </c>
      <c r="E37" s="88" t="s">
        <v>757</v>
      </c>
      <c r="F37" s="89" t="s">
        <v>619</v>
      </c>
      <c r="G37" s="89" t="s">
        <v>662</v>
      </c>
      <c r="H37" s="89">
        <v>1</v>
      </c>
      <c r="I37" s="91">
        <f>IF(COUNTIF(J37:AW37,"&lt;&gt;")=0,"",SUMPRODUCT(((Recommendations[ImplStatus]="Implemented")+(Recommendations[ImplStatus]="Compensated"))*ISNUMBER(MATCH(Recommendations[Id],J37:AW37,0)))/COUNTIF(J37:AW37,"&lt;&gt;"))</f>
        <v>0</v>
      </c>
      <c r="J37" s="93" t="s">
        <v>65</v>
      </c>
      <c r="K37" s="93" t="s">
        <v>146</v>
      </c>
      <c r="L37" s="93" t="s">
        <v>218</v>
      </c>
      <c r="M37" s="93" t="s">
        <v>261</v>
      </c>
      <c r="N37" s="93" t="s">
        <v>263</v>
      </c>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731</v>
      </c>
      <c r="B38" s="84" t="s">
        <v>758</v>
      </c>
      <c r="C38" s="86" t="s">
        <v>759</v>
      </c>
      <c r="D38" s="88" t="s">
        <v>760</v>
      </c>
      <c r="E38" s="88" t="s">
        <v>761</v>
      </c>
      <c r="F38" s="89" t="s">
        <v>762</v>
      </c>
      <c r="G38" s="89" t="s">
        <v>662</v>
      </c>
      <c r="H38" s="89">
        <v>1</v>
      </c>
      <c r="I38" s="91">
        <f>IF(COUNTIF(J38:AW38,"&lt;&gt;")=0,"",SUMPRODUCT(((Recommendations[ImplStatus]="Implemented")+(Recommendations[ImplStatus]="Compensated"))*ISNUMBER(MATCH(Recommendations[Id],J38:AW38,0)))/COUNTIF(J38:AW38,"&lt;&gt;"))</f>
        <v>0</v>
      </c>
      <c r="J38" s="93" t="s">
        <v>25</v>
      </c>
      <c r="K38" s="93" t="s">
        <v>30</v>
      </c>
      <c r="L38" s="93" t="s">
        <v>80</v>
      </c>
      <c r="M38" s="93" t="s">
        <v>136</v>
      </c>
      <c r="N38" s="93" t="s">
        <v>200</v>
      </c>
      <c r="O38" s="93" t="s">
        <v>203</v>
      </c>
      <c r="P38" s="93" t="s">
        <v>222</v>
      </c>
      <c r="Q38" s="93" t="s">
        <v>250</v>
      </c>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731</v>
      </c>
      <c r="B39" s="84" t="s">
        <v>763</v>
      </c>
      <c r="C39" s="86" t="s">
        <v>764</v>
      </c>
      <c r="D39" s="88" t="s">
        <v>765</v>
      </c>
      <c r="E39" s="88" t="s">
        <v>766</v>
      </c>
      <c r="F39" s="89" t="s">
        <v>619</v>
      </c>
      <c r="G39" s="89" t="s">
        <v>662</v>
      </c>
      <c r="H39" s="89">
        <v>2</v>
      </c>
      <c r="I39" s="91">
        <f>IF(COUNTIF(J39:AW39,"&lt;&gt;")=0,"",SUMPRODUCT(((Recommendations[ImplStatus]="Implemented")+(Recommendations[ImplStatus]="Compensated"))*ISNUMBER(MATCH(Recommendations[Id],J39:AW39,0)))/COUNTIF(J39:AW39,"&lt;&gt;"))</f>
        <v>0</v>
      </c>
      <c r="J39" s="93" t="s">
        <v>70</v>
      </c>
      <c r="K39" s="93" t="s">
        <v>75</v>
      </c>
      <c r="L39" s="93" t="s">
        <v>106</v>
      </c>
      <c r="M39" s="93" t="s">
        <v>161</v>
      </c>
      <c r="N39" s="93" t="s">
        <v>220</v>
      </c>
      <c r="O39" s="93" t="s">
        <v>221</v>
      </c>
      <c r="P39" s="93" t="s">
        <v>231</v>
      </c>
      <c r="Q39" s="93" t="s">
        <v>234</v>
      </c>
      <c r="R39" s="93" t="s">
        <v>270</v>
      </c>
      <c r="S39" s="93" t="s">
        <v>316</v>
      </c>
      <c r="T39" s="93" t="s">
        <v>329</v>
      </c>
      <c r="U39" s="93" t="s">
        <v>336</v>
      </c>
      <c r="V39" s="93" t="s">
        <v>342</v>
      </c>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731</v>
      </c>
      <c r="B40" s="84" t="s">
        <v>767</v>
      </c>
      <c r="C40" s="86" t="s">
        <v>768</v>
      </c>
      <c r="D40" s="88" t="s">
        <v>769</v>
      </c>
      <c r="E40" s="88" t="s">
        <v>770</v>
      </c>
      <c r="F40" s="89" t="s">
        <v>619</v>
      </c>
      <c r="G40" s="89" t="s">
        <v>662</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731</v>
      </c>
      <c r="B41" s="84" t="s">
        <v>771</v>
      </c>
      <c r="C41" s="86" t="s">
        <v>772</v>
      </c>
      <c r="D41" s="88" t="s">
        <v>773</v>
      </c>
      <c r="E41" s="88" t="s">
        <v>774</v>
      </c>
      <c r="F41" s="89" t="s">
        <v>619</v>
      </c>
      <c r="G41" s="89" t="s">
        <v>662</v>
      </c>
      <c r="H41" s="89">
        <v>2</v>
      </c>
      <c r="I41" s="91">
        <f>IF(COUNTIF(J41:AW41,"&lt;&gt;")=0,"",SUMPRODUCT(((Recommendations[ImplStatus]="Implemented")+(Recommendations[ImplStatus]="Compensated"))*ISNUMBER(MATCH(Recommendations[Id],J41:AW41,0)))/COUNTIF(J41:AW41,"&lt;&gt;"))</f>
        <v>0</v>
      </c>
      <c r="J41" s="93" t="s">
        <v>35</v>
      </c>
      <c r="K41" s="93" t="s">
        <v>40</v>
      </c>
      <c r="L41" s="93" t="s">
        <v>205</v>
      </c>
      <c r="M41" s="93" t="s">
        <v>208</v>
      </c>
      <c r="N41" s="93" t="s">
        <v>291</v>
      </c>
      <c r="O41" s="93" t="s">
        <v>321</v>
      </c>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731</v>
      </c>
      <c r="B42" s="84" t="s">
        <v>775</v>
      </c>
      <c r="C42" s="86" t="s">
        <v>776</v>
      </c>
      <c r="D42" s="88" t="s">
        <v>777</v>
      </c>
      <c r="E42" s="88" t="s">
        <v>778</v>
      </c>
      <c r="F42" s="89" t="s">
        <v>677</v>
      </c>
      <c r="G42" s="89" t="s">
        <v>662</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731</v>
      </c>
      <c r="B43" s="84" t="s">
        <v>779</v>
      </c>
      <c r="C43" s="86" t="s">
        <v>780</v>
      </c>
      <c r="D43" s="88" t="s">
        <v>781</v>
      </c>
      <c r="E43" s="88" t="s">
        <v>782</v>
      </c>
      <c r="F43" s="89" t="s">
        <v>677</v>
      </c>
      <c r="G43" s="89" t="s">
        <v>662</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783</v>
      </c>
      <c r="B44" s="83">
        <v>5</v>
      </c>
      <c r="C44" s="85" t="s">
        <v>21</v>
      </c>
      <c r="D44" s="87" t="s">
        <v>784</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783</v>
      </c>
      <c r="B45" s="84" t="s">
        <v>785</v>
      </c>
      <c r="C45" s="86" t="s">
        <v>786</v>
      </c>
      <c r="D45" s="88" t="s">
        <v>787</v>
      </c>
      <c r="E45" s="88" t="s">
        <v>788</v>
      </c>
      <c r="F45" s="89" t="s">
        <v>762</v>
      </c>
      <c r="G45" s="89" t="s">
        <v>620</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783</v>
      </c>
      <c r="B46" s="84" t="s">
        <v>789</v>
      </c>
      <c r="C46" s="86" t="s">
        <v>790</v>
      </c>
      <c r="D46" s="88" t="s">
        <v>791</v>
      </c>
      <c r="E46" s="88" t="s">
        <v>792</v>
      </c>
      <c r="F46" s="89" t="s">
        <v>762</v>
      </c>
      <c r="G46" s="89" t="s">
        <v>662</v>
      </c>
      <c r="H46" s="89">
        <v>1</v>
      </c>
      <c r="I46" s="91">
        <f>IF(COUNTIF(J46:AW46,"&lt;&gt;")=0,"",SUMPRODUCT(((Recommendations[ImplStatus]="Implemented")+(Recommendations[ImplStatus]="Compensated"))*ISNUMBER(MATCH(Recommendations[Id],J46:AW46,0)))/COUNTIF(J46:AW46,"&lt;&gt;"))</f>
        <v>0</v>
      </c>
      <c r="J46" s="93" t="s">
        <v>25</v>
      </c>
      <c r="K46" s="93" t="s">
        <v>30</v>
      </c>
      <c r="L46" s="93" t="s">
        <v>40</v>
      </c>
      <c r="M46" s="93" t="s">
        <v>80</v>
      </c>
      <c r="N46" s="93" t="s">
        <v>136</v>
      </c>
      <c r="O46" s="93" t="s">
        <v>200</v>
      </c>
      <c r="P46" s="93" t="s">
        <v>203</v>
      </c>
      <c r="Q46" s="93" t="s">
        <v>208</v>
      </c>
      <c r="R46" s="93" t="s">
        <v>222</v>
      </c>
      <c r="S46" s="93" t="s">
        <v>250</v>
      </c>
      <c r="T46" s="93" t="s">
        <v>291</v>
      </c>
      <c r="U46" s="93" t="s">
        <v>321</v>
      </c>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783</v>
      </c>
      <c r="B47" s="84" t="s">
        <v>793</v>
      </c>
      <c r="C47" s="86" t="s">
        <v>794</v>
      </c>
      <c r="D47" s="88" t="s">
        <v>795</v>
      </c>
      <c r="E47" s="88" t="s">
        <v>796</v>
      </c>
      <c r="F47" s="89" t="s">
        <v>762</v>
      </c>
      <c r="G47" s="89" t="s">
        <v>662</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783</v>
      </c>
      <c r="B48" s="84" t="s">
        <v>797</v>
      </c>
      <c r="C48" s="86" t="s">
        <v>798</v>
      </c>
      <c r="D48" s="88" t="s">
        <v>799</v>
      </c>
      <c r="E48" s="88" t="s">
        <v>800</v>
      </c>
      <c r="F48" s="89" t="s">
        <v>762</v>
      </c>
      <c r="G48" s="89" t="s">
        <v>662</v>
      </c>
      <c r="H48" s="89">
        <v>1</v>
      </c>
      <c r="I48" s="91">
        <f>IF(COUNTIF(J48:AW48,"&lt;&gt;")=0,"",SUMPRODUCT(((Recommendations[ImplStatus]="Implemented")+(Recommendations[ImplStatus]="Compensated"))*ISNUMBER(MATCH(Recommendations[Id],J48:AW48,0)))/COUNTIF(J48:AW48,"&lt;&gt;"))</f>
        <v>0</v>
      </c>
      <c r="J48" s="93" t="s">
        <v>111</v>
      </c>
      <c r="K48" s="93" t="s">
        <v>239</v>
      </c>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783</v>
      </c>
      <c r="B49" s="84" t="s">
        <v>801</v>
      </c>
      <c r="C49" s="86" t="s">
        <v>802</v>
      </c>
      <c r="D49" s="88" t="s">
        <v>803</v>
      </c>
      <c r="E49" s="88" t="s">
        <v>804</v>
      </c>
      <c r="F49" s="89" t="s">
        <v>762</v>
      </c>
      <c r="G49" s="89" t="s">
        <v>620</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783</v>
      </c>
      <c r="B50" s="84" t="s">
        <v>805</v>
      </c>
      <c r="C50" s="86" t="s">
        <v>806</v>
      </c>
      <c r="D50" s="88" t="s">
        <v>807</v>
      </c>
      <c r="E50" s="88" t="s">
        <v>808</v>
      </c>
      <c r="F50" s="89" t="s">
        <v>762</v>
      </c>
      <c r="G50" s="89" t="s">
        <v>678</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809</v>
      </c>
      <c r="B51" s="83">
        <v>6</v>
      </c>
      <c r="C51" s="85" t="s">
        <v>21</v>
      </c>
      <c r="D51" s="87" t="s">
        <v>810</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809</v>
      </c>
      <c r="B52" s="84" t="s">
        <v>811</v>
      </c>
      <c r="C52" s="86" t="s">
        <v>812</v>
      </c>
      <c r="D52" s="88" t="s">
        <v>813</v>
      </c>
      <c r="E52" s="88" t="s">
        <v>814</v>
      </c>
      <c r="F52" s="89" t="s">
        <v>737</v>
      </c>
      <c r="G52" s="89" t="s">
        <v>678</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809</v>
      </c>
      <c r="B53" s="84" t="s">
        <v>815</v>
      </c>
      <c r="C53" s="86" t="s">
        <v>816</v>
      </c>
      <c r="D53" s="88" t="s">
        <v>817</v>
      </c>
      <c r="E53" s="88" t="s">
        <v>818</v>
      </c>
      <c r="F53" s="89" t="s">
        <v>737</v>
      </c>
      <c r="G53" s="89" t="s">
        <v>678</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809</v>
      </c>
      <c r="B54" s="84" t="s">
        <v>819</v>
      </c>
      <c r="C54" s="86" t="s">
        <v>820</v>
      </c>
      <c r="D54" s="88" t="s">
        <v>821</v>
      </c>
      <c r="E54" s="88" t="s">
        <v>822</v>
      </c>
      <c r="F54" s="89" t="s">
        <v>762</v>
      </c>
      <c r="G54" s="89" t="s">
        <v>662</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809</v>
      </c>
      <c r="B55" s="84" t="s">
        <v>823</v>
      </c>
      <c r="C55" s="86" t="s">
        <v>824</v>
      </c>
      <c r="D55" s="88" t="s">
        <v>825</v>
      </c>
      <c r="E55" s="88" t="s">
        <v>826</v>
      </c>
      <c r="F55" s="89" t="s">
        <v>762</v>
      </c>
      <c r="G55" s="89" t="s">
        <v>662</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809</v>
      </c>
      <c r="B56" s="84" t="s">
        <v>827</v>
      </c>
      <c r="C56" s="86" t="s">
        <v>828</v>
      </c>
      <c r="D56" s="88" t="s">
        <v>829</v>
      </c>
      <c r="E56" s="88" t="s">
        <v>830</v>
      </c>
      <c r="F56" s="89" t="s">
        <v>762</v>
      </c>
      <c r="G56" s="89" t="s">
        <v>662</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809</v>
      </c>
      <c r="B57" s="84" t="s">
        <v>831</v>
      </c>
      <c r="C57" s="86" t="s">
        <v>832</v>
      </c>
      <c r="D57" s="88" t="s">
        <v>833</v>
      </c>
      <c r="E57" s="88" t="s">
        <v>834</v>
      </c>
      <c r="F57" s="89" t="s">
        <v>645</v>
      </c>
      <c r="G57" s="89" t="s">
        <v>620</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809</v>
      </c>
      <c r="B58" s="84" t="s">
        <v>835</v>
      </c>
      <c r="C58" s="86" t="s">
        <v>836</v>
      </c>
      <c r="D58" s="88" t="s">
        <v>837</v>
      </c>
      <c r="E58" s="88" t="s">
        <v>838</v>
      </c>
      <c r="F58" s="89" t="s">
        <v>762</v>
      </c>
      <c r="G58" s="89" t="s">
        <v>662</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809</v>
      </c>
      <c r="B59" s="84" t="s">
        <v>839</v>
      </c>
      <c r="C59" s="86" t="s">
        <v>840</v>
      </c>
      <c r="D59" s="88" t="s">
        <v>841</v>
      </c>
      <c r="E59" s="88" t="s">
        <v>842</v>
      </c>
      <c r="F59" s="89" t="s">
        <v>762</v>
      </c>
      <c r="G59" s="89" t="s">
        <v>678</v>
      </c>
      <c r="H59" s="89">
        <v>3</v>
      </c>
      <c r="I59" s="91">
        <f>IF(COUNTIF(J59:AW59,"&lt;&gt;")=0,"",SUMPRODUCT(((Recommendations[ImplStatus]="Implemented")+(Recommendations[ImplStatus]="Compensated"))*ISNUMBER(MATCH(Recommendations[Id],J59:AW59,0)))/COUNTIF(J59:AW59,"&lt;&gt;"))</f>
        <v>0</v>
      </c>
      <c r="J59" s="93" t="s">
        <v>111</v>
      </c>
      <c r="K59" s="93" t="s">
        <v>239</v>
      </c>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843</v>
      </c>
      <c r="B60" s="83">
        <v>7</v>
      </c>
      <c r="C60" s="85" t="s">
        <v>21</v>
      </c>
      <c r="D60" s="87" t="s">
        <v>844</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843</v>
      </c>
      <c r="B61" s="84" t="s">
        <v>845</v>
      </c>
      <c r="C61" s="86" t="s">
        <v>846</v>
      </c>
      <c r="D61" s="88" t="s">
        <v>847</v>
      </c>
      <c r="E61" s="88" t="s">
        <v>848</v>
      </c>
      <c r="F61" s="89" t="s">
        <v>737</v>
      </c>
      <c r="G61" s="89" t="s">
        <v>678</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843</v>
      </c>
      <c r="B62" s="84" t="s">
        <v>849</v>
      </c>
      <c r="C62" s="86" t="s">
        <v>850</v>
      </c>
      <c r="D62" s="88" t="s">
        <v>851</v>
      </c>
      <c r="E62" s="88" t="s">
        <v>852</v>
      </c>
      <c r="F62" s="89" t="s">
        <v>737</v>
      </c>
      <c r="G62" s="89" t="s">
        <v>678</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843</v>
      </c>
      <c r="B63" s="84" t="s">
        <v>853</v>
      </c>
      <c r="C63" s="86" t="s">
        <v>854</v>
      </c>
      <c r="D63" s="88" t="s">
        <v>855</v>
      </c>
      <c r="E63" s="88" t="s">
        <v>856</v>
      </c>
      <c r="F63" s="89" t="s">
        <v>645</v>
      </c>
      <c r="G63" s="89" t="s">
        <v>662</v>
      </c>
      <c r="H63" s="89">
        <v>1</v>
      </c>
      <c r="I63" s="91" t="str">
        <f>IF(COUNTIF(J63:AW63,"&lt;&gt;")=0,"",SUMPRODUCT(((Recommendations[ImplStatus]="Implemented")+(Recommendations[ImplStatus]="Compensated"))*ISNUMBER(MATCH(Recommendations[Id],J63:AW63,0)))/COUNTIF(J63:AW63,"&lt;&gt;"))</f>
        <v/>
      </c>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843</v>
      </c>
      <c r="B64" s="84" t="s">
        <v>857</v>
      </c>
      <c r="C64" s="86" t="s">
        <v>858</v>
      </c>
      <c r="D64" s="88" t="s">
        <v>859</v>
      </c>
      <c r="E64" s="88" t="s">
        <v>860</v>
      </c>
      <c r="F64" s="89" t="s">
        <v>645</v>
      </c>
      <c r="G64" s="89" t="s">
        <v>662</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843</v>
      </c>
      <c r="B65" s="84" t="s">
        <v>861</v>
      </c>
      <c r="C65" s="86" t="s">
        <v>862</v>
      </c>
      <c r="D65" s="88" t="s">
        <v>863</v>
      </c>
      <c r="E65" s="88" t="s">
        <v>864</v>
      </c>
      <c r="F65" s="89" t="s">
        <v>645</v>
      </c>
      <c r="G65" s="89" t="s">
        <v>620</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843</v>
      </c>
      <c r="B66" s="84" t="s">
        <v>865</v>
      </c>
      <c r="C66" s="86" t="s">
        <v>866</v>
      </c>
      <c r="D66" s="88" t="s">
        <v>867</v>
      </c>
      <c r="E66" s="88" t="s">
        <v>868</v>
      </c>
      <c r="F66" s="89" t="s">
        <v>645</v>
      </c>
      <c r="G66" s="89" t="s">
        <v>620</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843</v>
      </c>
      <c r="B67" s="84" t="s">
        <v>869</v>
      </c>
      <c r="C67" s="86" t="s">
        <v>870</v>
      </c>
      <c r="D67" s="88" t="s">
        <v>871</v>
      </c>
      <c r="E67" s="88" t="s">
        <v>872</v>
      </c>
      <c r="F67" s="89" t="s">
        <v>645</v>
      </c>
      <c r="G67" s="89" t="s">
        <v>625</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873</v>
      </c>
      <c r="B68" s="83">
        <v>8</v>
      </c>
      <c r="C68" s="85" t="s">
        <v>21</v>
      </c>
      <c r="D68" s="87" t="s">
        <v>874</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873</v>
      </c>
      <c r="B69" s="84" t="s">
        <v>875</v>
      </c>
      <c r="C69" s="86" t="s">
        <v>876</v>
      </c>
      <c r="D69" s="88" t="s">
        <v>877</v>
      </c>
      <c r="E69" s="88" t="s">
        <v>878</v>
      </c>
      <c r="F69" s="89" t="s">
        <v>737</v>
      </c>
      <c r="G69" s="89" t="s">
        <v>678</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873</v>
      </c>
      <c r="B70" s="84" t="s">
        <v>879</v>
      </c>
      <c r="C70" s="86" t="s">
        <v>880</v>
      </c>
      <c r="D70" s="88" t="s">
        <v>881</v>
      </c>
      <c r="E70" s="88" t="s">
        <v>882</v>
      </c>
      <c r="F70" s="89" t="s">
        <v>677</v>
      </c>
      <c r="G70" s="89" t="s">
        <v>630</v>
      </c>
      <c r="H70" s="89">
        <v>1</v>
      </c>
      <c r="I70" s="91">
        <f>IF(COUNTIF(J70:AW70,"&lt;&gt;")=0,"",SUMPRODUCT(((Recommendations[ImplStatus]="Implemented")+(Recommendations[ImplStatus]="Compensated"))*ISNUMBER(MATCH(Recommendations[Id],J70:AW70,0)))/COUNTIF(J70:AW70,"&lt;&gt;"))</f>
        <v>0</v>
      </c>
      <c r="J70" s="93" t="s">
        <v>14</v>
      </c>
      <c r="K70" s="93" t="s">
        <v>86</v>
      </c>
      <c r="L70" s="93" t="s">
        <v>197</v>
      </c>
      <c r="M70" s="93" t="s">
        <v>225</v>
      </c>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873</v>
      </c>
      <c r="B71" s="84" t="s">
        <v>883</v>
      </c>
      <c r="C71" s="86" t="s">
        <v>884</v>
      </c>
      <c r="D71" s="88" t="s">
        <v>885</v>
      </c>
      <c r="E71" s="88" t="s">
        <v>886</v>
      </c>
      <c r="F71" s="89" t="s">
        <v>677</v>
      </c>
      <c r="G71" s="89" t="s">
        <v>662</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873</v>
      </c>
      <c r="B72" s="84" t="s">
        <v>887</v>
      </c>
      <c r="C72" s="86" t="s">
        <v>888</v>
      </c>
      <c r="D72" s="88" t="s">
        <v>889</v>
      </c>
      <c r="E72" s="88" t="s">
        <v>890</v>
      </c>
      <c r="F72" s="89" t="s">
        <v>891</v>
      </c>
      <c r="G72" s="89" t="s">
        <v>662</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873</v>
      </c>
      <c r="B73" s="84" t="s">
        <v>892</v>
      </c>
      <c r="C73" s="86" t="s">
        <v>893</v>
      </c>
      <c r="D73" s="88" t="s">
        <v>894</v>
      </c>
      <c r="E73" s="88" t="s">
        <v>895</v>
      </c>
      <c r="F73" s="89" t="s">
        <v>677</v>
      </c>
      <c r="G73" s="89" t="s">
        <v>630</v>
      </c>
      <c r="H73" s="89">
        <v>2</v>
      </c>
      <c r="I73" s="91">
        <f>IF(COUNTIF(J73:AW73,"&lt;&gt;")=0,"",SUMPRODUCT(((Recommendations[ImplStatus]="Implemented")+(Recommendations[ImplStatus]="Compensated"))*ISNUMBER(MATCH(Recommendations[Id],J73:AW73,0)))/COUNTIF(J73:AW73,"&lt;&gt;"))</f>
        <v>0</v>
      </c>
      <c r="J73" s="93" t="s">
        <v>14</v>
      </c>
      <c r="K73" s="93" t="s">
        <v>86</v>
      </c>
      <c r="L73" s="93" t="s">
        <v>197</v>
      </c>
      <c r="M73" s="93" t="s">
        <v>225</v>
      </c>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873</v>
      </c>
      <c r="B74" s="84" t="s">
        <v>896</v>
      </c>
      <c r="C74" s="86" t="s">
        <v>897</v>
      </c>
      <c r="D74" s="88" t="s">
        <v>898</v>
      </c>
      <c r="E74" s="88" t="s">
        <v>899</v>
      </c>
      <c r="F74" s="89" t="s">
        <v>677</v>
      </c>
      <c r="G74" s="89" t="s">
        <v>630</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873</v>
      </c>
      <c r="B75" s="84" t="s">
        <v>900</v>
      </c>
      <c r="C75" s="86" t="s">
        <v>901</v>
      </c>
      <c r="D75" s="88" t="s">
        <v>902</v>
      </c>
      <c r="E75" s="88" t="s">
        <v>903</v>
      </c>
      <c r="F75" s="89" t="s">
        <v>677</v>
      </c>
      <c r="G75" s="89" t="s">
        <v>630</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873</v>
      </c>
      <c r="B76" s="84" t="s">
        <v>904</v>
      </c>
      <c r="C76" s="86" t="s">
        <v>905</v>
      </c>
      <c r="D76" s="88" t="s">
        <v>906</v>
      </c>
      <c r="E76" s="88" t="s">
        <v>907</v>
      </c>
      <c r="F76" s="89" t="s">
        <v>677</v>
      </c>
      <c r="G76" s="89" t="s">
        <v>630</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873</v>
      </c>
      <c r="B77" s="84" t="s">
        <v>908</v>
      </c>
      <c r="C77" s="86" t="s">
        <v>909</v>
      </c>
      <c r="D77" s="88" t="s">
        <v>910</v>
      </c>
      <c r="E77" s="88" t="s">
        <v>911</v>
      </c>
      <c r="F77" s="89" t="s">
        <v>677</v>
      </c>
      <c r="G77" s="89" t="s">
        <v>630</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873</v>
      </c>
      <c r="B78" s="84" t="s">
        <v>912</v>
      </c>
      <c r="C78" s="86" t="s">
        <v>913</v>
      </c>
      <c r="D78" s="88" t="s">
        <v>914</v>
      </c>
      <c r="E78" s="88" t="s">
        <v>915</v>
      </c>
      <c r="F78" s="89" t="s">
        <v>677</v>
      </c>
      <c r="G78" s="89" t="s">
        <v>662</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873</v>
      </c>
      <c r="B79" s="84" t="s">
        <v>916</v>
      </c>
      <c r="C79" s="86" t="s">
        <v>917</v>
      </c>
      <c r="D79" s="88" t="s">
        <v>918</v>
      </c>
      <c r="E79" s="88" t="s">
        <v>919</v>
      </c>
      <c r="F79" s="89" t="s">
        <v>677</v>
      </c>
      <c r="G79" s="89" t="s">
        <v>630</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873</v>
      </c>
      <c r="B80" s="84" t="s">
        <v>920</v>
      </c>
      <c r="C80" s="86" t="s">
        <v>921</v>
      </c>
      <c r="D80" s="88" t="s">
        <v>922</v>
      </c>
      <c r="E80" s="88" t="s">
        <v>923</v>
      </c>
      <c r="F80" s="89" t="s">
        <v>677</v>
      </c>
      <c r="G80" s="89" t="s">
        <v>630</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924</v>
      </c>
      <c r="B81" s="83">
        <v>9</v>
      </c>
      <c r="C81" s="85" t="s">
        <v>21</v>
      </c>
      <c r="D81" s="87" t="s">
        <v>925</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924</v>
      </c>
      <c r="B82" s="84" t="s">
        <v>926</v>
      </c>
      <c r="C82" s="86" t="s">
        <v>927</v>
      </c>
      <c r="D82" s="88" t="s">
        <v>928</v>
      </c>
      <c r="E82" s="88" t="s">
        <v>929</v>
      </c>
      <c r="F82" s="89" t="s">
        <v>645</v>
      </c>
      <c r="G82" s="89" t="s">
        <v>662</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924</v>
      </c>
      <c r="B83" s="84" t="s">
        <v>930</v>
      </c>
      <c r="C83" s="86" t="s">
        <v>931</v>
      </c>
      <c r="D83" s="88" t="s">
        <v>932</v>
      </c>
      <c r="E83" s="88" t="s">
        <v>933</v>
      </c>
      <c r="F83" s="89" t="s">
        <v>619</v>
      </c>
      <c r="G83" s="89" t="s">
        <v>662</v>
      </c>
      <c r="H83" s="89">
        <v>1</v>
      </c>
      <c r="I83" s="91">
        <f>IF(COUNTIF(J83:AW83,"&lt;&gt;")=0,"",SUMPRODUCT(((Recommendations[ImplStatus]="Implemented")+(Recommendations[ImplStatus]="Compensated"))*ISNUMBER(MATCH(Recommendations[Id],J83:AW83,0)))/COUNTIF(J83:AW83,"&lt;&gt;"))</f>
        <v>0</v>
      </c>
      <c r="J83" s="93" t="s">
        <v>151</v>
      </c>
      <c r="K83" s="93" t="s">
        <v>156</v>
      </c>
      <c r="L83" s="93" t="s">
        <v>268</v>
      </c>
      <c r="M83" s="93" t="s">
        <v>269</v>
      </c>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924</v>
      </c>
      <c r="B84" s="84" t="s">
        <v>934</v>
      </c>
      <c r="C84" s="86" t="s">
        <v>935</v>
      </c>
      <c r="D84" s="88" t="s">
        <v>936</v>
      </c>
      <c r="E84" s="88" t="s">
        <v>937</v>
      </c>
      <c r="F84" s="89" t="s">
        <v>891</v>
      </c>
      <c r="G84" s="89" t="s">
        <v>662</v>
      </c>
      <c r="H84" s="89">
        <v>2</v>
      </c>
      <c r="I84" s="91">
        <f>IF(COUNTIF(J84:AW84,"&lt;&gt;")=0,"",SUMPRODUCT(((Recommendations[ImplStatus]="Implemented")+(Recommendations[ImplStatus]="Compensated"))*ISNUMBER(MATCH(Recommendations[Id],J84:AW84,0)))/COUNTIF(J84:AW84,"&lt;&gt;"))</f>
        <v>0</v>
      </c>
      <c r="J84" s="93" t="s">
        <v>151</v>
      </c>
      <c r="K84" s="93" t="s">
        <v>156</v>
      </c>
      <c r="L84" s="93" t="s">
        <v>268</v>
      </c>
      <c r="M84" s="93" t="s">
        <v>269</v>
      </c>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924</v>
      </c>
      <c r="B85" s="84" t="s">
        <v>938</v>
      </c>
      <c r="C85" s="86" t="s">
        <v>939</v>
      </c>
      <c r="D85" s="88" t="s">
        <v>940</v>
      </c>
      <c r="E85" s="88" t="s">
        <v>941</v>
      </c>
      <c r="F85" s="89" t="s">
        <v>645</v>
      </c>
      <c r="G85" s="89" t="s">
        <v>662</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924</v>
      </c>
      <c r="B86" s="84" t="s">
        <v>942</v>
      </c>
      <c r="C86" s="86" t="s">
        <v>943</v>
      </c>
      <c r="D86" s="88" t="s">
        <v>944</v>
      </c>
      <c r="E86" s="88" t="s">
        <v>945</v>
      </c>
      <c r="F86" s="89" t="s">
        <v>891</v>
      </c>
      <c r="G86" s="89" t="s">
        <v>662</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924</v>
      </c>
      <c r="B87" s="84" t="s">
        <v>946</v>
      </c>
      <c r="C87" s="86" t="s">
        <v>947</v>
      </c>
      <c r="D87" s="88" t="s">
        <v>948</v>
      </c>
      <c r="E87" s="88" t="s">
        <v>949</v>
      </c>
      <c r="F87" s="89" t="s">
        <v>891</v>
      </c>
      <c r="G87" s="89" t="s">
        <v>662</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924</v>
      </c>
      <c r="B88" s="84" t="s">
        <v>950</v>
      </c>
      <c r="C88" s="86" t="s">
        <v>951</v>
      </c>
      <c r="D88" s="88" t="s">
        <v>952</v>
      </c>
      <c r="E88" s="88" t="s">
        <v>953</v>
      </c>
      <c r="F88" s="89" t="s">
        <v>891</v>
      </c>
      <c r="G88" s="89" t="s">
        <v>662</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954</v>
      </c>
      <c r="B89" s="83">
        <v>10</v>
      </c>
      <c r="C89" s="85" t="s">
        <v>21</v>
      </c>
      <c r="D89" s="87" t="s">
        <v>955</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954</v>
      </c>
      <c r="B90" s="84" t="s">
        <v>956</v>
      </c>
      <c r="C90" s="86" t="s">
        <v>957</v>
      </c>
      <c r="D90" s="88" t="s">
        <v>958</v>
      </c>
      <c r="E90" s="88" t="s">
        <v>959</v>
      </c>
      <c r="F90" s="89" t="s">
        <v>619</v>
      </c>
      <c r="G90" s="89" t="s">
        <v>630</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954</v>
      </c>
      <c r="B91" s="84" t="s">
        <v>960</v>
      </c>
      <c r="C91" s="86" t="s">
        <v>961</v>
      </c>
      <c r="D91" s="88" t="s">
        <v>962</v>
      </c>
      <c r="E91" s="88" t="s">
        <v>963</v>
      </c>
      <c r="F91" s="89" t="s">
        <v>619</v>
      </c>
      <c r="G91" s="89" t="s">
        <v>662</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954</v>
      </c>
      <c r="B92" s="84" t="s">
        <v>964</v>
      </c>
      <c r="C92" s="86" t="s">
        <v>965</v>
      </c>
      <c r="D92" s="88" t="s">
        <v>966</v>
      </c>
      <c r="E92" s="88" t="s">
        <v>967</v>
      </c>
      <c r="F92" s="89" t="s">
        <v>619</v>
      </c>
      <c r="G92" s="89" t="s">
        <v>662</v>
      </c>
      <c r="H92" s="89">
        <v>1</v>
      </c>
      <c r="I92" s="91">
        <f>IF(COUNTIF(J92:AW92,"&lt;&gt;")=0,"",SUMPRODUCT(((Recommendations[ImplStatus]="Implemented")+(Recommendations[ImplStatus]="Compensated"))*ISNUMBER(MATCH(Recommendations[Id],J92:AW92,0)))/COUNTIF(J92:AW92,"&lt;&gt;"))</f>
        <v>0</v>
      </c>
      <c r="J92" s="93" t="s">
        <v>91</v>
      </c>
      <c r="K92" s="93" t="s">
        <v>182</v>
      </c>
      <c r="L92" s="93" t="s">
        <v>226</v>
      </c>
      <c r="M92" s="93" t="s">
        <v>279</v>
      </c>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954</v>
      </c>
      <c r="B93" s="84" t="s">
        <v>968</v>
      </c>
      <c r="C93" s="86" t="s">
        <v>969</v>
      </c>
      <c r="D93" s="88" t="s">
        <v>970</v>
      </c>
      <c r="E93" s="88" t="s">
        <v>971</v>
      </c>
      <c r="F93" s="89" t="s">
        <v>619</v>
      </c>
      <c r="G93" s="89" t="s">
        <v>630</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954</v>
      </c>
      <c r="B94" s="84" t="s">
        <v>972</v>
      </c>
      <c r="C94" s="86" t="s">
        <v>973</v>
      </c>
      <c r="D94" s="88" t="s">
        <v>974</v>
      </c>
      <c r="E94" s="88" t="s">
        <v>975</v>
      </c>
      <c r="F94" s="89" t="s">
        <v>619</v>
      </c>
      <c r="G94" s="89" t="s">
        <v>662</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954</v>
      </c>
      <c r="B95" s="84" t="s">
        <v>976</v>
      </c>
      <c r="C95" s="86" t="s">
        <v>977</v>
      </c>
      <c r="D95" s="88" t="s">
        <v>978</v>
      </c>
      <c r="E95" s="88" t="s">
        <v>979</v>
      </c>
      <c r="F95" s="89" t="s">
        <v>619</v>
      </c>
      <c r="G95" s="89" t="s">
        <v>662</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954</v>
      </c>
      <c r="B96" s="84" t="s">
        <v>980</v>
      </c>
      <c r="C96" s="86" t="s">
        <v>981</v>
      </c>
      <c r="D96" s="88" t="s">
        <v>982</v>
      </c>
      <c r="E96" s="88" t="s">
        <v>983</v>
      </c>
      <c r="F96" s="89" t="s">
        <v>619</v>
      </c>
      <c r="G96" s="89" t="s">
        <v>630</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984</v>
      </c>
      <c r="B97" s="83">
        <v>11</v>
      </c>
      <c r="C97" s="85" t="s">
        <v>21</v>
      </c>
      <c r="D97" s="87" t="s">
        <v>985</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984</v>
      </c>
      <c r="B98" s="84" t="s">
        <v>986</v>
      </c>
      <c r="C98" s="86" t="s">
        <v>987</v>
      </c>
      <c r="D98" s="88" t="s">
        <v>988</v>
      </c>
      <c r="E98" s="88" t="s">
        <v>989</v>
      </c>
      <c r="F98" s="89" t="s">
        <v>737</v>
      </c>
      <c r="G98" s="89" t="s">
        <v>678</v>
      </c>
      <c r="H98" s="89">
        <v>1</v>
      </c>
      <c r="I98" s="91">
        <f>IF(COUNTIF(J98:AW98,"&lt;&gt;")=0,"",SUMPRODUCT(((Recommendations[ImplStatus]="Implemented")+(Recommendations[ImplStatus]="Compensated"))*ISNUMBER(MATCH(Recommendations[Id],J98:AW98,0)))/COUNTIF(J98:AW98,"&lt;&gt;"))</f>
        <v>0</v>
      </c>
      <c r="J98" s="93" t="s">
        <v>96</v>
      </c>
      <c r="K98" s="93" t="s">
        <v>101</v>
      </c>
      <c r="L98" s="93" t="s">
        <v>228</v>
      </c>
      <c r="M98" s="93" t="s">
        <v>230</v>
      </c>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984</v>
      </c>
      <c r="B99" s="84" t="s">
        <v>990</v>
      </c>
      <c r="C99" s="86" t="s">
        <v>991</v>
      </c>
      <c r="D99" s="88" t="s">
        <v>992</v>
      </c>
      <c r="E99" s="88" t="s">
        <v>993</v>
      </c>
      <c r="F99" s="89" t="s">
        <v>677</v>
      </c>
      <c r="G99" s="89" t="s">
        <v>994</v>
      </c>
      <c r="H99" s="89">
        <v>1</v>
      </c>
      <c r="I99" s="91">
        <f>IF(COUNTIF(J99:AW99,"&lt;&gt;")=0,"",SUMPRODUCT(((Recommendations[ImplStatus]="Implemented")+(Recommendations[ImplStatus]="Compensated"))*ISNUMBER(MATCH(Recommendations[Id],J99:AW99,0)))/COUNTIF(J99:AW99,"&lt;&gt;"))</f>
        <v>0</v>
      </c>
      <c r="J99" s="93" t="s">
        <v>96</v>
      </c>
      <c r="K99" s="93" t="s">
        <v>101</v>
      </c>
      <c r="L99" s="93" t="s">
        <v>228</v>
      </c>
      <c r="M99" s="93" t="s">
        <v>230</v>
      </c>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984</v>
      </c>
      <c r="B100" s="84" t="s">
        <v>995</v>
      </c>
      <c r="C100" s="86" t="s">
        <v>996</v>
      </c>
      <c r="D100" s="88" t="s">
        <v>997</v>
      </c>
      <c r="E100" s="88" t="s">
        <v>998</v>
      </c>
      <c r="F100" s="89" t="s">
        <v>677</v>
      </c>
      <c r="G100" s="89" t="s">
        <v>662</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984</v>
      </c>
      <c r="B101" s="84" t="s">
        <v>999</v>
      </c>
      <c r="C101" s="86" t="s">
        <v>1000</v>
      </c>
      <c r="D101" s="88" t="s">
        <v>1001</v>
      </c>
      <c r="E101" s="88" t="s">
        <v>1002</v>
      </c>
      <c r="F101" s="89" t="s">
        <v>677</v>
      </c>
      <c r="G101" s="89" t="s">
        <v>994</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984</v>
      </c>
      <c r="B102" s="84" t="s">
        <v>1003</v>
      </c>
      <c r="C102" s="86" t="s">
        <v>1004</v>
      </c>
      <c r="D102" s="88" t="s">
        <v>1005</v>
      </c>
      <c r="E102" s="88" t="s">
        <v>1006</v>
      </c>
      <c r="F102" s="89" t="s">
        <v>677</v>
      </c>
      <c r="G102" s="89" t="s">
        <v>994</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1007</v>
      </c>
      <c r="B103" s="83">
        <v>12</v>
      </c>
      <c r="C103" s="85" t="s">
        <v>21</v>
      </c>
      <c r="D103" s="87" t="s">
        <v>1008</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1007</v>
      </c>
      <c r="B104" s="84" t="s">
        <v>1009</v>
      </c>
      <c r="C104" s="86" t="s">
        <v>1010</v>
      </c>
      <c r="D104" s="88" t="s">
        <v>1011</v>
      </c>
      <c r="E104" s="88" t="s">
        <v>1012</v>
      </c>
      <c r="F104" s="89" t="s">
        <v>891</v>
      </c>
      <c r="G104" s="89" t="s">
        <v>662</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1007</v>
      </c>
      <c r="B105" s="84" t="s">
        <v>1013</v>
      </c>
      <c r="C105" s="86" t="s">
        <v>1014</v>
      </c>
      <c r="D105" s="88" t="s">
        <v>1015</v>
      </c>
      <c r="E105" s="88" t="s">
        <v>1016</v>
      </c>
      <c r="F105" s="89" t="s">
        <v>891</v>
      </c>
      <c r="G105" s="89" t="s">
        <v>662</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1007</v>
      </c>
      <c r="B106" s="84" t="s">
        <v>1017</v>
      </c>
      <c r="C106" s="86" t="s">
        <v>1018</v>
      </c>
      <c r="D106" s="88" t="s">
        <v>1019</v>
      </c>
      <c r="E106" s="88" t="s">
        <v>1020</v>
      </c>
      <c r="F106" s="89" t="s">
        <v>891</v>
      </c>
      <c r="G106" s="89" t="s">
        <v>662</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1007</v>
      </c>
      <c r="B107" s="84" t="s">
        <v>1021</v>
      </c>
      <c r="C107" s="86" t="s">
        <v>1022</v>
      </c>
      <c r="D107" s="88" t="s">
        <v>1023</v>
      </c>
      <c r="E107" s="88" t="s">
        <v>1024</v>
      </c>
      <c r="F107" s="89" t="s">
        <v>737</v>
      </c>
      <c r="G107" s="89" t="s">
        <v>678</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1007</v>
      </c>
      <c r="B108" s="84" t="s">
        <v>1025</v>
      </c>
      <c r="C108" s="86" t="s">
        <v>1026</v>
      </c>
      <c r="D108" s="88" t="s">
        <v>1027</v>
      </c>
      <c r="E108" s="88" t="s">
        <v>1028</v>
      </c>
      <c r="F108" s="89" t="s">
        <v>891</v>
      </c>
      <c r="G108" s="89" t="s">
        <v>662</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1007</v>
      </c>
      <c r="B109" s="84" t="s">
        <v>1029</v>
      </c>
      <c r="C109" s="86" t="s">
        <v>1030</v>
      </c>
      <c r="D109" s="88" t="s">
        <v>1031</v>
      </c>
      <c r="E109" s="88" t="s">
        <v>1032</v>
      </c>
      <c r="F109" s="89" t="s">
        <v>891</v>
      </c>
      <c r="G109" s="89" t="s">
        <v>662</v>
      </c>
      <c r="H109" s="89">
        <v>2</v>
      </c>
      <c r="I109" s="91">
        <f>IF(COUNTIF(J109:AW109,"&lt;&gt;")=0,"",SUMPRODUCT(((Recommendations[ImplStatus]="Implemented")+(Recommendations[ImplStatus]="Compensated"))*ISNUMBER(MATCH(Recommendations[Id],J109:AW109,0)))/COUNTIF(J109:AW109,"&lt;&gt;"))</f>
        <v>0</v>
      </c>
      <c r="J109" s="93" t="s">
        <v>121</v>
      </c>
      <c r="K109" s="93" t="s">
        <v>131</v>
      </c>
      <c r="L109" s="93" t="s">
        <v>243</v>
      </c>
      <c r="M109" s="93" t="s">
        <v>247</v>
      </c>
      <c r="N109" s="93" t="s">
        <v>331</v>
      </c>
      <c r="O109" s="93" t="s">
        <v>341</v>
      </c>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1007</v>
      </c>
      <c r="B110" s="84" t="s">
        <v>1033</v>
      </c>
      <c r="C110" s="86" t="s">
        <v>1034</v>
      </c>
      <c r="D110" s="88" t="s">
        <v>1035</v>
      </c>
      <c r="E110" s="88" t="s">
        <v>1036</v>
      </c>
      <c r="F110" s="89" t="s">
        <v>619</v>
      </c>
      <c r="G110" s="89" t="s">
        <v>662</v>
      </c>
      <c r="H110" s="89">
        <v>2</v>
      </c>
      <c r="I110" s="91">
        <f>IF(COUNTIF(J110:AW110,"&lt;&gt;")=0,"",SUMPRODUCT(((Recommendations[ImplStatus]="Implemented")+(Recommendations[ImplStatus]="Compensated"))*ISNUMBER(MATCH(Recommendations[Id],J110:AW110,0)))/COUNTIF(J110:AW110,"&lt;&gt;"))</f>
        <v>0</v>
      </c>
      <c r="J110" s="93" t="s">
        <v>70</v>
      </c>
      <c r="K110" s="93" t="s">
        <v>106</v>
      </c>
      <c r="L110" s="93" t="s">
        <v>121</v>
      </c>
      <c r="M110" s="93" t="s">
        <v>131</v>
      </c>
      <c r="N110" s="93" t="s">
        <v>220</v>
      </c>
      <c r="O110" s="93" t="s">
        <v>231</v>
      </c>
      <c r="P110" s="93" t="s">
        <v>243</v>
      </c>
      <c r="Q110" s="93" t="s">
        <v>247</v>
      </c>
      <c r="R110" s="93" t="s">
        <v>331</v>
      </c>
      <c r="S110" s="93" t="s">
        <v>336</v>
      </c>
      <c r="T110" s="93" t="s">
        <v>341</v>
      </c>
      <c r="U110" s="93" t="s">
        <v>342</v>
      </c>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1007</v>
      </c>
      <c r="B111" s="84" t="s">
        <v>1037</v>
      </c>
      <c r="C111" s="86" t="s">
        <v>1038</v>
      </c>
      <c r="D111" s="88" t="s">
        <v>1039</v>
      </c>
      <c r="E111" s="88" t="s">
        <v>1040</v>
      </c>
      <c r="F111" s="89" t="s">
        <v>619</v>
      </c>
      <c r="G111" s="89" t="s">
        <v>662</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1041</v>
      </c>
      <c r="B112" s="83">
        <v>13</v>
      </c>
      <c r="C112" s="85" t="s">
        <v>21</v>
      </c>
      <c r="D112" s="87" t="s">
        <v>1042</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1041</v>
      </c>
      <c r="B113" s="84" t="s">
        <v>1043</v>
      </c>
      <c r="C113" s="86" t="s">
        <v>1044</v>
      </c>
      <c r="D113" s="88" t="s">
        <v>1045</v>
      </c>
      <c r="E113" s="88" t="s">
        <v>1046</v>
      </c>
      <c r="F113" s="89" t="s">
        <v>891</v>
      </c>
      <c r="G113" s="89" t="s">
        <v>630</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1041</v>
      </c>
      <c r="B114" s="84" t="s">
        <v>1047</v>
      </c>
      <c r="C114" s="86" t="s">
        <v>1048</v>
      </c>
      <c r="D114" s="88" t="s">
        <v>1049</v>
      </c>
      <c r="E114" s="88" t="s">
        <v>1050</v>
      </c>
      <c r="F114" s="89" t="s">
        <v>619</v>
      </c>
      <c r="G114" s="89" t="s">
        <v>630</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1041</v>
      </c>
      <c r="B115" s="84" t="s">
        <v>1051</v>
      </c>
      <c r="C115" s="86" t="s">
        <v>1052</v>
      </c>
      <c r="D115" s="88" t="s">
        <v>1053</v>
      </c>
      <c r="E115" s="88" t="s">
        <v>1054</v>
      </c>
      <c r="F115" s="89" t="s">
        <v>891</v>
      </c>
      <c r="G115" s="89" t="s">
        <v>630</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1041</v>
      </c>
      <c r="B116" s="84" t="s">
        <v>1055</v>
      </c>
      <c r="C116" s="86" t="s">
        <v>1056</v>
      </c>
      <c r="D116" s="88" t="s">
        <v>1057</v>
      </c>
      <c r="E116" s="88" t="s">
        <v>1058</v>
      </c>
      <c r="F116" s="89" t="s">
        <v>891</v>
      </c>
      <c r="G116" s="89" t="s">
        <v>662</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1041</v>
      </c>
      <c r="B117" s="84" t="s">
        <v>1059</v>
      </c>
      <c r="C117" s="86" t="s">
        <v>1060</v>
      </c>
      <c r="D117" s="88" t="s">
        <v>1061</v>
      </c>
      <c r="E117" s="88" t="s">
        <v>1062</v>
      </c>
      <c r="F117" s="89" t="s">
        <v>619</v>
      </c>
      <c r="G117" s="89" t="s">
        <v>662</v>
      </c>
      <c r="H117" s="89">
        <v>2</v>
      </c>
      <c r="I117" s="91">
        <f>IF(COUNTIF(J117:AW117,"&lt;&gt;")=0,"",SUMPRODUCT(((Recommendations[ImplStatus]="Implemented")+(Recommendations[ImplStatus]="Compensated"))*ISNUMBER(MATCH(Recommendations[Id],J117:AW117,0)))/COUNTIF(J117:AW117,"&lt;&gt;"))</f>
        <v>0</v>
      </c>
      <c r="J117" s="93" t="s">
        <v>141</v>
      </c>
      <c r="K117" s="93" t="s">
        <v>187</v>
      </c>
      <c r="L117" s="93" t="s">
        <v>254</v>
      </c>
      <c r="M117" s="93" t="s">
        <v>282</v>
      </c>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1041</v>
      </c>
      <c r="B118" s="84" t="s">
        <v>1063</v>
      </c>
      <c r="C118" s="86" t="s">
        <v>1064</v>
      </c>
      <c r="D118" s="88" t="s">
        <v>1065</v>
      </c>
      <c r="E118" s="88" t="s">
        <v>1066</v>
      </c>
      <c r="F118" s="89" t="s">
        <v>891</v>
      </c>
      <c r="G118" s="89" t="s">
        <v>630</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1041</v>
      </c>
      <c r="B119" s="84" t="s">
        <v>1067</v>
      </c>
      <c r="C119" s="86" t="s">
        <v>1068</v>
      </c>
      <c r="D119" s="88" t="s">
        <v>1069</v>
      </c>
      <c r="E119" s="88" t="s">
        <v>1070</v>
      </c>
      <c r="F119" s="89" t="s">
        <v>619</v>
      </c>
      <c r="G119" s="89" t="s">
        <v>662</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1041</v>
      </c>
      <c r="B120" s="84" t="s">
        <v>1071</v>
      </c>
      <c r="C120" s="86" t="s">
        <v>1072</v>
      </c>
      <c r="D120" s="88" t="s">
        <v>1073</v>
      </c>
      <c r="E120" s="88" t="s">
        <v>1074</v>
      </c>
      <c r="F120" s="89" t="s">
        <v>891</v>
      </c>
      <c r="G120" s="89" t="s">
        <v>662</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1041</v>
      </c>
      <c r="B121" s="84" t="s">
        <v>1075</v>
      </c>
      <c r="C121" s="86" t="s">
        <v>1076</v>
      </c>
      <c r="D121" s="88" t="s">
        <v>1077</v>
      </c>
      <c r="E121" s="88" t="s">
        <v>1078</v>
      </c>
      <c r="F121" s="89" t="s">
        <v>891</v>
      </c>
      <c r="G121" s="89" t="s">
        <v>662</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1041</v>
      </c>
      <c r="B122" s="84" t="s">
        <v>1079</v>
      </c>
      <c r="C122" s="86" t="s">
        <v>1080</v>
      </c>
      <c r="D122" s="88" t="s">
        <v>1081</v>
      </c>
      <c r="E122" s="88" t="s">
        <v>1082</v>
      </c>
      <c r="F122" s="89" t="s">
        <v>891</v>
      </c>
      <c r="G122" s="89" t="s">
        <v>662</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1041</v>
      </c>
      <c r="B123" s="84" t="s">
        <v>1083</v>
      </c>
      <c r="C123" s="86" t="s">
        <v>1084</v>
      </c>
      <c r="D123" s="88" t="s">
        <v>1085</v>
      </c>
      <c r="E123" s="88" t="s">
        <v>1086</v>
      </c>
      <c r="F123" s="89" t="s">
        <v>891</v>
      </c>
      <c r="G123" s="89" t="s">
        <v>630</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1087</v>
      </c>
      <c r="B124" s="83">
        <v>14</v>
      </c>
      <c r="C124" s="85" t="s">
        <v>21</v>
      </c>
      <c r="D124" s="87" t="s">
        <v>1088</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1087</v>
      </c>
      <c r="B125" s="84" t="s">
        <v>1089</v>
      </c>
      <c r="C125" s="86" t="s">
        <v>1090</v>
      </c>
      <c r="D125" s="88" t="s">
        <v>1091</v>
      </c>
      <c r="E125" s="88" t="s">
        <v>1092</v>
      </c>
      <c r="F125" s="89" t="s">
        <v>737</v>
      </c>
      <c r="G125" s="89" t="s">
        <v>678</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1087</v>
      </c>
      <c r="B126" s="84" t="s">
        <v>1093</v>
      </c>
      <c r="C126" s="86" t="s">
        <v>1094</v>
      </c>
      <c r="D126" s="88" t="s">
        <v>1095</v>
      </c>
      <c r="E126" s="88" t="s">
        <v>1096</v>
      </c>
      <c r="F126" s="89" t="s">
        <v>762</v>
      </c>
      <c r="G126" s="89" t="s">
        <v>662</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1087</v>
      </c>
      <c r="B127" s="84" t="s">
        <v>1097</v>
      </c>
      <c r="C127" s="86" t="s">
        <v>1098</v>
      </c>
      <c r="D127" s="88" t="s">
        <v>1099</v>
      </c>
      <c r="E127" s="88" t="s">
        <v>1100</v>
      </c>
      <c r="F127" s="89" t="s">
        <v>762</v>
      </c>
      <c r="G127" s="89" t="s">
        <v>662</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1087</v>
      </c>
      <c r="B128" s="84" t="s">
        <v>1101</v>
      </c>
      <c r="C128" s="86" t="s">
        <v>1102</v>
      </c>
      <c r="D128" s="88" t="s">
        <v>1103</v>
      </c>
      <c r="E128" s="88" t="s">
        <v>1104</v>
      </c>
      <c r="F128" s="89" t="s">
        <v>762</v>
      </c>
      <c r="G128" s="89" t="s">
        <v>662</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1087</v>
      </c>
      <c r="B129" s="84" t="s">
        <v>1105</v>
      </c>
      <c r="C129" s="86" t="s">
        <v>1106</v>
      </c>
      <c r="D129" s="88" t="s">
        <v>1107</v>
      </c>
      <c r="E129" s="88" t="s">
        <v>1108</v>
      </c>
      <c r="F129" s="89" t="s">
        <v>762</v>
      </c>
      <c r="G129" s="89" t="s">
        <v>662</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1087</v>
      </c>
      <c r="B130" s="84" t="s">
        <v>1109</v>
      </c>
      <c r="C130" s="86" t="s">
        <v>1110</v>
      </c>
      <c r="D130" s="88" t="s">
        <v>1111</v>
      </c>
      <c r="E130" s="88" t="s">
        <v>1112</v>
      </c>
      <c r="F130" s="89" t="s">
        <v>762</v>
      </c>
      <c r="G130" s="89" t="s">
        <v>662</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1087</v>
      </c>
      <c r="B131" s="84" t="s">
        <v>1113</v>
      </c>
      <c r="C131" s="86" t="s">
        <v>1114</v>
      </c>
      <c r="D131" s="88" t="s">
        <v>1115</v>
      </c>
      <c r="E131" s="88" t="s">
        <v>1116</v>
      </c>
      <c r="F131" s="89" t="s">
        <v>762</v>
      </c>
      <c r="G131" s="89" t="s">
        <v>662</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1087</v>
      </c>
      <c r="B132" s="84" t="s">
        <v>1117</v>
      </c>
      <c r="C132" s="86" t="s">
        <v>1118</v>
      </c>
      <c r="D132" s="88" t="s">
        <v>1119</v>
      </c>
      <c r="E132" s="88" t="s">
        <v>1120</v>
      </c>
      <c r="F132" s="89" t="s">
        <v>762</v>
      </c>
      <c r="G132" s="89" t="s">
        <v>662</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1087</v>
      </c>
      <c r="B133" s="84" t="s">
        <v>1121</v>
      </c>
      <c r="C133" s="86" t="s">
        <v>1122</v>
      </c>
      <c r="D133" s="88" t="s">
        <v>1123</v>
      </c>
      <c r="E133" s="88" t="s">
        <v>1124</v>
      </c>
      <c r="F133" s="89" t="s">
        <v>762</v>
      </c>
      <c r="G133" s="89" t="s">
        <v>662</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1125</v>
      </c>
      <c r="B134" s="83">
        <v>15</v>
      </c>
      <c r="C134" s="85" t="s">
        <v>21</v>
      </c>
      <c r="D134" s="87" t="s">
        <v>1126</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1125</v>
      </c>
      <c r="B135" s="84" t="s">
        <v>1127</v>
      </c>
      <c r="C135" s="86" t="s">
        <v>1128</v>
      </c>
      <c r="D135" s="88" t="s">
        <v>1129</v>
      </c>
      <c r="E135" s="88" t="s">
        <v>1130</v>
      </c>
      <c r="F135" s="89" t="s">
        <v>762</v>
      </c>
      <c r="G135" s="89" t="s">
        <v>620</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1125</v>
      </c>
      <c r="B136" s="84" t="s">
        <v>1131</v>
      </c>
      <c r="C136" s="86" t="s">
        <v>1132</v>
      </c>
      <c r="D136" s="88" t="s">
        <v>1133</v>
      </c>
      <c r="E136" s="88" t="s">
        <v>1134</v>
      </c>
      <c r="F136" s="89" t="s">
        <v>737</v>
      </c>
      <c r="G136" s="89" t="s">
        <v>678</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1125</v>
      </c>
      <c r="B137" s="84" t="s">
        <v>1135</v>
      </c>
      <c r="C137" s="86" t="s">
        <v>1136</v>
      </c>
      <c r="D137" s="88" t="s">
        <v>1137</v>
      </c>
      <c r="E137" s="88" t="s">
        <v>1138</v>
      </c>
      <c r="F137" s="89" t="s">
        <v>762</v>
      </c>
      <c r="G137" s="89" t="s">
        <v>678</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1125</v>
      </c>
      <c r="B138" s="84" t="s">
        <v>1139</v>
      </c>
      <c r="C138" s="86" t="s">
        <v>1140</v>
      </c>
      <c r="D138" s="88" t="s">
        <v>1141</v>
      </c>
      <c r="E138" s="88" t="s">
        <v>1142</v>
      </c>
      <c r="F138" s="89" t="s">
        <v>737</v>
      </c>
      <c r="G138" s="89" t="s">
        <v>678</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1125</v>
      </c>
      <c r="B139" s="84" t="s">
        <v>1143</v>
      </c>
      <c r="C139" s="86" t="s">
        <v>1144</v>
      </c>
      <c r="D139" s="88" t="s">
        <v>1145</v>
      </c>
      <c r="E139" s="88" t="s">
        <v>1146</v>
      </c>
      <c r="F139" s="89" t="s">
        <v>762</v>
      </c>
      <c r="G139" s="89" t="s">
        <v>678</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1125</v>
      </c>
      <c r="B140" s="84" t="s">
        <v>1147</v>
      </c>
      <c r="C140" s="86" t="s">
        <v>1148</v>
      </c>
      <c r="D140" s="88" t="s">
        <v>1149</v>
      </c>
      <c r="E140" s="88" t="s">
        <v>1150</v>
      </c>
      <c r="F140" s="89" t="s">
        <v>677</v>
      </c>
      <c r="G140" s="89" t="s">
        <v>678</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1125</v>
      </c>
      <c r="B141" s="84" t="s">
        <v>1151</v>
      </c>
      <c r="C141" s="86" t="s">
        <v>1152</v>
      </c>
      <c r="D141" s="88" t="s">
        <v>1153</v>
      </c>
      <c r="E141" s="88" t="s">
        <v>1154</v>
      </c>
      <c r="F141" s="89" t="s">
        <v>677</v>
      </c>
      <c r="G141" s="89" t="s">
        <v>662</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1155</v>
      </c>
      <c r="B142" s="83">
        <v>16</v>
      </c>
      <c r="C142" s="85" t="s">
        <v>21</v>
      </c>
      <c r="D142" s="87" t="s">
        <v>1156</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1155</v>
      </c>
      <c r="B143" s="84" t="s">
        <v>1157</v>
      </c>
      <c r="C143" s="86" t="s">
        <v>1158</v>
      </c>
      <c r="D143" s="88" t="s">
        <v>1159</v>
      </c>
      <c r="E143" s="88" t="s">
        <v>1160</v>
      </c>
      <c r="F143" s="89" t="s">
        <v>737</v>
      </c>
      <c r="G143" s="89" t="s">
        <v>678</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1155</v>
      </c>
      <c r="B144" s="84" t="s">
        <v>1161</v>
      </c>
      <c r="C144" s="86" t="s">
        <v>1162</v>
      </c>
      <c r="D144" s="88" t="s">
        <v>1163</v>
      </c>
      <c r="E144" s="88" t="s">
        <v>1164</v>
      </c>
      <c r="F144" s="89" t="s">
        <v>737</v>
      </c>
      <c r="G144" s="89" t="s">
        <v>678</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1155</v>
      </c>
      <c r="B145" s="84" t="s">
        <v>1165</v>
      </c>
      <c r="C145" s="86" t="s">
        <v>1166</v>
      </c>
      <c r="D145" s="88" t="s">
        <v>1167</v>
      </c>
      <c r="E145" s="88" t="s">
        <v>1168</v>
      </c>
      <c r="F145" s="89" t="s">
        <v>645</v>
      </c>
      <c r="G145" s="89" t="s">
        <v>630</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1155</v>
      </c>
      <c r="B146" s="84" t="s">
        <v>1169</v>
      </c>
      <c r="C146" s="86" t="s">
        <v>1170</v>
      </c>
      <c r="D146" s="88" t="s">
        <v>1171</v>
      </c>
      <c r="E146" s="88" t="s">
        <v>1172</v>
      </c>
      <c r="F146" s="89" t="s">
        <v>645</v>
      </c>
      <c r="G146" s="89" t="s">
        <v>620</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1155</v>
      </c>
      <c r="B147" s="84" t="s">
        <v>1173</v>
      </c>
      <c r="C147" s="86" t="s">
        <v>1174</v>
      </c>
      <c r="D147" s="88" t="s">
        <v>1175</v>
      </c>
      <c r="E147" s="88" t="s">
        <v>1176</v>
      </c>
      <c r="F147" s="89" t="s">
        <v>645</v>
      </c>
      <c r="G147" s="89" t="s">
        <v>662</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1155</v>
      </c>
      <c r="B148" s="84" t="s">
        <v>1177</v>
      </c>
      <c r="C148" s="86" t="s">
        <v>1178</v>
      </c>
      <c r="D148" s="88" t="s">
        <v>1179</v>
      </c>
      <c r="E148" s="88" t="s">
        <v>1180</v>
      </c>
      <c r="F148" s="89" t="s">
        <v>737</v>
      </c>
      <c r="G148" s="89" t="s">
        <v>678</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1155</v>
      </c>
      <c r="B149" s="84" t="s">
        <v>1181</v>
      </c>
      <c r="C149" s="86" t="s">
        <v>1182</v>
      </c>
      <c r="D149" s="88" t="s">
        <v>1183</v>
      </c>
      <c r="E149" s="88" t="s">
        <v>1184</v>
      </c>
      <c r="F149" s="89" t="s">
        <v>645</v>
      </c>
      <c r="G149" s="89" t="s">
        <v>662</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1155</v>
      </c>
      <c r="B150" s="84" t="s">
        <v>1185</v>
      </c>
      <c r="C150" s="86" t="s">
        <v>1186</v>
      </c>
      <c r="D150" s="88" t="s">
        <v>1187</v>
      </c>
      <c r="E150" s="88" t="s">
        <v>1188</v>
      </c>
      <c r="F150" s="89" t="s">
        <v>891</v>
      </c>
      <c r="G150" s="89" t="s">
        <v>662</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1155</v>
      </c>
      <c r="B151" s="84" t="s">
        <v>1189</v>
      </c>
      <c r="C151" s="86" t="s">
        <v>1190</v>
      </c>
      <c r="D151" s="88" t="s">
        <v>1191</v>
      </c>
      <c r="E151" s="88" t="s">
        <v>1192</v>
      </c>
      <c r="F151" s="89" t="s">
        <v>762</v>
      </c>
      <c r="G151" s="89" t="s">
        <v>662</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1155</v>
      </c>
      <c r="B152" s="84" t="s">
        <v>1193</v>
      </c>
      <c r="C152" s="86" t="s">
        <v>1194</v>
      </c>
      <c r="D152" s="88" t="s">
        <v>1195</v>
      </c>
      <c r="E152" s="88" t="s">
        <v>1196</v>
      </c>
      <c r="F152" s="89" t="s">
        <v>645</v>
      </c>
      <c r="G152" s="89" t="s">
        <v>662</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1155</v>
      </c>
      <c r="B153" s="84" t="s">
        <v>1197</v>
      </c>
      <c r="C153" s="86" t="s">
        <v>1198</v>
      </c>
      <c r="D153" s="88" t="s">
        <v>1199</v>
      </c>
      <c r="E153" s="88" t="s">
        <v>1200</v>
      </c>
      <c r="F153" s="89" t="s">
        <v>645</v>
      </c>
      <c r="G153" s="89" t="s">
        <v>662</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1155</v>
      </c>
      <c r="B154" s="84" t="s">
        <v>1201</v>
      </c>
      <c r="C154" s="86" t="s">
        <v>1202</v>
      </c>
      <c r="D154" s="88" t="s">
        <v>1203</v>
      </c>
      <c r="E154" s="88" t="s">
        <v>1204</v>
      </c>
      <c r="F154" s="89" t="s">
        <v>645</v>
      </c>
      <c r="G154" s="89" t="s">
        <v>662</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1155</v>
      </c>
      <c r="B155" s="84" t="s">
        <v>1205</v>
      </c>
      <c r="C155" s="86" t="s">
        <v>1206</v>
      </c>
      <c r="D155" s="88" t="s">
        <v>1207</v>
      </c>
      <c r="E155" s="88" t="s">
        <v>1208</v>
      </c>
      <c r="F155" s="89" t="s">
        <v>645</v>
      </c>
      <c r="G155" s="89" t="s">
        <v>630</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1155</v>
      </c>
      <c r="B156" s="84" t="s">
        <v>1209</v>
      </c>
      <c r="C156" s="86" t="s">
        <v>1210</v>
      </c>
      <c r="D156" s="88" t="s">
        <v>1211</v>
      </c>
      <c r="E156" s="88" t="s">
        <v>1212</v>
      </c>
      <c r="F156" s="89" t="s">
        <v>645</v>
      </c>
      <c r="G156" s="89" t="s">
        <v>662</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1213</v>
      </c>
      <c r="B157" s="83">
        <v>17</v>
      </c>
      <c r="C157" s="85" t="s">
        <v>21</v>
      </c>
      <c r="D157" s="87" t="s">
        <v>1214</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1213</v>
      </c>
      <c r="B158" s="84" t="s">
        <v>1215</v>
      </c>
      <c r="C158" s="86" t="s">
        <v>1216</v>
      </c>
      <c r="D158" s="88" t="s">
        <v>1217</v>
      </c>
      <c r="E158" s="88" t="s">
        <v>1218</v>
      </c>
      <c r="F158" s="89" t="s">
        <v>762</v>
      </c>
      <c r="G158" s="89" t="s">
        <v>625</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1213</v>
      </c>
      <c r="B159" s="84" t="s">
        <v>1219</v>
      </c>
      <c r="C159" s="86" t="s">
        <v>1220</v>
      </c>
      <c r="D159" s="88" t="s">
        <v>1221</v>
      </c>
      <c r="E159" s="88" t="s">
        <v>1222</v>
      </c>
      <c r="F159" s="89" t="s">
        <v>737</v>
      </c>
      <c r="G159" s="89" t="s">
        <v>678</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1213</v>
      </c>
      <c r="B160" s="84" t="s">
        <v>1223</v>
      </c>
      <c r="C160" s="86" t="s">
        <v>1224</v>
      </c>
      <c r="D160" s="88" t="s">
        <v>1225</v>
      </c>
      <c r="E160" s="88" t="s">
        <v>1226</v>
      </c>
      <c r="F160" s="89" t="s">
        <v>737</v>
      </c>
      <c r="G160" s="89" t="s">
        <v>678</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1213</v>
      </c>
      <c r="B161" s="84" t="s">
        <v>1227</v>
      </c>
      <c r="C161" s="86" t="s">
        <v>1228</v>
      </c>
      <c r="D161" s="88" t="s">
        <v>1229</v>
      </c>
      <c r="E161" s="88" t="s">
        <v>1230</v>
      </c>
      <c r="F161" s="89" t="s">
        <v>737</v>
      </c>
      <c r="G161" s="89" t="s">
        <v>678</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1213</v>
      </c>
      <c r="B162" s="84" t="s">
        <v>1231</v>
      </c>
      <c r="C162" s="86" t="s">
        <v>1232</v>
      </c>
      <c r="D162" s="88" t="s">
        <v>1233</v>
      </c>
      <c r="E162" s="88" t="s">
        <v>1234</v>
      </c>
      <c r="F162" s="89" t="s">
        <v>762</v>
      </c>
      <c r="G162" s="89" t="s">
        <v>625</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1213</v>
      </c>
      <c r="B163" s="84" t="s">
        <v>1235</v>
      </c>
      <c r="C163" s="86" t="s">
        <v>1236</v>
      </c>
      <c r="D163" s="88" t="s">
        <v>1237</v>
      </c>
      <c r="E163" s="88" t="s">
        <v>1238</v>
      </c>
      <c r="F163" s="89" t="s">
        <v>762</v>
      </c>
      <c r="G163" s="89" t="s">
        <v>625</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1213</v>
      </c>
      <c r="B164" s="84" t="s">
        <v>1239</v>
      </c>
      <c r="C164" s="86" t="s">
        <v>1240</v>
      </c>
      <c r="D164" s="88" t="s">
        <v>1241</v>
      </c>
      <c r="E164" s="88" t="s">
        <v>1242</v>
      </c>
      <c r="F164" s="89" t="s">
        <v>762</v>
      </c>
      <c r="G164" s="89" t="s">
        <v>994</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1213</v>
      </c>
      <c r="B165" s="84" t="s">
        <v>1243</v>
      </c>
      <c r="C165" s="86" t="s">
        <v>1244</v>
      </c>
      <c r="D165" s="88" t="s">
        <v>1245</v>
      </c>
      <c r="E165" s="88" t="s">
        <v>1246</v>
      </c>
      <c r="F165" s="89" t="s">
        <v>762</v>
      </c>
      <c r="G165" s="89" t="s">
        <v>994</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1213</v>
      </c>
      <c r="B166" s="84" t="s">
        <v>1247</v>
      </c>
      <c r="C166" s="86" t="s">
        <v>1248</v>
      </c>
      <c r="D166" s="88" t="s">
        <v>1249</v>
      </c>
      <c r="E166" s="88" t="s">
        <v>1250</v>
      </c>
      <c r="F166" s="89" t="s">
        <v>737</v>
      </c>
      <c r="G166" s="89" t="s">
        <v>994</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1251</v>
      </c>
      <c r="B167" s="83">
        <v>18</v>
      </c>
      <c r="C167" s="85" t="s">
        <v>21</v>
      </c>
      <c r="D167" s="87" t="s">
        <v>1252</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1251</v>
      </c>
      <c r="B168" s="84" t="s">
        <v>1253</v>
      </c>
      <c r="C168" s="86" t="s">
        <v>1254</v>
      </c>
      <c r="D168" s="88" t="s">
        <v>1255</v>
      </c>
      <c r="E168" s="88" t="s">
        <v>1256</v>
      </c>
      <c r="F168" s="89" t="s">
        <v>737</v>
      </c>
      <c r="G168" s="89" t="s">
        <v>678</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1251</v>
      </c>
      <c r="B169" s="84" t="s">
        <v>1257</v>
      </c>
      <c r="C169" s="86" t="s">
        <v>1258</v>
      </c>
      <c r="D169" s="88" t="s">
        <v>1259</v>
      </c>
      <c r="E169" s="88" t="s">
        <v>1260</v>
      </c>
      <c r="F169" s="89" t="s">
        <v>891</v>
      </c>
      <c r="G169" s="89" t="s">
        <v>630</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1251</v>
      </c>
      <c r="B170" s="84" t="s">
        <v>1261</v>
      </c>
      <c r="C170" s="86" t="s">
        <v>1262</v>
      </c>
      <c r="D170" s="88" t="s">
        <v>1263</v>
      </c>
      <c r="E170" s="88" t="s">
        <v>1264</v>
      </c>
      <c r="F170" s="89" t="s">
        <v>891</v>
      </c>
      <c r="G170" s="89" t="s">
        <v>662</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1251</v>
      </c>
      <c r="B171" s="84" t="s">
        <v>1265</v>
      </c>
      <c r="C171" s="86" t="s">
        <v>1266</v>
      </c>
      <c r="D171" s="88" t="s">
        <v>1267</v>
      </c>
      <c r="E171" s="88" t="s">
        <v>1268</v>
      </c>
      <c r="F171" s="89" t="s">
        <v>891</v>
      </c>
      <c r="G171" s="89" t="s">
        <v>662</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1251</v>
      </c>
      <c r="B172" s="94" t="s">
        <v>1269</v>
      </c>
      <c r="C172" s="95" t="s">
        <v>1270</v>
      </c>
      <c r="D172" s="96" t="s">
        <v>1271</v>
      </c>
      <c r="E172" s="96" t="s">
        <v>1272</v>
      </c>
      <c r="F172" s="97" t="s">
        <v>891</v>
      </c>
      <c r="G172" s="97" t="s">
        <v>630</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109" t="s">
        <v>344</v>
      </c>
      <c r="B176" s="109"/>
      <c r="C176" s="109"/>
      <c r="D176" s="109"/>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IFERROR(INDEX('Recommendations'!$H$2:$H$92, MATCH(J2,'Recommendations'!$A$2:$A$92,0))="Implemented", FALSE))</xm:f>
            <x14:dxf>
              <font>
                <color rgb="FF000000"/>
              </font>
              <fill>
                <patternFill>
                  <bgColor rgb="FF3C7D22"/>
                </patternFill>
              </fill>
            </x14:dxf>
          </x14:cfRule>
          <x14:cfRule type="expression" priority="2" id="{00000000-000E-0000-0400-000002000000}">
            <xm:f>AND(J2&lt;&gt;"", IFERROR(INDEX('Recommendations'!$H$2:$H$92, MATCH(J2,'Recommendations'!$A$2:$A$92,0))="Compensated", FALSE))</xm:f>
            <x14:dxf>
              <font>
                <color rgb="FF000000"/>
              </font>
              <fill>
                <patternFill>
                  <bgColor rgb="FFC6E0B4"/>
                </patternFill>
              </fill>
            </x14:dxf>
          </x14:cfRule>
          <x14:cfRule type="expression" priority="3" id="{00000000-000E-0000-0400-000003000000}">
            <xm:f>AND(J2&lt;&gt;"", IFERROR(INDEX('Recommendations'!$H$2:$H$92, MATCH(J2,'Recommendations'!$A$2:$A$92,0))="Testing", FALSE))</xm:f>
            <x14:dxf>
              <font>
                <color rgb="FF000000"/>
              </font>
              <fill>
                <patternFill>
                  <bgColor rgb="FFFFC000"/>
                </patternFill>
              </fill>
            </x14:dxf>
          </x14:cfRule>
          <x14:cfRule type="expression" priority="4" id="{00000000-000E-0000-0400-000004000000}">
            <xm:f>AND(J2&lt;&gt;"", IFERROR(INDEX('Recommendations'!$H$2:$H$92, MATCH(J2,'Recommendations'!$A$2:$A$92,0))="Failed", FALSE))</xm:f>
            <x14:dxf>
              <font>
                <color rgb="FF000000"/>
              </font>
              <fill>
                <patternFill>
                  <bgColor rgb="FFD82891"/>
                </patternFill>
              </fill>
            </x14:dxf>
          </x14:cfRule>
          <x14:cfRule type="expression" priority="5" id="{00000000-000E-0000-0400-000005000000}">
            <xm:f>AND(J2&lt;&gt;"", IFERROR(INDEX('Recommendations'!$H$2:$H$92, MATCH(J2,'Recommendations'!$A$2:$A$92,0))="Risk Accepted", FALSE))</xm:f>
            <x14:dxf>
              <font>
                <color rgb="FF000000"/>
              </font>
              <fill>
                <patternFill>
                  <bgColor rgb="FFD9D9D9"/>
                </patternFill>
              </fill>
            </x14:dxf>
          </x14:cfRule>
          <x14:cfRule type="expression" priority="6" id="{00000000-000E-0000-0400-000006000000}">
            <xm:f>AND(J2&lt;&gt;"", IFERROR(INDEX('Recommendations'!$H$2:$H$92, MATCH(J2,'Recommendations'!$A$2:$A$92,0))="N/A",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Google Android 15 Security Technical Implementation Guide - SHGIR</dc:title>
  <dc:subject>Generated on: 2026-06-08 11:36:44</dc:subject>
  <dc:creator>Anicet Fopa Tchoffo</dc:creator>
  <cp:keywords>Baseline;Hardening;DISA;STIG</cp:keywords>
  <dc:description>Baseline Developed By: Google and Defense Information Systems Agency (DISA) for the US DoD</dc:description>
  <cp:lastModifiedBy>Anicet Fopa Tchoffo</cp:lastModifiedBy>
  <dcterms:modified xsi:type="dcterms:W3CDTF">2026-06-08T10:36:53Z</dcterms:modified>
  <cp:category>DISA-STIG</cp:category>
  <cp:contentStatus>Draft</cp:contentStatus>
</cp:coreProperties>
</file>