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6532DA4B76D41723AC0F59146341D4D36764BE38" xr6:coauthVersionLast="47" xr6:coauthVersionMax="47" xr10:uidLastSave="{DF8B001A-F24D-4358-B784-6E222998C99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E87" i="3"/>
  <c r="F87" i="3" s="1"/>
  <c r="D87" i="3"/>
  <c r="C87" i="3"/>
  <c r="E86" i="3"/>
  <c r="D86" i="3"/>
  <c r="C86" i="3"/>
  <c r="W138" i="3" s="1"/>
  <c r="F85" i="3"/>
  <c r="V170" i="3" s="1"/>
  <c r="E85" i="3"/>
  <c r="D85" i="3"/>
  <c r="C85" i="3"/>
  <c r="U138" i="3" s="1"/>
  <c r="E84" i="3"/>
  <c r="D84" i="3"/>
  <c r="C84" i="3"/>
  <c r="S138" i="3" s="1"/>
  <c r="E69" i="3"/>
  <c r="D69" i="3"/>
  <c r="C69" i="3"/>
  <c r="F69" i="3" s="1"/>
  <c r="E68" i="3"/>
  <c r="D68" i="3"/>
  <c r="C68" i="3"/>
  <c r="F68" i="3" s="1"/>
  <c r="E67" i="3"/>
  <c r="D67" i="3"/>
  <c r="C67" i="3"/>
  <c r="F67" i="3" s="1"/>
  <c r="E49" i="3"/>
  <c r="F49" i="3" s="1"/>
  <c r="D49" i="3"/>
  <c r="C49" i="3"/>
  <c r="E48" i="3"/>
  <c r="D48" i="3"/>
  <c r="F48" i="3" s="1"/>
  <c r="C48" i="3"/>
  <c r="E47" i="3"/>
  <c r="D47" i="3"/>
  <c r="C47" i="3"/>
  <c r="F47" i="3" s="1"/>
  <c r="E46" i="3"/>
  <c r="F46" i="3" s="1"/>
  <c r="D46" i="3"/>
  <c r="C46" i="3"/>
  <c r="E45" i="3"/>
  <c r="D45" i="3"/>
  <c r="C45" i="3"/>
  <c r="F45" i="3" s="1"/>
  <c r="E44" i="3"/>
  <c r="D44" i="3"/>
  <c r="C44" i="3"/>
  <c r="F44" i="3" s="1"/>
  <c r="E30" i="3"/>
  <c r="D30" i="3"/>
  <c r="C30" i="3"/>
  <c r="F30" i="3" s="1"/>
  <c r="E29" i="3"/>
  <c r="D29" i="3"/>
  <c r="C29" i="3"/>
  <c r="F29" i="3" s="1"/>
  <c r="F16" i="3"/>
  <c r="R166" i="3" s="1"/>
  <c r="E16" i="3"/>
  <c r="D16" i="3"/>
  <c r="C16" i="3"/>
  <c r="Q138" i="3" s="1"/>
  <c r="C9" i="3"/>
  <c r="D9" i="3" s="1"/>
  <c r="D8" i="3"/>
  <c r="C8" i="3"/>
  <c r="E73" i="3" l="1"/>
  <c r="D73" i="3"/>
  <c r="C73" i="3"/>
  <c r="E96" i="3"/>
  <c r="D96" i="3"/>
  <c r="C96" i="3"/>
  <c r="E54" i="3"/>
  <c r="D54" i="3"/>
  <c r="C54" i="3"/>
  <c r="E56" i="3"/>
  <c r="D56" i="3"/>
  <c r="C56" i="3"/>
  <c r="D55" i="3"/>
  <c r="C55" i="3"/>
  <c r="E55" i="3"/>
  <c r="E57" i="3"/>
  <c r="D57" i="3"/>
  <c r="C57" i="3"/>
  <c r="E113" i="3"/>
  <c r="D113" i="3"/>
  <c r="C113" i="3"/>
  <c r="E34" i="3"/>
  <c r="D34" i="3"/>
  <c r="C34" i="3"/>
  <c r="E75" i="3"/>
  <c r="D75" i="3"/>
  <c r="C75" i="3"/>
  <c r="D95" i="3"/>
  <c r="E95" i="3"/>
  <c r="C95" i="3"/>
  <c r="E53" i="3"/>
  <c r="D53" i="3"/>
  <c r="C53" i="3"/>
  <c r="E74" i="3"/>
  <c r="D74" i="3"/>
  <c r="C74" i="3"/>
  <c r="E112" i="3"/>
  <c r="D112" i="3"/>
  <c r="C112" i="3"/>
  <c r="E114" i="3"/>
  <c r="D114" i="3"/>
  <c r="C114" i="3"/>
  <c r="G127" i="3"/>
  <c r="C115" i="3"/>
  <c r="E115" i="3"/>
  <c r="D115" i="3"/>
  <c r="E35" i="3"/>
  <c r="D35" i="3"/>
  <c r="C35" i="3"/>
  <c r="E58" i="3"/>
  <c r="C58" i="3"/>
  <c r="D58" i="3"/>
  <c r="D20" i="3"/>
  <c r="V141" i="3"/>
  <c r="V146" i="3"/>
  <c r="V151" i="3"/>
  <c r="V156" i="3"/>
  <c r="V161" i="3"/>
  <c r="V166" i="3"/>
  <c r="C20" i="3"/>
  <c r="E20" i="3"/>
  <c r="R142" i="3"/>
  <c r="R147" i="3"/>
  <c r="R152" i="3"/>
  <c r="R157" i="3"/>
  <c r="R162" i="3"/>
  <c r="R167" i="3"/>
  <c r="D93" i="3"/>
  <c r="E93" i="3"/>
  <c r="V142" i="3"/>
  <c r="V147" i="3"/>
  <c r="V152" i="3"/>
  <c r="V157" i="3"/>
  <c r="V162" i="3"/>
  <c r="V167" i="3"/>
  <c r="R143" i="3"/>
  <c r="R148" i="3"/>
  <c r="R153" i="3"/>
  <c r="R158" i="3"/>
  <c r="R163" i="3"/>
  <c r="R168" i="3"/>
  <c r="V143" i="3"/>
  <c r="V148" i="3"/>
  <c r="V153" i="3"/>
  <c r="V158" i="3"/>
  <c r="V163" i="3"/>
  <c r="V168" i="3"/>
  <c r="F84" i="3"/>
  <c r="C7" i="3"/>
  <c r="D7" i="3" s="1"/>
  <c r="F86" i="3"/>
  <c r="R144" i="3"/>
  <c r="R149" i="3"/>
  <c r="R154" i="3"/>
  <c r="R159" i="3"/>
  <c r="R164" i="3"/>
  <c r="R169" i="3"/>
  <c r="V144" i="3"/>
  <c r="V149" i="3"/>
  <c r="V154" i="3"/>
  <c r="V159" i="3"/>
  <c r="V164" i="3"/>
  <c r="V169" i="3"/>
  <c r="R140" i="3"/>
  <c r="R145" i="3"/>
  <c r="R150" i="3"/>
  <c r="R155" i="3"/>
  <c r="R160" i="3"/>
  <c r="R165" i="3"/>
  <c r="R170" i="3"/>
  <c r="V140" i="3"/>
  <c r="V145" i="3"/>
  <c r="V150" i="3"/>
  <c r="V155" i="3"/>
  <c r="V160" i="3"/>
  <c r="V165" i="3"/>
  <c r="R141" i="3"/>
  <c r="R146" i="3"/>
  <c r="R151" i="3"/>
  <c r="R156" i="3"/>
  <c r="R161" i="3"/>
  <c r="X170" i="3" l="1"/>
  <c r="X165" i="3"/>
  <c r="X160" i="3"/>
  <c r="X155" i="3"/>
  <c r="X150" i="3"/>
  <c r="X145" i="3"/>
  <c r="X140" i="3"/>
  <c r="X169" i="3"/>
  <c r="X164" i="3"/>
  <c r="X159" i="3"/>
  <c r="X154" i="3"/>
  <c r="X149" i="3"/>
  <c r="X144" i="3"/>
  <c r="D94" i="3"/>
  <c r="E94" i="3"/>
  <c r="X168" i="3"/>
  <c r="X163" i="3"/>
  <c r="X158" i="3"/>
  <c r="X153" i="3"/>
  <c r="X148" i="3"/>
  <c r="X143" i="3"/>
  <c r="X167" i="3"/>
  <c r="X162" i="3"/>
  <c r="X157" i="3"/>
  <c r="X152" i="3"/>
  <c r="X147" i="3"/>
  <c r="X142" i="3"/>
  <c r="C94" i="3"/>
  <c r="X166" i="3"/>
  <c r="X161" i="3"/>
  <c r="X156" i="3"/>
  <c r="X151" i="3"/>
  <c r="X146" i="3"/>
  <c r="X141" i="3"/>
  <c r="T166" i="3"/>
  <c r="T161" i="3"/>
  <c r="T156" i="3"/>
  <c r="T151" i="3"/>
  <c r="T146" i="3"/>
  <c r="T141"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 r="D92"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9" authorId="0" shapeId="0" xr:uid="{00000000-0006-0000-0400-000005000000}">
      <text>
        <r>
          <rPr>
            <sz val="11"/>
            <rFont val="Calibri"/>
          </rPr>
          <t>The Google Android 14 work profile must be configured to enforce the system application disable list.</t>
        </r>
      </text>
    </comment>
    <comment ref="L9" authorId="0" shapeId="0" xr:uid="{00000000-0006-0000-0400-000002000000}">
      <text>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9" authorId="0" shapeId="0" xr:uid="{00000000-0006-0000-0400-000003000000}">
      <text>
        <r>
          <rPr>
            <sz val="11"/>
            <rFont val="Calibri"/>
          </rPr>
          <t>The Google Android 14 work profile must be configured to enforce the system application disable list.</t>
        </r>
      </text>
    </comment>
    <comment ref="N9" authorId="0" shapeId="0" xr:uid="{00000000-0006-0000-0400-000004000000}">
      <text>
        <r>
          <rPr>
            <sz val="11"/>
            <rFont val="Calibri"/>
          </rPr>
          <t>Google Android 14 must be provisioned as a fully managed device and configured to create a work profile.</t>
        </r>
      </text>
    </comment>
    <comment ref="J11" authorId="0" shapeId="0" xr:uid="{00000000-0006-0000-0400-000006000000}">
      <text>
        <r>
          <rPr>
            <sz val="11"/>
            <rFont val="Calibri"/>
          </rPr>
          <t>Google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13" authorId="0" shapeId="0" xr:uid="{00000000-0006-0000-0400-000007000000}">
      <text>
        <r>
          <rPr>
            <sz val="11"/>
            <rFont val="Calibri"/>
          </rPr>
          <t>Google Android 14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C000000}">
      <text>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3" authorId="0" shapeId="0" xr:uid="{00000000-0006-0000-0400-00000D000000}">
      <text>
        <r>
          <rPr>
            <sz val="11"/>
            <rFont val="Calibri"/>
          </rPr>
          <t>Google Android 14 must be configured to disable developer modes.</t>
        </r>
      </text>
    </comment>
    <comment ref="M13" authorId="0" shapeId="0" xr:uid="{00000000-0006-0000-0400-00000E000000}">
      <text>
        <r>
          <rPr>
            <sz val="11"/>
            <rFont val="Calibri"/>
          </rPr>
          <t>Google Android 14 must be configured to enforce an application installation policy by specifying one or more authorized application repositories, including [selection: DOD-approved commercial app repository, MDM server, mobile application store].</t>
        </r>
      </text>
    </comment>
    <comment ref="N13" authorId="0" shapeId="0" xr:uid="{00000000-0006-0000-0400-00000F000000}">
      <text>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O13" authorId="0" shapeId="0" xr:uid="{00000000-0006-0000-0400-000008000000}">
      <text>
        <r>
          <rPr>
            <sz val="11"/>
            <rFont val="Calibri"/>
          </rPr>
          <t>Google Android 14 must be configured to disable developer modes.</t>
        </r>
      </text>
    </comment>
    <comment ref="P13" authorId="0" shapeId="0" xr:uid="{00000000-0006-0000-0400-000009000000}">
      <text>
        <r>
          <rPr>
            <sz val="11"/>
            <rFont val="Calibri"/>
          </rPr>
          <t>The Google Android 14 work profile must be configured to prevent users from adding personal email accounts to the work email app.</t>
        </r>
      </text>
    </comment>
    <comment ref="Q13" authorId="0" shapeId="0" xr:uid="{00000000-0006-0000-0400-00000A000000}">
      <text>
        <r>
          <rPr>
            <sz val="11"/>
            <rFont val="Calibri"/>
          </rPr>
          <t>The Google Android 14 work profile must be configured to disable automatic completion of workspace internet browser text input.</t>
        </r>
      </text>
    </comment>
    <comment ref="R13" authorId="0" shapeId="0" xr:uid="{00000000-0006-0000-0400-00000B000000}">
      <text>
        <r>
          <rPr>
            <sz val="11"/>
            <rFont val="Calibri"/>
          </rPr>
          <t>The Google Android 14 work profile must be configured to disable the autofill services.</t>
        </r>
      </text>
    </comment>
    <comment ref="J14" authorId="0" shapeId="0" xr:uid="{00000000-0006-0000-0400-000010000000}">
      <text>
        <r>
          <rPr>
            <sz val="11"/>
            <rFont val="Calibri"/>
          </rPr>
          <t>Google Android 14 must be configured to enforce an application installation policy by specifying one or more authorized application repositories, including [selection: DOD-approved commercial app repository, MDM server, mobile application store].</t>
        </r>
      </text>
    </comment>
    <comment ref="K14" authorId="0" shapeId="0" xr:uid="{00000000-0006-0000-0400-000011000000}">
      <text>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4" authorId="0" shapeId="0" xr:uid="{00000000-0006-0000-0400-000012000000}">
      <text>
        <r>
          <rPr>
            <sz val="11"/>
            <rFont val="Calibri"/>
          </rPr>
          <t>Google Android 14 must be configured to enforce an application installation policy by specifying one or more authorized application repositories, including [selection: DOD-approved commercial app repository, MDM server, mobile application store].</t>
        </r>
      </text>
    </comment>
    <comment ref="M14" authorId="0" shapeId="0" xr:uid="{00000000-0006-0000-0400-000013000000}">
      <text>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N14" authorId="0" shapeId="0" xr:uid="{00000000-0006-0000-0400-000014000000}">
      <text>
        <r>
          <rPr>
            <sz val="11"/>
            <rFont val="Calibri"/>
          </rPr>
          <t>The Google Android 14 work profile must be configured to prevent users from adding personal email accounts to the work email app.</t>
        </r>
      </text>
    </comment>
    <comment ref="J22" authorId="0" shapeId="0" xr:uid="{00000000-0006-0000-0400-000015000000}">
      <text>
        <r>
          <rPr>
            <sz val="11"/>
            <rFont val="Calibri"/>
          </rPr>
          <t>Google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2" authorId="0" shapeId="0" xr:uid="{00000000-0006-0000-0400-000017000000}">
      <text>
        <r>
          <rPr>
            <sz val="11"/>
            <rFont val="Calibri"/>
          </rPr>
          <t>Google Android 14 must be configured to disable USB mass storage mode.</t>
        </r>
      </text>
    </comment>
    <comment ref="L22" authorId="0" shapeId="0" xr:uid="{00000000-0006-0000-0400-000018000000}">
      <text>
        <r>
          <rPr>
            <sz val="11"/>
            <rFont val="Calibri"/>
          </rPr>
          <t>Google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M22" authorId="0" shapeId="0" xr:uid="{00000000-0006-0000-0400-000019000000}">
      <text>
        <r>
          <rPr>
            <sz val="11"/>
            <rFont val="Calibri"/>
          </rPr>
          <t>Android 14 devices must be configured to enable Common Criteria Mode (CC Mode).</t>
        </r>
      </text>
    </comment>
    <comment ref="N22" authorId="0" shapeId="0" xr:uid="{00000000-0006-0000-0400-00001A000000}">
      <text>
        <r>
          <rPr>
            <sz val="11"/>
            <rFont val="Calibri"/>
          </rPr>
          <t>Google Android 14 must be configured to disable all data signaling over [assignment: list of externally accessible hardware ports (for example, USB)].</t>
        </r>
      </text>
    </comment>
    <comment ref="O22" authorId="0" shapeId="0" xr:uid="{00000000-0006-0000-0400-00001B000000}">
      <text>
        <r>
          <rPr>
            <sz val="11"/>
            <rFont val="Calibri"/>
          </rPr>
          <t>Google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P22" authorId="0" shapeId="0" xr:uid="{00000000-0006-0000-0400-00001C000000}">
      <text>
        <r>
          <rPr>
            <sz val="11"/>
            <rFont val="Calibri"/>
          </rPr>
          <t>Google Android 14 must be configured to disable USB mass storage mode.</t>
        </r>
      </text>
    </comment>
    <comment ref="Q22" authorId="0" shapeId="0" xr:uid="{00000000-0006-0000-0400-00001D000000}">
      <text>
        <r>
          <rPr>
            <sz val="11"/>
            <rFont val="Calibri"/>
          </rPr>
          <t>Google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R22" authorId="0" shapeId="0" xr:uid="{00000000-0006-0000-0400-00001E000000}">
      <text>
        <r>
          <rPr>
            <sz val="11"/>
            <rFont val="Calibri"/>
          </rPr>
          <t>Android 14 devices must be configured to enable Common Criteria Mode (CC Mode).</t>
        </r>
      </text>
    </comment>
    <comment ref="S22" authorId="0" shapeId="0" xr:uid="{00000000-0006-0000-0400-000016000000}">
      <text>
        <r>
          <rPr>
            <sz val="11"/>
            <rFont val="Calibri"/>
          </rPr>
          <t>Google Android 14 must be configured to disable all data signaling over [assignment: list of externally accessible hardware ports (for example, USB)].</t>
        </r>
      </text>
    </comment>
    <comment ref="J26" authorId="0" shapeId="0" xr:uid="{00000000-0006-0000-0400-00001F000000}">
      <text>
        <r>
          <rPr>
            <sz val="11"/>
            <rFont val="Calibri"/>
          </rPr>
          <t>Google Android 14 must have the DOD root and intermediate PKI certificates installed.</t>
        </r>
      </text>
    </comment>
    <comment ref="K26" authorId="0" shapeId="0" xr:uid="{00000000-0006-0000-0400-000020000000}">
      <text>
        <r>
          <rPr>
            <sz val="11"/>
            <rFont val="Calibri"/>
          </rPr>
          <t>The Google Android 14 must allow only the administrator (EMM) to install/remove DOD root and intermediate PKI certificates.</t>
        </r>
      </text>
    </comment>
    <comment ref="L26" authorId="0" shapeId="0" xr:uid="{00000000-0006-0000-0400-000021000000}">
      <text>
        <r>
          <rPr>
            <sz val="11"/>
            <rFont val="Calibri"/>
          </rPr>
          <t>Google Android 14 must have the DOD root and intermediate PKI certificates installed.</t>
        </r>
      </text>
    </comment>
    <comment ref="M26" authorId="0" shapeId="0" xr:uid="{00000000-0006-0000-0400-000022000000}">
      <text>
        <r>
          <rPr>
            <sz val="11"/>
            <rFont val="Calibri"/>
          </rPr>
          <t>The Google Android 14 must allow only the administrator (EMM) to install/remove DOD root and intermediate PKI certificates.</t>
        </r>
      </text>
    </comment>
    <comment ref="J27" authorId="0" shapeId="0" xr:uid="{00000000-0006-0000-0400-000023000000}">
      <text>
        <r>
          <rPr>
            <sz val="11"/>
            <rFont val="Calibri"/>
          </rPr>
          <t>Google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7" authorId="0" shapeId="0" xr:uid="{00000000-0006-0000-0400-000024000000}">
      <text>
        <r>
          <rPr>
            <sz val="11"/>
            <rFont val="Calibri"/>
          </rPr>
          <t>Google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L27" authorId="0" shapeId="0" xr:uid="{00000000-0006-0000-0400-000025000000}">
      <text>
        <r>
          <rPr>
            <sz val="11"/>
            <rFont val="Calibri"/>
          </rPr>
          <t>Android 14 devices must be configured to enable Common Criteria Mode (CC Mode).</t>
        </r>
      </text>
    </comment>
    <comment ref="M27" authorId="0" shapeId="0" xr:uid="{00000000-0006-0000-0400-000026000000}">
      <text>
        <r>
          <rPr>
            <sz val="11"/>
            <rFont val="Calibri"/>
          </rPr>
          <t>Google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N27" authorId="0" shapeId="0" xr:uid="{00000000-0006-0000-0400-000027000000}">
      <text>
        <r>
          <rPr>
            <sz val="11"/>
            <rFont val="Calibri"/>
          </rPr>
          <t>Google Android 14 must be configured to disable all Bluetooth profiles except for HSP (Headset Profile), HFP (Hands-Free Profile), SPP (Serial Port Profile), A2DP (Advanced Audio Distribution Profile), AVRCP (Audio/Video Remote Control Profile), and PBAP (Phone Book Access Profile).</t>
        </r>
      </text>
    </comment>
    <comment ref="O27" authorId="0" shapeId="0" xr:uid="{00000000-0006-0000-0400-000028000000}">
      <text>
        <r>
          <rPr>
            <sz val="11"/>
            <rFont val="Calibri"/>
          </rPr>
          <t>Android 14 devices must be configured to enable Common Criteria Mode (CC Mode).</t>
        </r>
      </text>
    </comment>
    <comment ref="J32" authorId="0" shapeId="0" xr:uid="{00000000-0006-0000-0400-000029000000}">
      <text>
        <r>
          <rPr>
            <sz val="11"/>
            <rFont val="Calibri"/>
          </rPr>
          <t>Google Android 14 must allow only the administrator (MDM) to perform the following management function: Disable Phone Hub.</t>
        </r>
      </text>
    </comment>
    <comment ref="K32" authorId="0" shapeId="0" xr:uid="{00000000-0006-0000-0400-00002A000000}">
      <text>
        <r>
          <rPr>
            <sz val="11"/>
            <rFont val="Calibri"/>
          </rPr>
          <t>Google Android 14 must allow only the administrator (MDM) to perform the following management function: Disable Phone Hub.</t>
        </r>
      </text>
    </comment>
    <comment ref="J33" authorId="0" shapeId="0" xr:uid="{00000000-0006-0000-0400-00002B000000}">
      <text>
        <r>
          <rPr>
            <sz val="11"/>
            <rFont val="Calibri"/>
          </rPr>
          <t>Google Android 14 must allow only the administrator (MDM) to perform the following management function: Disable Phone Hub.</t>
        </r>
      </text>
    </comment>
    <comment ref="K33" authorId="0" shapeId="0" xr:uid="{00000000-0006-0000-0400-00002C000000}">
      <text>
        <r>
          <rPr>
            <sz val="11"/>
            <rFont val="Calibri"/>
          </rPr>
          <t>Google Android 14 must allow only the administrator (MDM) to perform the following management function: Disable Phone Hub.</t>
        </r>
      </text>
    </comment>
    <comment ref="J34" authorId="0" shapeId="0" xr:uid="{00000000-0006-0000-0400-00002D000000}">
      <text>
        <r>
          <rPr>
            <sz val="11"/>
            <rFont val="Calibri"/>
          </rPr>
          <t>Google Android 14 must be configured to lock the display after 15 minutes (or less) of inactivity.</t>
        </r>
      </text>
    </comment>
    <comment ref="K34" authorId="0" shapeId="0" xr:uid="{00000000-0006-0000-0400-00002E000000}">
      <text>
        <r>
          <rPr>
            <sz val="11"/>
            <rFont val="Calibri"/>
          </rPr>
          <t>Google Android 14 must be configured to lock the display after 15 minutes (or less) of inactivity.</t>
        </r>
      </text>
    </comment>
    <comment ref="J37" authorId="0" shapeId="0" xr:uid="{00000000-0006-0000-0400-00002F000000}">
      <text>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37" authorId="0" shapeId="0" xr:uid="{00000000-0006-0000-0400-000030000000}">
      <text>
        <r>
          <rPr>
            <sz val="11"/>
            <rFont val="Calibri"/>
          </rPr>
          <t>The Google Android 14 work profile must be configured to enforce the system application disable list.</t>
        </r>
      </text>
    </comment>
    <comment ref="L37" authorId="0" shapeId="0" xr:uid="{00000000-0006-0000-0400-000031000000}">
      <text>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37" authorId="0" shapeId="0" xr:uid="{00000000-0006-0000-0400-000032000000}">
      <text>
        <r>
          <rPr>
            <sz val="11"/>
            <rFont val="Calibri"/>
          </rPr>
          <t>The Google Android 14 work profile must be configured to enforce the system application disable list.</t>
        </r>
      </text>
    </comment>
    <comment ref="N37" authorId="0" shapeId="0" xr:uid="{00000000-0006-0000-0400-000033000000}">
      <text>
        <r>
          <rPr>
            <sz val="11"/>
            <rFont val="Calibri"/>
          </rPr>
          <t>Google Android 14 must be provisioned as a fully managed device and configured to create a work profile.</t>
        </r>
      </text>
    </comment>
    <comment ref="J38" authorId="0" shapeId="0" xr:uid="{00000000-0006-0000-0400-000034000000}">
      <text>
        <r>
          <rPr>
            <sz val="11"/>
            <rFont val="Calibri"/>
          </rPr>
          <t>Google Android 14 must be configured to enforce a minimum password length of six characters.</t>
        </r>
      </text>
    </comment>
    <comment ref="K38" authorId="0" shapeId="0" xr:uid="{00000000-0006-0000-0400-000035000000}">
      <text>
        <r>
          <rPr>
            <sz val="11"/>
            <rFont val="Calibri"/>
          </rPr>
          <t>Google Android 14 must be configured to not allow passwords that include more than four repeating or sequential characters.</t>
        </r>
      </text>
    </comment>
    <comment ref="L38" authorId="0" shapeId="0" xr:uid="{00000000-0006-0000-0400-000036000000}">
      <text>
        <r>
          <rPr>
            <sz val="11"/>
            <rFont val="Calibri"/>
          </rPr>
          <t>Google Android 14 must be configured to display the DOD advisory warning message at startup or each time the user unlocks the device.</t>
        </r>
      </text>
    </comment>
    <comment ref="M38" authorId="0" shapeId="0" xr:uid="{00000000-0006-0000-0400-000037000000}">
      <text>
        <r>
          <rPr>
            <sz val="11"/>
            <rFont val="Calibri"/>
          </rPr>
          <t>Google Android 14 must be configured to enforce a minimum password length of six characters.</t>
        </r>
      </text>
    </comment>
    <comment ref="N38" authorId="0" shapeId="0" xr:uid="{00000000-0006-0000-0400-000038000000}">
      <text>
        <r>
          <rPr>
            <sz val="11"/>
            <rFont val="Calibri"/>
          </rPr>
          <t>Google Android 14 must be configured to not allow passwords that include more than four repeating or sequential characters.</t>
        </r>
      </text>
    </comment>
    <comment ref="O38" authorId="0" shapeId="0" xr:uid="{00000000-0006-0000-0400-000039000000}">
      <text>
        <r>
          <rPr>
            <sz val="11"/>
            <rFont val="Calibri"/>
          </rPr>
          <t>Google Android 14 must be configured to display the DOD advisory warning message at startup or each time the user unlocks the device.</t>
        </r>
      </text>
    </comment>
    <comment ref="J39" authorId="0" shapeId="0" xr:uid="{00000000-0006-0000-0400-00003A000000}">
      <text>
        <r>
          <rPr>
            <sz val="11"/>
            <rFont val="Calibri"/>
          </rPr>
          <t>Google Android 14 must be configured to disable trust agents.</t>
        </r>
      </text>
    </comment>
    <comment ref="K39" authorId="0" shapeId="0" xr:uid="{00000000-0006-0000-0400-00003C000000}">
      <text>
        <r>
          <rPr>
            <sz val="11"/>
            <rFont val="Calibri"/>
          </rPr>
          <t>Google Android 14 must be configured to disable developer modes.</t>
        </r>
      </text>
    </comment>
    <comment ref="L39" authorId="0" shapeId="0" xr:uid="{00000000-0006-0000-0400-00003D000000}">
      <text>
        <r>
          <rPr>
            <sz val="11"/>
            <rFont val="Calibri"/>
          </rPr>
          <t>Google Android 14 must be configured to disallow configuration of date and time.</t>
        </r>
      </text>
    </comment>
    <comment ref="M39" authorId="0" shapeId="0" xr:uid="{00000000-0006-0000-0400-00003E000000}">
      <text>
        <r>
          <rPr>
            <sz val="11"/>
            <rFont val="Calibri"/>
          </rPr>
          <t>Google Android 14 must be configured to disable trust agents.</t>
        </r>
      </text>
    </comment>
    <comment ref="N39" authorId="0" shapeId="0" xr:uid="{00000000-0006-0000-0400-00003F000000}">
      <text>
        <r>
          <rPr>
            <sz val="11"/>
            <rFont val="Calibri"/>
          </rPr>
          <t>Google Android 14 must be configured to disable developer modes.</t>
        </r>
      </text>
    </comment>
    <comment ref="O39" authorId="0" shapeId="0" xr:uid="{00000000-0006-0000-0400-000040000000}">
      <text>
        <r>
          <rPr>
            <sz val="11"/>
            <rFont val="Calibri"/>
          </rPr>
          <t>Google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P39" authorId="0" shapeId="0" xr:uid="{00000000-0006-0000-0400-000041000000}">
      <text>
        <r>
          <rPr>
            <sz val="11"/>
            <rFont val="Calibri"/>
          </rPr>
          <t>Google Android 14 must be configured to disallow configuration of date and time.</t>
        </r>
      </text>
    </comment>
    <comment ref="Q39" authorId="0" shapeId="0" xr:uid="{00000000-0006-0000-0400-000042000000}">
      <text>
        <r>
          <rPr>
            <sz val="11"/>
            <rFont val="Calibri"/>
          </rPr>
          <t>Google Android 14 must implement the management setting: disable Camera.</t>
        </r>
      </text>
    </comment>
    <comment ref="R39" authorId="0" shapeId="0" xr:uid="{00000000-0006-0000-0400-000043000000}">
      <text>
        <r>
          <rPr>
            <sz val="11"/>
            <rFont val="Calibri"/>
          </rPr>
          <t>Google Android 14 must implement the management setting: disable Camera.</t>
        </r>
      </text>
    </comment>
    <comment ref="S39" authorId="0" shapeId="0" xr:uid="{00000000-0006-0000-0400-000044000000}">
      <text>
        <r>
          <rPr>
            <sz val="11"/>
            <rFont val="Calibri"/>
          </rPr>
          <t>Google Android must implement the management setting: disable the Bluetooth radio.</t>
        </r>
      </text>
    </comment>
    <comment ref="T39" authorId="0" shapeId="0" xr:uid="{00000000-0006-0000-0400-00003B000000}">
      <text>
        <r>
          <rPr>
            <sz val="11"/>
            <rFont val="Calibri"/>
          </rPr>
          <t>Google Android must implement the management setting: disable the Bluetooth radio.</t>
        </r>
      </text>
    </comment>
    <comment ref="J41" authorId="0" shapeId="0" xr:uid="{00000000-0006-0000-0400-000045000000}">
      <text>
        <r>
          <rPr>
            <sz val="11"/>
            <rFont val="Calibri"/>
          </rPr>
          <t>Google Android 14 must be configured to lock the display after 15 minutes (or less) of inactivity.</t>
        </r>
      </text>
    </comment>
    <comment ref="K41" authorId="0" shapeId="0" xr:uid="{00000000-0006-0000-0400-000046000000}">
      <text>
        <r>
          <rPr>
            <sz val="11"/>
            <rFont val="Calibri"/>
          </rPr>
          <t>Google Android 14 must be configured to not allow more than 10 consecutive failed authentication attempts.</t>
        </r>
      </text>
    </comment>
    <comment ref="L41" authorId="0" shapeId="0" xr:uid="{00000000-0006-0000-0400-000047000000}">
      <text>
        <r>
          <rPr>
            <sz val="11"/>
            <rFont val="Calibri"/>
          </rPr>
          <t>Google Android 14 must be configured to lock the display after 15 minutes (or less) of inactivity.</t>
        </r>
      </text>
    </comment>
    <comment ref="M41" authorId="0" shapeId="0" xr:uid="{00000000-0006-0000-0400-000048000000}">
      <text>
        <r>
          <rPr>
            <sz val="11"/>
            <rFont val="Calibri"/>
          </rPr>
          <t>Google Android 14 must be configured to not allow more than 10 consecutive failed authentication attempts.</t>
        </r>
      </text>
    </comment>
    <comment ref="N41" authorId="0" shapeId="0" xr:uid="{00000000-0006-0000-0400-000049000000}">
      <text>
        <r>
          <rPr>
            <sz val="11"/>
            <rFont val="Calibri"/>
          </rPr>
          <t>Google Android 14 must disable the user</t>
        </r>
        <r>
          <rPr>
            <sz val="11"/>
            <color rgb="FF000000"/>
            <rFont val="Calibri"/>
          </rPr>
          <t>'</t>
        </r>
        <r>
          <rPr>
            <sz val="11"/>
            <color rgb="FF000000"/>
            <rFont val="Calibri"/>
          </rPr>
          <t>s ability to wipe the device.</t>
        </r>
      </text>
    </comment>
    <comment ref="O41" authorId="0" shapeId="0" xr:uid="{00000000-0006-0000-0400-00004A000000}">
      <text>
        <r>
          <rPr>
            <sz val="11"/>
            <rFont val="Calibri"/>
          </rPr>
          <t>Google Android 14 must disable the user</t>
        </r>
        <r>
          <rPr>
            <sz val="11"/>
            <color rgb="FF000000"/>
            <rFont val="Calibri"/>
          </rPr>
          <t>'</t>
        </r>
        <r>
          <rPr>
            <sz val="11"/>
            <color rgb="FF000000"/>
            <rFont val="Calibri"/>
          </rPr>
          <t>s ability to wipe the device.</t>
        </r>
      </text>
    </comment>
    <comment ref="J46" authorId="0" shapeId="0" xr:uid="{00000000-0006-0000-0400-00004B000000}">
      <text>
        <r>
          <rPr>
            <sz val="11"/>
            <rFont val="Calibri"/>
          </rPr>
          <t>Google Android 14 must be configured to enforce a minimum password length of six characters.</t>
        </r>
      </text>
    </comment>
    <comment ref="K46" authorId="0" shapeId="0" xr:uid="{00000000-0006-0000-0400-00004C000000}">
      <text>
        <r>
          <rPr>
            <sz val="11"/>
            <rFont val="Calibri"/>
          </rPr>
          <t>Google Android 14 must be configured to not allow passwords that include more than four repeating or sequential characters.</t>
        </r>
      </text>
    </comment>
    <comment ref="L46" authorId="0" shapeId="0" xr:uid="{00000000-0006-0000-0400-00004D000000}">
      <text>
        <r>
          <rPr>
            <sz val="11"/>
            <rFont val="Calibri"/>
          </rPr>
          <t>Google Android 14 must be configured to not allow more than 10 consecutive failed authentication attempts.</t>
        </r>
      </text>
    </comment>
    <comment ref="M46" authorId="0" shapeId="0" xr:uid="{00000000-0006-0000-0400-00004E000000}">
      <text>
        <r>
          <rPr>
            <sz val="11"/>
            <rFont val="Calibri"/>
          </rPr>
          <t>Google Android 14 must be configured to display the DOD advisory warning message at startup or each time the user unlocks the device.</t>
        </r>
      </text>
    </comment>
    <comment ref="N46" authorId="0" shapeId="0" xr:uid="{00000000-0006-0000-0400-00004F000000}">
      <text>
        <r>
          <rPr>
            <sz val="11"/>
            <rFont val="Calibri"/>
          </rPr>
          <t>Google Android 14 must be configured to enforce a minimum password length of six characters.</t>
        </r>
      </text>
    </comment>
    <comment ref="O46" authorId="0" shapeId="0" xr:uid="{00000000-0006-0000-0400-000050000000}">
      <text>
        <r>
          <rPr>
            <sz val="11"/>
            <rFont val="Calibri"/>
          </rPr>
          <t>Google Android 14 must be configured to not allow passwords that include more than four repeating or sequential characters.</t>
        </r>
      </text>
    </comment>
    <comment ref="P46" authorId="0" shapeId="0" xr:uid="{00000000-0006-0000-0400-000051000000}">
      <text>
        <r>
          <rPr>
            <sz val="11"/>
            <rFont val="Calibri"/>
          </rPr>
          <t>Google Android 14 must be configured to not allow more than 10 consecutive failed authentication attempts.</t>
        </r>
      </text>
    </comment>
    <comment ref="Q46" authorId="0" shapeId="0" xr:uid="{00000000-0006-0000-0400-000052000000}">
      <text>
        <r>
          <rPr>
            <sz val="11"/>
            <rFont val="Calibri"/>
          </rPr>
          <t>Google Android 14 must be configured to display the DOD advisory warning message at startup or each time the user unlocks the device.</t>
        </r>
      </text>
    </comment>
    <comment ref="R46" authorId="0" shapeId="0" xr:uid="{00000000-0006-0000-0400-000053000000}">
      <text>
        <r>
          <rPr>
            <sz val="11"/>
            <rFont val="Calibri"/>
          </rPr>
          <t>Google Android 14 must disable the user</t>
        </r>
        <r>
          <rPr>
            <sz val="11"/>
            <color rgb="FF000000"/>
            <rFont val="Calibri"/>
          </rPr>
          <t>'</t>
        </r>
        <r>
          <rPr>
            <sz val="11"/>
            <color rgb="FF000000"/>
            <rFont val="Calibri"/>
          </rPr>
          <t>s ability to wipe the device.</t>
        </r>
      </text>
    </comment>
    <comment ref="S46" authorId="0" shapeId="0" xr:uid="{00000000-0006-0000-0400-000054000000}">
      <text>
        <r>
          <rPr>
            <sz val="11"/>
            <rFont val="Calibri"/>
          </rPr>
          <t>Google Android 14 must disable the user</t>
        </r>
        <r>
          <rPr>
            <sz val="11"/>
            <color rgb="FF000000"/>
            <rFont val="Calibri"/>
          </rPr>
          <t>'</t>
        </r>
        <r>
          <rPr>
            <sz val="11"/>
            <color rgb="FF000000"/>
            <rFont val="Calibri"/>
          </rPr>
          <t>s ability to wipe the device.</t>
        </r>
      </text>
    </comment>
    <comment ref="J48" authorId="0" shapeId="0" xr:uid="{00000000-0006-0000-0400-000055000000}">
      <text>
        <r>
          <rPr>
            <sz val="11"/>
            <rFont val="Calibri"/>
          </rPr>
          <t>Google Android 14 must be configured to disable multiuser modes.</t>
        </r>
      </text>
    </comment>
    <comment ref="K48" authorId="0" shapeId="0" xr:uid="{00000000-0006-0000-0400-000056000000}">
      <text>
        <r>
          <rPr>
            <sz val="11"/>
            <rFont val="Calibri"/>
          </rPr>
          <t>Google Android 14 must be configured to disable multiuser modes.</t>
        </r>
      </text>
    </comment>
    <comment ref="J59" authorId="0" shapeId="0" xr:uid="{00000000-0006-0000-0400-000057000000}">
      <text>
        <r>
          <rPr>
            <sz val="11"/>
            <rFont val="Calibri"/>
          </rPr>
          <t>Google Android 14 must be configured to disable multiuser modes.</t>
        </r>
      </text>
    </comment>
    <comment ref="K59" authorId="0" shapeId="0" xr:uid="{00000000-0006-0000-0400-000058000000}">
      <text>
        <r>
          <rPr>
            <sz val="11"/>
            <rFont val="Calibri"/>
          </rPr>
          <t>Google Android 14 must be configured to disable multiuser modes.</t>
        </r>
      </text>
    </comment>
    <comment ref="J70" authorId="0" shapeId="0" xr:uid="{00000000-0006-0000-0400-000059000000}">
      <text>
        <r>
          <rPr>
            <sz val="11"/>
            <rFont val="Calibri"/>
          </rPr>
          <t>Google Android 14 must be configured to enable audit logging.</t>
        </r>
      </text>
    </comment>
    <comment ref="K70" authorId="0" shapeId="0" xr:uid="{00000000-0006-0000-0400-00005A000000}">
      <text>
        <r>
          <rPr>
            <sz val="11"/>
            <rFont val="Calibri"/>
          </rPr>
          <t>Google Android 14 must be configured to generate audit records for the following auditable events: Detected integrity violations.</t>
        </r>
      </text>
    </comment>
    <comment ref="L70" authorId="0" shapeId="0" xr:uid="{00000000-0006-0000-0400-00005B000000}">
      <text>
        <r>
          <rPr>
            <sz val="11"/>
            <rFont val="Calibri"/>
          </rPr>
          <t>Google Android 14 must be configured to enable audit logging.</t>
        </r>
      </text>
    </comment>
    <comment ref="M70" authorId="0" shapeId="0" xr:uid="{00000000-0006-0000-0400-00005C000000}">
      <text>
        <r>
          <rPr>
            <sz val="11"/>
            <rFont val="Calibri"/>
          </rPr>
          <t>Google Android 14 must be configured to generate audit records for the following auditable events: Detected integrity violations.</t>
        </r>
      </text>
    </comment>
    <comment ref="J73" authorId="0" shapeId="0" xr:uid="{00000000-0006-0000-0400-00005D000000}">
      <text>
        <r>
          <rPr>
            <sz val="11"/>
            <rFont val="Calibri"/>
          </rPr>
          <t>Google Android 14 must be configured to enable audit logging.</t>
        </r>
      </text>
    </comment>
    <comment ref="K73" authorId="0" shapeId="0" xr:uid="{00000000-0006-0000-0400-00005E000000}">
      <text>
        <r>
          <rPr>
            <sz val="11"/>
            <rFont val="Calibri"/>
          </rPr>
          <t>Google Android 14 must be configured to generate audit records for the following auditable events: Detected integrity violations.</t>
        </r>
      </text>
    </comment>
    <comment ref="L73" authorId="0" shapeId="0" xr:uid="{00000000-0006-0000-0400-00005F000000}">
      <text>
        <r>
          <rPr>
            <sz val="11"/>
            <rFont val="Calibri"/>
          </rPr>
          <t>Google Android 14 must be configured to enable audit logging.</t>
        </r>
      </text>
    </comment>
    <comment ref="M73" authorId="0" shapeId="0" xr:uid="{00000000-0006-0000-0400-000060000000}">
      <text>
        <r>
          <rPr>
            <sz val="11"/>
            <rFont val="Calibri"/>
          </rPr>
          <t>Google Android 14 must be configured to generate audit records for the following auditable events: Detected integrity violations.</t>
        </r>
      </text>
    </comment>
    <comment ref="J83" authorId="0" shapeId="0" xr:uid="{00000000-0006-0000-0400-000061000000}">
      <text>
        <r>
          <rPr>
            <sz val="11"/>
            <rFont val="Calibri"/>
          </rPr>
          <t>The Google Android 14 work profile must be configured to disable automatic completion of workspace internet browser text input.</t>
        </r>
      </text>
    </comment>
    <comment ref="K83" authorId="0" shapeId="0" xr:uid="{00000000-0006-0000-0400-000062000000}">
      <text>
        <r>
          <rPr>
            <sz val="11"/>
            <rFont val="Calibri"/>
          </rPr>
          <t>The Google Android 14 work profile must be configured to disable the autofill services.</t>
        </r>
      </text>
    </comment>
    <comment ref="J84" authorId="0" shapeId="0" xr:uid="{00000000-0006-0000-0400-000063000000}">
      <text>
        <r>
          <rPr>
            <sz val="11"/>
            <rFont val="Calibri"/>
          </rPr>
          <t>The Google Android 14 work profile must be configured to disable automatic completion of workspace internet browser text input.</t>
        </r>
      </text>
    </comment>
    <comment ref="K84" authorId="0" shapeId="0" xr:uid="{00000000-0006-0000-0400-000064000000}">
      <text>
        <r>
          <rPr>
            <sz val="11"/>
            <rFont val="Calibri"/>
          </rPr>
          <t>The Google Android 14 work profile must be configured to disable the autofill services.</t>
        </r>
      </text>
    </comment>
    <comment ref="J92" authorId="0" shapeId="0" xr:uid="{00000000-0006-0000-0400-000065000000}">
      <text>
        <r>
          <rPr>
            <sz val="11"/>
            <rFont val="Calibri"/>
          </rPr>
          <t>Google Android 14 must be configured to disable USB mass storage mode.</t>
        </r>
      </text>
    </comment>
    <comment ref="K92" authorId="0" shapeId="0" xr:uid="{00000000-0006-0000-0400-000066000000}">
      <text>
        <r>
          <rPr>
            <sz val="11"/>
            <rFont val="Calibri"/>
          </rPr>
          <t>Google Android 14 must be configured to disable all data signaling over [assignment: list of externally accessible hardware ports (for example, USB)].</t>
        </r>
      </text>
    </comment>
    <comment ref="L92" authorId="0" shapeId="0" xr:uid="{00000000-0006-0000-0400-000067000000}">
      <text>
        <r>
          <rPr>
            <sz val="11"/>
            <rFont val="Calibri"/>
          </rPr>
          <t>Google Android 14 must be configured to disable USB mass storage mode.</t>
        </r>
      </text>
    </comment>
    <comment ref="M92" authorId="0" shapeId="0" xr:uid="{00000000-0006-0000-0400-000068000000}">
      <text>
        <r>
          <rPr>
            <sz val="11"/>
            <rFont val="Calibri"/>
          </rPr>
          <t>Google Android 14 must be configured to disable all data signaling over [assignment: list of externally accessible hardware ports (for example, USB)].</t>
        </r>
      </text>
    </comment>
    <comment ref="J98" authorId="0" shapeId="0" xr:uid="{00000000-0006-0000-0400-000069000000}">
      <text>
        <r>
          <rPr>
            <sz val="11"/>
            <rFont val="Calibri"/>
          </rPr>
          <t>Google Android 14 must be configured to not allow backup of [all applications, configuration data] to locally connected systems.</t>
        </r>
      </text>
    </comment>
    <comment ref="K98" authorId="0" shapeId="0" xr:uid="{00000000-0006-0000-0400-00006A000000}">
      <text>
        <r>
          <rPr>
            <sz val="11"/>
            <rFont val="Calibri"/>
          </rPr>
          <t>Google Android 14 must be configured to not allow backup of [all applications, configuration data] to remote systems.</t>
        </r>
      </text>
    </comment>
    <comment ref="L98" authorId="0" shapeId="0" xr:uid="{00000000-0006-0000-0400-00006B000000}">
      <text>
        <r>
          <rPr>
            <sz val="11"/>
            <rFont val="Calibri"/>
          </rPr>
          <t>Google Android 14 must be configured to not allow backup of [all applications, configuration data] to locally connected systems.</t>
        </r>
      </text>
    </comment>
    <comment ref="M98" authorId="0" shapeId="0" xr:uid="{00000000-0006-0000-0400-00006C000000}">
      <text>
        <r>
          <rPr>
            <sz val="11"/>
            <rFont val="Calibri"/>
          </rPr>
          <t>Google Android 14 must be configured to not allow backup of [all applications, configuration data] to remote systems.</t>
        </r>
      </text>
    </comment>
    <comment ref="J99" authorId="0" shapeId="0" xr:uid="{00000000-0006-0000-0400-00006D000000}">
      <text>
        <r>
          <rPr>
            <sz val="11"/>
            <rFont val="Calibri"/>
          </rPr>
          <t>Google Android 14 must be configured to not allow backup of [all applications, configuration data] to locally connected systems.</t>
        </r>
      </text>
    </comment>
    <comment ref="K99" authorId="0" shapeId="0" xr:uid="{00000000-0006-0000-0400-00006E000000}">
      <text>
        <r>
          <rPr>
            <sz val="11"/>
            <rFont val="Calibri"/>
          </rPr>
          <t>Google Android 14 must be configured to not allow backup of [all applications, configuration data] to remote systems.</t>
        </r>
      </text>
    </comment>
    <comment ref="L99" authorId="0" shapeId="0" xr:uid="{00000000-0006-0000-0400-00006F000000}">
      <text>
        <r>
          <rPr>
            <sz val="11"/>
            <rFont val="Calibri"/>
          </rPr>
          <t>Google Android 14 must be configured to not allow backup of [all applications, configuration data] to locally connected systems.</t>
        </r>
      </text>
    </comment>
    <comment ref="M99" authorId="0" shapeId="0" xr:uid="{00000000-0006-0000-0400-000070000000}">
      <text>
        <r>
          <rPr>
            <sz val="11"/>
            <rFont val="Calibri"/>
          </rPr>
          <t>Google Android 14 must be configured to not allow backup of [all applications, configuration data] to remote systems.</t>
        </r>
      </text>
    </comment>
    <comment ref="J109" authorId="0" shapeId="0" xr:uid="{00000000-0006-0000-0400-000071000000}">
      <text>
        <r>
          <rPr>
            <sz val="11"/>
            <rFont val="Calibri"/>
          </rPr>
          <t>Google Android 14 must be configured to disable ad hoc wireless client-to-client connection capability.</t>
        </r>
      </text>
    </comment>
    <comment ref="K109" authorId="0" shapeId="0" xr:uid="{00000000-0006-0000-0400-000072000000}">
      <text>
        <r>
          <rPr>
            <sz val="11"/>
            <rFont val="Calibri"/>
          </rPr>
          <t>Google Android 14 must be configured to enforce that Wi-Fi Sharing is disabled.</t>
        </r>
      </text>
    </comment>
    <comment ref="L109" authorId="0" shapeId="0" xr:uid="{00000000-0006-0000-0400-000073000000}">
      <text>
        <r>
          <rPr>
            <sz val="11"/>
            <rFont val="Calibri"/>
          </rPr>
          <t>Google Android 14 must be configured to disable ad hoc wireless client-to-client connection capability.</t>
        </r>
      </text>
    </comment>
    <comment ref="M109" authorId="0" shapeId="0" xr:uid="{00000000-0006-0000-0400-000074000000}">
      <text>
        <r>
          <rPr>
            <sz val="11"/>
            <rFont val="Calibri"/>
          </rPr>
          <t>Google Android 14 must be configured to enforce that Wi-Fi Sharing is disabled.</t>
        </r>
      </text>
    </comment>
    <comment ref="N109" authorId="0" shapeId="0" xr:uid="{00000000-0006-0000-0400-000075000000}">
      <text>
        <r>
          <rPr>
            <sz val="11"/>
            <rFont val="Calibri"/>
          </rPr>
          <t>The Google Android device must be configured to disable Wi-Fi Aware for Work Profile apps.</t>
        </r>
      </text>
    </comment>
    <comment ref="O109" authorId="0" shapeId="0" xr:uid="{00000000-0006-0000-0400-000076000000}">
      <text>
        <r>
          <rPr>
            <sz val="11"/>
            <rFont val="Calibri"/>
          </rPr>
          <t>The Google Android device must be configured to disable Wi-Fi Aware for Work Profile apps.</t>
        </r>
      </text>
    </comment>
    <comment ref="J110" authorId="0" shapeId="0" xr:uid="{00000000-0006-0000-0400-000077000000}">
      <text>
        <r>
          <rPr>
            <sz val="11"/>
            <rFont val="Calibri"/>
          </rPr>
          <t>Google Android 14 must be configured to disable trust agents.</t>
        </r>
      </text>
    </comment>
    <comment ref="K110" authorId="0" shapeId="0" xr:uid="{00000000-0006-0000-0400-000078000000}">
      <text>
        <r>
          <rPr>
            <sz val="11"/>
            <rFont val="Calibri"/>
          </rPr>
          <t>Google Android 14 must be configured to disable ad hoc wireless client-to-client connection capability.</t>
        </r>
      </text>
    </comment>
    <comment ref="L110" authorId="0" shapeId="0" xr:uid="{00000000-0006-0000-0400-000079000000}">
      <text>
        <r>
          <rPr>
            <sz val="11"/>
            <rFont val="Calibri"/>
          </rPr>
          <t>Google Android 14 must be configured to enforce that Wi-Fi Sharing is disabled.</t>
        </r>
      </text>
    </comment>
    <comment ref="M110" authorId="0" shapeId="0" xr:uid="{00000000-0006-0000-0400-00007A000000}">
      <text>
        <r>
          <rPr>
            <sz val="11"/>
            <rFont val="Calibri"/>
          </rPr>
          <t>Google Android 14 must be configured to disable trust agents.</t>
        </r>
      </text>
    </comment>
    <comment ref="N110" authorId="0" shapeId="0" xr:uid="{00000000-0006-0000-0400-00007B000000}">
      <text>
        <r>
          <rPr>
            <sz val="11"/>
            <rFont val="Calibri"/>
          </rPr>
          <t>Google Android 14 must be configured to disable ad hoc wireless client-to-client connection capability.</t>
        </r>
      </text>
    </comment>
    <comment ref="O110" authorId="0" shapeId="0" xr:uid="{00000000-0006-0000-0400-00007C000000}">
      <text>
        <r>
          <rPr>
            <sz val="11"/>
            <rFont val="Calibri"/>
          </rPr>
          <t>Google Android 14 must be configured to enforce that Wi-Fi Sharing is disabled.</t>
        </r>
      </text>
    </comment>
    <comment ref="P110" authorId="0" shapeId="0" xr:uid="{00000000-0006-0000-0400-00007D000000}">
      <text>
        <r>
          <rPr>
            <sz val="11"/>
            <rFont val="Calibri"/>
          </rPr>
          <t>The Google Android device must be configured to disable Wi-Fi Aware for Work Profile apps.</t>
        </r>
      </text>
    </comment>
    <comment ref="Q110" authorId="0" shapeId="0" xr:uid="{00000000-0006-0000-0400-00007E000000}">
      <text>
        <r>
          <rPr>
            <sz val="11"/>
            <rFont val="Calibri"/>
          </rPr>
          <t>Google Android must implement the management setting: disable the Bluetooth radio.</t>
        </r>
      </text>
    </comment>
    <comment ref="R110" authorId="0" shapeId="0" xr:uid="{00000000-0006-0000-0400-00007F000000}">
      <text>
        <r>
          <rPr>
            <sz val="11"/>
            <rFont val="Calibri"/>
          </rPr>
          <t>The Google Android device must be configured to disable Wi-Fi Aware for Work Profile apps.</t>
        </r>
      </text>
    </comment>
    <comment ref="S110" authorId="0" shapeId="0" xr:uid="{00000000-0006-0000-0400-000080000000}">
      <text>
        <r>
          <rPr>
            <sz val="11"/>
            <rFont val="Calibri"/>
          </rPr>
          <t>Google Android must implement the management setting: disable the Bluetooth radio.</t>
        </r>
      </text>
    </comment>
    <comment ref="J117" authorId="0" shapeId="0" xr:uid="{00000000-0006-0000-0400-000081000000}">
      <text>
        <r>
          <rPr>
            <sz val="11"/>
            <rFont val="Calibri"/>
          </rPr>
          <t>Google Android 14 must have the DOD root and intermediate PKI certificates installed.</t>
        </r>
      </text>
    </comment>
    <comment ref="K117" authorId="0" shapeId="0" xr:uid="{00000000-0006-0000-0400-000082000000}">
      <text>
        <r>
          <rPr>
            <sz val="11"/>
            <rFont val="Calibri"/>
          </rPr>
          <t>The Google Android 14 must allow only the administrator (EMM) to install/remove DOD root and intermediate PKI certificates.</t>
        </r>
      </text>
    </comment>
    <comment ref="L117" authorId="0" shapeId="0" xr:uid="{00000000-0006-0000-0400-000083000000}">
      <text>
        <r>
          <rPr>
            <sz val="11"/>
            <rFont val="Calibri"/>
          </rPr>
          <t>Google Android 14 must have the DOD root and intermediate PKI certificates installed.</t>
        </r>
      </text>
    </comment>
    <comment ref="M117" authorId="0" shapeId="0" xr:uid="{00000000-0006-0000-0400-000084000000}">
      <text>
        <r>
          <rPr>
            <sz val="11"/>
            <rFont val="Calibri"/>
          </rPr>
          <t>The Google Android 14 must allow only the administrator (EMM) to install/remove DOD root and intermediate PKI certificates.</t>
        </r>
      </text>
    </comment>
  </commentList>
</comments>
</file>

<file path=xl/sharedStrings.xml><?xml version="1.0" encoding="utf-8"?>
<sst xmlns="http://schemas.openxmlformats.org/spreadsheetml/2006/main" count="2938" uniqueCount="1210">
  <si>
    <t>Id</t>
  </si>
  <si>
    <t>Title</t>
  </si>
  <si>
    <t>Severity</t>
  </si>
  <si>
    <t>Component</t>
  </si>
  <si>
    <t>MoSCoW</t>
  </si>
  <si>
    <t>OpsImpact</t>
  </si>
  <si>
    <t>Phase</t>
  </si>
  <si>
    <t>ImplStatus</t>
  </si>
  <si>
    <t>Notes</t>
  </si>
  <si>
    <t>Remediation</t>
  </si>
  <si>
    <t>Description</t>
  </si>
  <si>
    <t>Audit</t>
  </si>
  <si>
    <t>Status</t>
  </si>
  <si>
    <t>LogID</t>
  </si>
  <si>
    <t>V-258377</t>
  </si>
  <si>
    <r>
      <rPr>
        <sz val="11"/>
        <rFont val="Calibri"/>
      </rPr>
      <t>Google Android 14 must be configured to enable audit logging.</t>
    </r>
  </si>
  <si>
    <t>CAT II (Medium)</t>
  </si>
  <si>
    <t>COBO</t>
  </si>
  <si>
    <t>Unassigned</t>
  </si>
  <si>
    <t>Unassessed</t>
  </si>
  <si>
    <t>Pending</t>
  </si>
  <si>
    <t/>
  </si>
  <si>
    <r>
      <rPr>
        <sz val="11"/>
        <color rgb="FF000000"/>
        <rFont val="Calibri"/>
      </rPr>
      <t>Configure the Google Android 14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</si>
  <si>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</si>
  <si>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Inspect the configuration on the managed Google Android 14 device to enable audit logging.</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</si>
  <si>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V-258378</t>
  </si>
  <si>
    <r>
      <rPr>
        <sz val="11"/>
        <rFont val="Calibri"/>
      </rPr>
      <t>Google Android 14 must be configured to enforce a minimum password length of six characters.</t>
    </r>
  </si>
  <si>
    <r>
      <rPr>
        <sz val="11"/>
        <color rgb="FF000000"/>
        <rFont val="Calibri"/>
      </rPr>
      <t>Configure the Google Android 14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in the number of characters as "6".</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Open "Minimum password quality".</t>
    </r>
    <r>
      <rPr>
        <sz val="11"/>
        <color rgb="FF000000"/>
        <rFont val="Calibri"/>
      </rPr>
      <t xml:space="preserve">
</t>
    </r>
    <r>
      <rPr>
        <sz val="11"/>
        <color rgb="FF000000"/>
        <rFont val="Calibri"/>
      </rPr>
      <t>5. Choose Numeric Complex, Alphabetic, Alphanumeric, or Complex.</t>
    </r>
    <r>
      <rPr>
        <sz val="11"/>
        <color rgb="FF000000"/>
        <rFont val="Calibri"/>
      </rPr>
      <t xml:space="preserve">
</t>
    </r>
    <r>
      <rPr>
        <sz val="11"/>
        <color rgb="FF000000"/>
        <rFont val="Calibri"/>
      </rPr>
      <t>6. Open "Minimum password length".</t>
    </r>
    <r>
      <rPr>
        <sz val="11"/>
        <color rgb="FF000000"/>
        <rFont val="Calibri"/>
      </rPr>
      <t xml:space="preserve">
</t>
    </r>
    <r>
      <rPr>
        <sz val="11"/>
        <color rgb="FF000000"/>
        <rFont val="Calibri"/>
      </rPr>
      <t>7.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</si>
  <si>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the larger the password space. Having a too-short minimum password length significantly reduces password strength, increasing the chance of password compromise and resulting in device and data compromise.</t>
    </r>
    <r>
      <rPr>
        <sz val="11"/>
        <color rgb="FF000000"/>
        <rFont val="Calibri"/>
      </rPr>
      <t xml:space="preserve">
</t>
    </r>
    <r>
      <rPr>
        <sz val="11"/>
        <color rgb="FF000000"/>
        <rFont val="Calibri"/>
      </rPr>
      <t>SFR ID: FMT_SMF_EXT.1.1 #1a</t>
    </r>
  </si>
  <si>
    <r>
      <rPr>
        <sz val="11"/>
        <color rgb="FF000000"/>
        <rFont val="Calibri"/>
      </rPr>
      <t>Review managed Google Android 14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"6" is set for number of characters.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"Minimum password quality" is set to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the number of characters is set to "6" or higher.</t>
    </r>
    <r>
      <rPr>
        <sz val="11"/>
        <color rgb="FF000000"/>
        <rFont val="Calibri"/>
      </rPr>
      <t xml:space="preserve">
</t>
    </r>
    <r>
      <rPr>
        <sz val="11"/>
        <color rgb="FF000000"/>
        <rFont val="Calibri"/>
      </rPr>
      <t>_____________________________</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 or Password".</t>
    </r>
    <r>
      <rPr>
        <sz val="11"/>
        <color rgb="FF000000"/>
        <rFont val="Calibri"/>
      </rPr>
      <t xml:space="preserve">
</t>
    </r>
    <r>
      <rPr>
        <sz val="11"/>
        <color rgb="FF000000"/>
        <rFont val="Calibri"/>
      </rPr>
      <t>4. Verify Password length required is at least "6".</t>
    </r>
    <r>
      <rPr>
        <sz val="11"/>
        <color rgb="FF000000"/>
        <rFont val="Calibri"/>
      </rPr>
      <t xml:space="preserve">
</t>
    </r>
    <r>
      <rPr>
        <sz val="11"/>
        <color rgb="FF000000"/>
        <rFont val="Calibri"/>
      </rPr>
      <t>If the device password length is not set to six characters or more on EMM console or on the managed Google Android 14 device, this is a finding.</t>
    </r>
  </si>
  <si>
    <t>V-258379</t>
  </si>
  <si>
    <r>
      <rPr>
        <sz val="11"/>
        <rFont val="Calibri"/>
      </rPr>
      <t>Google Android 14 must be configured to not allow passwords that include more than four repeating or sequential characters.</t>
    </r>
  </si>
  <si>
    <r>
      <rPr>
        <sz val="11"/>
        <color rgb="FF000000"/>
        <rFont val="Calibri"/>
      </rPr>
      <t>Configure the Google Android 14 device to prevent passwords from containing more than four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</si>
  <si>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</si>
  <si>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managed Google Android 14 device configuration settings to determine if the mobile device is prohibiting passwords with more than four repeating or sequential characters.</t>
    </r>
    <r>
      <rPr>
        <sz val="11"/>
        <color rgb="FF000000"/>
        <rFont val="Calibri"/>
      </rPr>
      <t xml:space="preserve">
</t>
    </r>
    <r>
      <rPr>
        <sz val="11"/>
        <color rgb="FF000000"/>
        <rFont val="Calibri"/>
      </rPr>
      <t>This validation procedure is performed on both the EMM Administration Console and the managed Google Android 14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Verify that quality is set to "Numeric (Complex)" or higher.</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quality is set to "Numeric (Complex)" or higher.</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Select "PIN".</t>
    </r>
    <r>
      <rPr>
        <sz val="11"/>
        <color rgb="FF000000"/>
        <rFont val="Calibri"/>
      </rPr>
      <t xml:space="preserve">
</t>
    </r>
    <r>
      <rPr>
        <sz val="11"/>
        <color rgb="FF000000"/>
        <rFont val="Calibri"/>
      </rPr>
      <t>4. Try to enter a new PIN with repeating numbers.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on the managed Google Android 14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</si>
  <si>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V-258381</t>
  </si>
  <si>
    <r>
      <rPr>
        <sz val="11"/>
        <rFont val="Calibri"/>
      </rPr>
      <t>Google Android 14 must be configured to lock the display after 15 minutes (or less) of inactivity.</t>
    </r>
  </si>
  <si>
    <r>
      <rPr>
        <sz val="11"/>
        <color rgb="FF000000"/>
        <rFont val="Calibri"/>
      </rPr>
      <t xml:space="preserve">Configure the Google Android 14 device to enable a screen-lock policy of 15 minutes for the max period of inactivity. </t>
    </r>
    <r>
      <rPr>
        <sz val="11"/>
        <color rgb="FF000000"/>
        <rFont val="Calibri"/>
      </rPr>
      <t xml:space="preserve">
</t>
    </r>
    <r>
      <rPr>
        <sz val="11"/>
        <color rgb="FF000000"/>
        <rFont val="Calibri"/>
      </rPr>
      <t xml:space="preserve">Note: Google Android 14 Settings User Interface (UI) does not support the 15-minute increment, but this value can be set by the MDM.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900".</t>
    </r>
    <r>
      <rPr>
        <sz val="11"/>
        <color rgb="FF000000"/>
        <rFont val="Calibri"/>
      </rPr>
      <t xml:space="preserve">
</t>
    </r>
    <r>
      <rPr>
        <sz val="11"/>
        <color rgb="FF000000"/>
        <rFont val="Calibri"/>
      </rPr>
      <t>Note: The units are in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</si>
  <si>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</si>
  <si>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Google Android 14 Settings User Interface (UI) does not support the 15-minute increment, but this value can be set by the MDM.</t>
    </r>
    <r>
      <rPr>
        <sz val="11"/>
        <color rgb="FF000000"/>
        <rFont val="Calibri"/>
      </rPr>
      <t xml:space="preserve">
</t>
    </r>
    <r>
      <rPr>
        <sz val="11"/>
        <color rgb="FF000000"/>
        <rFont val="Calibri"/>
      </rPr>
      <t xml:space="preserve">This validation procedure is performed on both the EMM Administration Console and the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If the EMM console device policy is not set to enable a screen-lock policy that will lock the display after a period of inactivity of 900 seconds, this is a finding.</t>
    </r>
  </si>
  <si>
    <t>V-258382</t>
  </si>
  <si>
    <r>
      <rPr>
        <sz val="11"/>
        <rFont val="Calibri"/>
      </rPr>
      <t>Google Android 14 must be configured to not allow more than 10 consecutive failed authentication attempts.</t>
    </r>
  </si>
  <si>
    <r>
      <rPr>
        <sz val="11"/>
        <color rgb="FF000000"/>
        <rFont val="Calibri"/>
      </rPr>
      <t>Configure the Google Android 14 device to allow only 10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</si>
  <si>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</si>
  <si>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managed Google Android 14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"Max password failures for local wipe" is set to a number between 1 and 10.</t>
    </r>
    <r>
      <rPr>
        <sz val="11"/>
        <color rgb="FF000000"/>
        <rFont val="Calibri"/>
      </rPr>
      <t xml:space="preserve">
</t>
    </r>
    <r>
      <rPr>
        <sz val="11"/>
        <color rgb="FF000000"/>
        <rFont val="Calibri"/>
      </rPr>
      <t>_________________________</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screen and validate that the device autowipes after specified number of invalid entries. Note: Perform this verification only with a test phone set up with a production profile.</t>
    </r>
    <r>
      <rPr>
        <sz val="11"/>
        <color rgb="FF000000"/>
        <rFont val="Calibri"/>
      </rPr>
      <t xml:space="preserve">
</t>
    </r>
    <r>
      <rPr>
        <sz val="11"/>
        <color rgb="FF000000"/>
        <rFont val="Calibri"/>
      </rPr>
      <t>If the EMM console device policy is not set to the maximum number of consecutive failed authentication attempts at 10 or fewer, or if on the managed Google Android 14 device the device policy is not set to the maximum number of consecutive failed authentication attempts at 10 or fewer, this is a finding.</t>
    </r>
  </si>
  <si>
    <t>V-258383</t>
  </si>
  <si>
    <r>
      <rPr>
        <sz val="11"/>
        <rFont val="Calibri"/>
      </rPr>
      <t>Google Android 14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</si>
  <si>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Google Android 14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</si>
  <si>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</si>
  <si>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managed Google Android 14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14 device, the device policy is not set to allow connections to only approved application repositories, this is a finding.</t>
    </r>
  </si>
  <si>
    <t>V-258384</t>
  </si>
  <si>
    <r>
      <rPr>
        <sz val="11"/>
        <rFont val="Calibri"/>
      </rPr>
      <t>Google Android 14 must be configured to enforce an application installation policy by specifying an application allowlist that restricts applications by the following characteristics: [selection: list of digital signatures, cryptographic hash values, names, application version].</t>
    </r>
  </si>
  <si>
    <r>
      <rPr>
        <sz val="11"/>
        <color rgb="FF000000"/>
        <rFont val="Calibri"/>
      </rPr>
      <t>Configure the Google Android 14 device to use an application allowlist.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</si>
  <si>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</si>
  <si>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managed Google Android 14 device configuration settings to determine if the mobile device has an application allowlist configured. Verify all applications listed on the allowlist have been approved by the Approving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</si>
  <si>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V-258385</t>
  </si>
  <si>
    <r>
      <rPr>
        <sz val="11"/>
        <rFont val="Calibri"/>
      </rPr>
      <t>Google Android 14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</si>
  <si>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Configure the Google Android 14 device application allowlist to exclude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Allows unencrypted (or encrypted but not FIPS 140-2/140-3 validated) data sharing with other MDs, display screens (screen mirroring),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r>
      <rPr>
        <sz val="11"/>
        <color rgb="FF000000"/>
        <rFont val="Calibri"/>
      </rPr>
      <t xml:space="preserve">
</t>
    </r>
    <r>
      <rPr>
        <sz val="11"/>
        <color rgb="FF000000"/>
        <rFont val="Calibri"/>
      </rPr>
      <t>Managed Google Play is always an allowlisted App Store.</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</si>
  <si>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</si>
  <si>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managed Google Android 14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xml:space="preserve">- Allows unencrypted (or encrypted but not FIPS 140-2/140-3 validated) data sharing with other MDs, display screens (screen mirroring), or printers; </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</si>
  <si>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V-258386</t>
  </si>
  <si>
    <r>
      <rPr>
        <sz val="11"/>
        <rFont val="Calibri"/>
      </rPr>
      <t>Google Android 14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</si>
  <si>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Google Android 14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</si>
  <si>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</si>
  <si>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 xml:space="preserve">Review managed Google Android 14 device settings to determine if the Google Android 14 device displays (work profile)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Verify that "Disable unredacted notifications" is toggled to "ON".</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"Privacy".</t>
    </r>
    <r>
      <rPr>
        <sz val="11"/>
        <color rgb="FF000000"/>
        <rFont val="Calibri"/>
      </rPr>
      <t xml:space="preserve">
</t>
    </r>
    <r>
      <rPr>
        <sz val="11"/>
        <color rgb="FF000000"/>
        <rFont val="Calibri"/>
      </rPr>
      <t>3. Verify that "Show sensitive content only when unlocked" is selected.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14 device allows work notifications on the lock screen, this is a finding.</t>
    </r>
  </si>
  <si>
    <t>V-258387</t>
  </si>
  <si>
    <r>
      <rPr>
        <sz val="11"/>
        <rFont val="Calibri"/>
      </rPr>
      <t>Google Android 14 must be configured to disable trust agents.</t>
    </r>
  </si>
  <si>
    <r>
      <rPr>
        <sz val="11"/>
        <color rgb="FF000000"/>
        <rFont val="Calibri"/>
      </rPr>
      <t xml:space="preserve">Configure the Google Android 14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Toggle "Disable trust agents"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</si>
  <si>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#22,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</si>
  <si>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"Disable trust agents"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 xml:space="preserve">2. Tap "Security &amp; privacy". </t>
    </r>
    <r>
      <rPr>
        <sz val="11"/>
        <color rgb="FF000000"/>
        <rFont val="Calibri"/>
      </rPr>
      <t xml:space="preserve">
</t>
    </r>
    <r>
      <rPr>
        <sz val="11"/>
        <color rgb="FF000000"/>
        <rFont val="Calibri"/>
      </rPr>
      <t xml:space="preserve">3. Tap "More security &amp; privacy".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managed Google Android 14 device a trust agent can be enabled, this is a finding.</t>
    </r>
  </si>
  <si>
    <t>V-258388</t>
  </si>
  <si>
    <r>
      <rPr>
        <sz val="11"/>
        <rFont val="Calibri"/>
      </rPr>
      <t>Google Android 14 must be configured to disable developer modes.</t>
    </r>
  </si>
  <si>
    <r>
      <rPr>
        <sz val="11"/>
        <color rgb="FF000000"/>
        <rFont val="Calibri"/>
      </rPr>
      <t>Configure the Google Android 14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Toggle "Disallow debugging features" to "ON".</t>
    </r>
  </si>
  <si>
    <r>
      <rPr>
        <sz val="11"/>
        <color rgb="FF000000"/>
        <rFont val="Calibri"/>
      </rPr>
      <t>Developer modes expose features of the mobile operating system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</si>
  <si>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managed Google Android 14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 Phone.</t>
    </r>
    <r>
      <rPr>
        <sz val="11"/>
        <color rgb="FF000000"/>
        <rFont val="Calibri"/>
      </rPr>
      <t xml:space="preserve">
</t>
    </r>
    <r>
      <rPr>
        <sz val="11"/>
        <color rgb="FF000000"/>
        <rFont val="Calibri"/>
      </rPr>
      <t>4. Tap on the Build Number to try to enable Developer Options and validate that action is blocked.</t>
    </r>
    <r>
      <rPr>
        <sz val="11"/>
        <color rgb="FF000000"/>
        <rFont val="Calibri"/>
      </rPr>
      <t xml:space="preserve">
</t>
    </r>
    <r>
      <rPr>
        <sz val="11"/>
        <color rgb="FF000000"/>
        <rFont val="Calibri"/>
      </rPr>
      <t>If the EMM console device policy is not set to disable developer mode or on the managed Google Android 14 device, the device policy is not set to disable developer mode, this is a finding.</t>
    </r>
  </si>
  <si>
    <t>V-258389</t>
  </si>
  <si>
    <r>
      <rPr>
        <sz val="11"/>
        <rFont val="Calibri"/>
      </rPr>
      <t>Google Android 14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</si>
  <si>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</si>
  <si>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Google Android 14 device user (preferred method).</t>
    </r>
    <r>
      <rPr>
        <sz val="11"/>
        <color rgb="FF000000"/>
        <rFont val="Calibri"/>
      </rPr>
      <t xml:space="preserve">
</t>
    </r>
    <r>
      <rPr>
        <sz val="11"/>
        <color rgb="FF000000"/>
        <rFont val="Calibri"/>
      </rPr>
      <t>2. By configuring the warning banner text on the EMM console and installing the banner on each Google Android 14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Enter in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in message.</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</si>
  <si>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</si>
  <si>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managed Android 14 device user (preferred method).</t>
    </r>
    <r>
      <rPr>
        <sz val="11"/>
        <color rgb="FF000000"/>
        <rFont val="Calibri"/>
      </rPr>
      <t xml:space="preserve">
</t>
    </r>
    <r>
      <rPr>
        <sz val="11"/>
        <color rgb="FF000000"/>
        <rFont val="Calibri"/>
      </rPr>
      <t>2. By configuring the warning banner text on the EMM console and installing the banner on each managed Android 14 mobile device.</t>
    </r>
    <r>
      <rPr>
        <sz val="11"/>
        <color rgb="FF000000"/>
        <rFont val="Calibri"/>
      </rPr>
      <t xml:space="preserve">
</t>
    </r>
    <r>
      <rPr>
        <sz val="11"/>
        <color rgb="FF000000"/>
        <rFont val="Calibri"/>
      </rPr>
      <t>Determine which method is used at the Google Android 14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14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Verify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the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managed Google Android 14 device, the device policy is not set to display a warning banner with the appropriate designated wording, this is a finding.</t>
    </r>
  </si>
  <si>
    <t>V-258390</t>
  </si>
  <si>
    <r>
      <rPr>
        <sz val="11"/>
        <rFont val="Calibri"/>
      </rPr>
      <t>Google Android 14 must be configured to generate audit records for the following auditable events: Detected integrity violations.</t>
    </r>
  </si>
  <si>
    <r>
      <rPr>
        <sz val="11"/>
        <color rgb="FF000000"/>
        <rFont val="Calibri"/>
      </rPr>
      <t>Configure the Google Android 14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</si>
  <si>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They help identify attacks so that breaches can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Note: This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</si>
  <si>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managed Google Android 14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</si>
  <si>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V-258391</t>
  </si>
  <si>
    <r>
      <rPr>
        <sz val="11"/>
        <rFont val="Calibri"/>
      </rPr>
      <t>Google Android 14 must be configured to disable USB mass storage mode.</t>
    </r>
  </si>
  <si>
    <r>
      <rPr>
        <sz val="11"/>
        <color rgb="FF000000"/>
        <rFont val="Calibri"/>
      </rPr>
      <t>Configure the Google Android 14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USB file transfer"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Toggle "Disallow USB file transfer" to "ON".</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</si>
  <si>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</si>
  <si>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 xml:space="preserve">Review managed Google Android 14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Verify "Disallow USB file transfer" is toggled to "ON".</t>
    </r>
    <r>
      <rPr>
        <sz val="11"/>
        <color rgb="FF000000"/>
        <rFont val="Calibri"/>
      </rPr>
      <t xml:space="preserve">
</t>
    </r>
    <r>
      <rPr>
        <sz val="11"/>
        <color rgb="FF000000"/>
        <rFont val="Calibri"/>
      </rPr>
      <t>______________________________</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1. Plug a USB cable into the managed Google Android 14 device and connect to a non-DOD network-managed PC.</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EMM console device policy is not set to disable USB mass storage mode or on the managed Google Android 14 device, the device policy is not set to disable USB mass storage mode, this is a finding.</t>
    </r>
  </si>
  <si>
    <t>V-258392</t>
  </si>
  <si>
    <r>
      <rPr>
        <sz val="11"/>
        <rFont val="Calibri"/>
      </rPr>
      <t>Google Android 14 must be configured to not allow backup of [all applications, configuration data] to locally connected systems.</t>
    </r>
  </si>
  <si>
    <r>
      <rPr>
        <sz val="11"/>
        <color rgb="FF000000"/>
        <rFont val="Calibri"/>
      </rPr>
      <t>Configure the Google Android 14 device to disable backup to locally connected systems.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</si>
  <si>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</si>
  <si>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managed Google Android 14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Verify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the EMM console device policy is not set to disable the capability to back up to a locally connected system or on the managed Google Android 14 device, the device policy is not set to disable the capability to back up to a locally connected system, and this is a finding.</t>
    </r>
  </si>
  <si>
    <t>V-258393</t>
  </si>
  <si>
    <r>
      <rPr>
        <sz val="11"/>
        <rFont val="Calibri"/>
      </rPr>
      <t>Google Android 14 must be configured to not allow backup of [all applications, configuration data] to remote systems.</t>
    </r>
  </si>
  <si>
    <r>
      <rPr>
        <sz val="11"/>
        <color rgb="FF000000"/>
        <rFont val="Calibri"/>
      </rPr>
      <t>Configure the Google Android 14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Note: Since personal accounts cannot be added to the work profile (GOOG-14-009800), this control only impacts personal profile accounts. Site can allow backup based on local policy.</t>
    </r>
  </si>
  <si>
    <r>
      <rPr>
        <sz val="11"/>
        <color rgb="FF000000"/>
        <rFont val="Calibri"/>
      </rPr>
      <t>Backups to remote systems (including cloud backup) can leave data vulnerable to breach on the external systems, which often offer less protection than the mobile operating system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</si>
  <si>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managed Google Android 14 device configuration settings to determine if the capability to back up to a remote system has been disabled. </t>
    </r>
    <r>
      <rPr>
        <sz val="11"/>
        <color rgb="FF000000"/>
        <rFont val="Calibri"/>
      </rPr>
      <t xml:space="preserve">
</t>
    </r>
    <r>
      <rPr>
        <sz val="11"/>
        <color rgb="FF000000"/>
        <rFont val="Calibri"/>
      </rPr>
      <t>Note: Since personal accounts cannot be added to the work profile (GOOG-14-009800), this control only impacts personal profile accounts. Site can allow backup based on local policy.</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Verify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the EMM console device policy is not set to disable the capability to back up to a remote system or on the managed Google Android 14 device, the device policy is not set to disable the capability to back up to a remote system, this is a finding.</t>
    </r>
  </si>
  <si>
    <t>V-258394</t>
  </si>
  <si>
    <r>
      <rPr>
        <sz val="11"/>
        <rFont val="Calibri"/>
      </rPr>
      <t>Google Android 14 must be configured to disable multiuser modes.</t>
    </r>
  </si>
  <si>
    <r>
      <rPr>
        <sz val="11"/>
        <color rgb="FF000000"/>
        <rFont val="Calibri"/>
      </rPr>
      <t>Configure the Google Android 14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modify accounts" to "ON".</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</si>
  <si>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#47a</t>
    </r>
  </si>
  <si>
    <r>
      <rPr>
        <sz val="11"/>
        <color rgb="FF000000"/>
        <rFont val="Calibri"/>
      </rPr>
      <t>Review documentation on the managed Google Android 14 device and inspect the configuration on the Google Android device to disable multiuser modes.</t>
    </r>
    <r>
      <rPr>
        <sz val="11"/>
        <color rgb="FF000000"/>
        <rFont val="Calibri"/>
      </rPr>
      <t xml:space="preserve">
</t>
    </r>
    <r>
      <rPr>
        <sz val="11"/>
        <color rgb="FF000000"/>
        <rFont val="Calibri"/>
      </rPr>
      <t xml:space="preserve">This validation procedure is performed on both the EMM Administration Console and the managed Google Android 14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"Disallow modify accounts" is toggled to "ON".</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Passwords &amp; accounts &gt;&gt; Accounts for Owner.</t>
    </r>
    <r>
      <rPr>
        <sz val="11"/>
        <color rgb="FF000000"/>
        <rFont val="Calibri"/>
      </rPr>
      <t xml:space="preserve">
</t>
    </r>
    <r>
      <rPr>
        <sz val="11"/>
        <color rgb="FF000000"/>
        <rFont val="Calibri"/>
      </rPr>
      <t>2. Tap "Add account" (work profile).</t>
    </r>
    <r>
      <rPr>
        <sz val="11"/>
        <color rgb="FF000000"/>
        <rFont val="Calibri"/>
      </rPr>
      <t xml:space="preserve">
</t>
    </r>
    <r>
      <rPr>
        <sz val="11"/>
        <color rgb="FF000000"/>
        <rFont val="Calibri"/>
      </rPr>
      <t>3. Verify the action is not allowed.</t>
    </r>
    <r>
      <rPr>
        <sz val="11"/>
        <color rgb="FF000000"/>
        <rFont val="Calibri"/>
      </rPr>
      <t xml:space="preserve">
</t>
    </r>
    <r>
      <rPr>
        <sz val="11"/>
        <color rgb="FF000000"/>
        <rFont val="Calibri"/>
      </rPr>
      <t>If the EMM console device policy is not set to disable multi-user modes or on the managed Google Android 14 device, the device policy is not set to disable multi-user modes, this is a finding.</t>
    </r>
  </si>
  <si>
    <t>V-258395</t>
  </si>
  <si>
    <r>
      <rPr>
        <sz val="11"/>
        <rFont val="Calibri"/>
      </rPr>
      <t>Google Android 14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</si>
  <si>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Google Android 14 device to disable Bluetooth or if the AO has approved the use of Bluetooth (for example, for car hands-free use), train the user to connect to only authorized Bluetooth devices using only HSP, HFP, or SPP Bluetooth capable devices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GOOG-14-009800.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</si>
  <si>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</si>
  <si>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Verify "Disallow Bluetooth"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Verify "Disallow Bluetooth" is toggled to "ON".</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"Use Bluetooth" is set to OFF and cannot be toggled to "ON".</t>
    </r>
    <r>
      <rPr>
        <sz val="11"/>
        <color rgb="FF000000"/>
        <rFont val="Calibri"/>
      </rPr>
      <t xml:space="preserve">
</t>
    </r>
    <r>
      <rPr>
        <sz val="11"/>
        <color rgb="FF000000"/>
        <rFont val="Calibri"/>
      </rPr>
      <t>If the AO has approved the use of Bluetooth, on the managed Android 14 device:</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</si>
  <si>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V-258396</t>
  </si>
  <si>
    <r>
      <rPr>
        <sz val="11"/>
        <rFont val="Calibri"/>
      </rPr>
      <t>Google Android 14 must be configured to disable ad hoc wireless client-to-client connection capability.</t>
    </r>
  </si>
  <si>
    <r>
      <rPr>
        <sz val="11"/>
        <color rgb="FF000000"/>
        <rFont val="Calibri"/>
      </rPr>
      <t>Configure the Google Android devices to disallow Wi-Fi Direct.</t>
    </r>
    <r>
      <rPr>
        <sz val="11"/>
        <color rgb="FF000000"/>
        <rFont val="Calibri"/>
      </rPr>
      <t xml:space="preserve">
</t>
    </r>
    <r>
      <rPr>
        <sz val="11"/>
        <color rgb="FF000000"/>
        <rFont val="Calibri"/>
      </rPr>
      <t>On the management tool, in the user restrictions, set "Wi-Fi Direct" to "Disallow".</t>
    </r>
    <r>
      <rPr>
        <sz val="11"/>
        <color rgb="FF000000"/>
        <rFont val="Calibri"/>
      </rPr>
      <t xml:space="preserve">
</t>
    </r>
    <r>
      <rPr>
        <sz val="11"/>
        <color rgb="FF000000"/>
        <rFont val="Calibri"/>
      </rPr>
      <t>Wi-Fi Direct connections and pairing between devices will become unavailable.</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</si>
  <si>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</si>
  <si>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This validation procedure is performed on both the management tool and the Google Android device.</t>
    </r>
    <r>
      <rPr>
        <sz val="11"/>
        <color rgb="FF000000"/>
        <rFont val="Calibri"/>
      </rPr>
      <t xml:space="preserve">
</t>
    </r>
    <r>
      <rPr>
        <sz val="11"/>
        <color rgb="FF000000"/>
        <rFont val="Calibri"/>
      </rPr>
      <t>On the management tool, in the user restrictions, verify "Wi-Fi Direct" has been set to "Disallow".</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that "Wi-Fi Direct" cannot be selected.</t>
    </r>
    <r>
      <rPr>
        <sz val="11"/>
        <color rgb="FF000000"/>
        <rFont val="Calibri"/>
      </rPr>
      <t xml:space="preserve">
</t>
    </r>
    <r>
      <rPr>
        <sz val="11"/>
        <color rgb="FF000000"/>
        <rFont val="Calibri"/>
      </rPr>
      <t>If on the management tool "Wi-Fi Direct" is not set to "Disallow", or on the Google Android device a Wi-Fi Direct device is listed that can be connected to, this is a finding.</t>
    </r>
  </si>
  <si>
    <t>V-258397</t>
  </si>
  <si>
    <r>
      <rPr>
        <sz val="11"/>
        <rFont val="Calibri"/>
      </rPr>
      <t>Google Android 14 users must complete required training.</t>
    </r>
  </si>
  <si>
    <r>
      <rPr>
        <sz val="11"/>
        <color rgb="FF000000"/>
        <rFont val="Calibri"/>
      </rPr>
      <t xml:space="preserve">All Google Android 14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xml:space="preserve"> **How to perform a full device wipe.</t>
    </r>
    <r>
      <rPr>
        <sz val="11"/>
        <color rgb="FF000000"/>
        <rFont val="Calibri"/>
      </rPr>
      <t xml:space="preserve">
</t>
    </r>
    <r>
      <rPr>
        <sz val="11"/>
        <color rgb="FF000000"/>
        <rFont val="Calibri"/>
      </rPr>
      <t>**Use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</si>
  <si>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</si>
  <si>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Google Android 14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Google Android 14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Google Android 14 device user has not completed the required training, this is a finding.</t>
    </r>
  </si>
  <si>
    <t>V-258398</t>
  </si>
  <si>
    <r>
      <rPr>
        <sz val="11"/>
        <rFont val="Calibri"/>
      </rPr>
      <t>Google Android 14 must be configured to enforce that Wi-Fi Sharing is disabled.</t>
    </r>
  </si>
  <si>
    <r>
      <rPr>
        <sz val="11"/>
        <color rgb="FF000000"/>
        <rFont val="Calibri"/>
      </rPr>
      <t>Configure the Google Android 14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</si>
  <si>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 WLAN #3</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</si>
  <si>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tethering"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On the managed Google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t>
    </r>
    <r>
      <rPr>
        <sz val="11"/>
        <color rgb="FF000000"/>
        <rFont val="Calibri"/>
      </rPr>
      <t xml:space="preserve">
</t>
    </r>
    <r>
      <rPr>
        <sz val="11"/>
        <color rgb="FF000000"/>
        <rFont val="Calibri"/>
      </rPr>
      <t>2. Verify "Hotspot &amp; tethering" is "Controlled by admin".</t>
    </r>
    <r>
      <rPr>
        <sz val="11"/>
        <color rgb="FF000000"/>
        <rFont val="Calibri"/>
      </rPr>
      <t xml:space="preserve">
</t>
    </r>
    <r>
      <rPr>
        <sz val="11"/>
        <color rgb="FF000000"/>
        <rFont val="Calibri"/>
      </rPr>
      <t>3. Verify that tapping "Hotspot &amp; tethering" provides a prompt to the user specifying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managed Google Android 14 device "Hotspot &amp; tethering" is enabled, this is a finding.</t>
    </r>
  </si>
  <si>
    <t>V-258399</t>
  </si>
  <si>
    <r>
      <rPr>
        <sz val="11"/>
        <rFont val="Calibri"/>
      </rPr>
      <t>Google Android 14 must have the DOD root and intermediate PKI certificates installed.</t>
    </r>
  </si>
  <si>
    <r>
      <rPr>
        <sz val="11"/>
        <color rgb="FF000000"/>
        <rFont val="Calibri"/>
      </rPr>
      <t xml:space="preserve">Configure the Google Android 14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</si>
  <si>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#11</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</si>
  <si>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14 device does not list the DOD root and intermediate certificates under the user tab, this is a finding.</t>
    </r>
  </si>
  <si>
    <t>V-258400</t>
  </si>
  <si>
    <r>
      <rPr>
        <sz val="11"/>
        <rFont val="Calibri"/>
      </rPr>
      <t>The Google Android 14 work profile must be configured to enforce the system application disable list.</t>
    </r>
  </si>
  <si>
    <r>
      <rPr>
        <sz val="11"/>
        <color rgb="FF000000"/>
        <rFont val="Calibri"/>
      </rPr>
      <t xml:space="preserve">Configure the Google Android 14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</si>
  <si>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Google Android 14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Google Android 14 build by Google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</si>
  <si>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managed Google Android 14 work profile configuration settings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If on the EMM console the system app allowlist contains unapproved core apps, this is a finding.</t>
    </r>
  </si>
  <si>
    <t>V-258401</t>
  </si>
  <si>
    <r>
      <rPr>
        <sz val="11"/>
        <rFont val="Calibri"/>
      </rPr>
      <t>Google Android 14 must be configured to disallow configuration of date and time.</t>
    </r>
  </si>
  <si>
    <r>
      <rPr>
        <sz val="11"/>
        <color rgb="FF000000"/>
        <rFont val="Calibri"/>
      </rPr>
      <t>Configure the Google Android 14 device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date time"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date time"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</si>
  <si>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14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Google Android 14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</si>
  <si>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managed Google Android 14 device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2. Tap "System".</t>
    </r>
    <r>
      <rPr>
        <sz val="11"/>
        <color rgb="FF000000"/>
        <rFont val="Calibri"/>
      </rPr>
      <t xml:space="preserve">
</t>
    </r>
    <r>
      <rPr>
        <sz val="11"/>
        <color rgb="FF000000"/>
        <rFont val="Calibri"/>
      </rPr>
      <t xml:space="preserve">3. Tap "Date &amp; time". </t>
    </r>
    <r>
      <rPr>
        <sz val="11"/>
        <color rgb="FF000000"/>
        <rFont val="Calibri"/>
      </rPr>
      <t xml:space="preserve">
</t>
    </r>
    <r>
      <rPr>
        <sz val="11"/>
        <color rgb="FF000000"/>
        <rFont val="Calibri"/>
      </rPr>
      <t>4. Verify "Set time automatically" is grayed out and is "Enabled by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set to "On", or on the managed Android 14 device "Set time automatically" is not grayed out, this is a finding.</t>
    </r>
  </si>
  <si>
    <t>V-258402</t>
  </si>
  <si>
    <r>
      <rPr>
        <sz val="11"/>
        <rFont val="Calibri"/>
      </rPr>
      <t>Android 14 devices must have the latest available Google Android 14 operating system installed.</t>
    </r>
  </si>
  <si>
    <t>CAT I (High)</t>
  </si>
  <si>
    <r>
      <rPr>
        <sz val="11"/>
        <color rgb="FF000000"/>
        <rFont val="Calibri"/>
      </rPr>
      <t>Install the latest released version of the Google Android 14 operating system on all managed Google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Google Android device operating system updates are released directly by Google or can be distributed via the EMM. Check each device manufacturer and/or carriers for current updates.</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</si>
  <si>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</si>
  <si>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the Google Android device has the most recently released version of managed Google Android 14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Google Android 14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Google Android 14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14 device, to determine the installed operating system version: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Google Android 14 operating system on any reviewed devices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</si>
  <si>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V-258403</t>
  </si>
  <si>
    <r>
      <rPr>
        <sz val="11"/>
        <rFont val="Calibri"/>
      </rPr>
      <t>Android 14 devices must be configured to disable the use of third-party keyboards.</t>
    </r>
  </si>
  <si>
    <r>
      <rPr>
        <sz val="11"/>
        <color rgb="FF000000"/>
        <rFont val="Calibri"/>
      </rPr>
      <t xml:space="preserve">Configure the Google Android 14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Admins can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</si>
  <si>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</si>
  <si>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the managed Google Android 14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</si>
  <si>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V-258404</t>
  </si>
  <si>
    <r>
      <rPr>
        <sz val="11"/>
        <rFont val="Calibri"/>
      </rPr>
      <t>Android 14 devices must be configured to enable Common Criteria Mode (CC Mode).</t>
    </r>
  </si>
  <si>
    <r>
      <rPr>
        <sz val="11"/>
        <color rgb="FF000000"/>
        <rFont val="Calibri"/>
      </rPr>
      <t xml:space="preserve">Configure the Google Android 14 device to implement CC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Common Criteria mode" to "ON".</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</si>
  <si>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 How the Bluetooth and Wi-Fi keys are stored using different types of encryption.</t>
    </r>
    <r>
      <rPr>
        <sz val="11"/>
        <color rgb="FF000000"/>
        <rFont val="Calibri"/>
      </rPr>
      <t xml:space="preserve">
</t>
    </r>
    <r>
      <rPr>
        <sz val="11"/>
        <color rgb="FF000000"/>
        <rFont val="Calibri"/>
      </rPr>
      <t>SFR ID: FMT_SMF_EXT.1.1 #47</t>
    </r>
  </si>
  <si>
    <r>
      <rPr>
        <sz val="11"/>
        <color rgb="FF000000"/>
        <rFont val="Calibri"/>
      </rPr>
      <t xml:space="preserve">Review the managed Google Android 14 configuration settings to confirm CC mode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Common Criteria mode" is toggled to "ON".</t>
    </r>
    <r>
      <rPr>
        <sz val="11"/>
        <color rgb="FF000000"/>
        <rFont val="Calibri"/>
      </rPr>
      <t xml:space="preserve">
</t>
    </r>
    <r>
      <rPr>
        <sz val="11"/>
        <color rgb="FF000000"/>
        <rFont val="Calibri"/>
      </rPr>
      <t>If CC mode is not enabled, this is a finding.</t>
    </r>
  </si>
  <si>
    <t>V-258405</t>
  </si>
  <si>
    <r>
      <rPr>
        <sz val="11"/>
        <rFont val="Calibri"/>
      </rPr>
      <t>Google Android 14 must be configured to disable all data signaling over [assignment: list of externally accessible hardware ports (for example, USB)].</t>
    </r>
  </si>
  <si>
    <r>
      <rPr>
        <sz val="11"/>
        <color rgb="FF000000"/>
        <rFont val="Calibri"/>
      </rPr>
      <t>Configure Google Android 14 device to disable the USB port (except for charging the device).</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"Enable USB" to "OFF".</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</si>
  <si>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#24</t>
    </r>
  </si>
  <si>
    <r>
      <rPr>
        <sz val="11"/>
        <color rgb="FF000000"/>
        <rFont val="Calibri"/>
      </rPr>
      <t>Review the device configuration to confirm that the USB port is disabled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"Enable USB" is toggled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EMM console the USB port is not disabled, this is a finding.</t>
    </r>
  </si>
  <si>
    <t>V-258406</t>
  </si>
  <si>
    <r>
      <rPr>
        <sz val="11"/>
        <rFont val="Calibri"/>
      </rPr>
      <t>The Google Android 14 must allow only the administrator (EMM) to install/remove DOD root and intermediate PKI certificates.</t>
    </r>
  </si>
  <si>
    <r>
      <rPr>
        <sz val="11"/>
        <color rgb="FF000000"/>
        <rFont val="Calibri"/>
      </rPr>
      <t>Configure Google Android 14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</si>
  <si>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</si>
  <si>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credentials" is toggled to "ON".</t>
    </r>
    <r>
      <rPr>
        <sz val="11"/>
        <color rgb="FF000000"/>
        <rFont val="Calibri"/>
      </rPr>
      <t xml:space="preserve">
</t>
    </r>
    <r>
      <rPr>
        <sz val="11"/>
        <color rgb="FF000000"/>
        <rFont val="Calibri"/>
      </rPr>
      <t>On the Google Android 14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"More security &amp; privacy".</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Google Android 14 device the user is able to remove certificates, this is a finding.</t>
    </r>
  </si>
  <si>
    <t>V-258407</t>
  </si>
  <si>
    <r>
      <rPr>
        <sz val="11"/>
        <rFont val="Calibri"/>
      </rPr>
      <t>Google Android 14 must allow only the administrator (MDM) to perform the following management function: Disable Phone Hub.</t>
    </r>
  </si>
  <si>
    <r>
      <rPr>
        <sz val="11"/>
        <color rgb="FF000000"/>
        <rFont val="Calibri"/>
      </rPr>
      <t>Configure Google Android 14 device to disable the nearby notification streaming policy to disable Phone Hub.</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</si>
  <si>
    <r>
      <rPr>
        <sz val="11"/>
        <color rgb="FF000000"/>
        <rFont val="Calibri"/>
      </rPr>
      <t>It may be possible to transfer work profile data on a DOD Android device to an unauthorized Chromebook if the user has the same Google Account set up on the Chromebook and in the work profile on the Android device. This may result in the exposure of sensitive DOD data.</t>
    </r>
    <r>
      <rPr>
        <sz val="11"/>
        <color rgb="FF000000"/>
        <rFont val="Calibri"/>
      </rPr>
      <t xml:space="preserve">
</t>
    </r>
    <r>
      <rPr>
        <sz val="11"/>
        <color rgb="FF000000"/>
        <rFont val="Calibri"/>
      </rPr>
      <t>SFR ID: FMT_MOF_EXT.1.2 #47</t>
    </r>
  </si>
  <si>
    <r>
      <rPr>
        <sz val="11"/>
        <color rgb="FF000000"/>
        <rFont val="Calibri"/>
      </rPr>
      <t>Review the EMM configuration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If on the management tool the "Nearby Streaming Policy" is not set to "Disabled" and  "Nearby app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and it will fail to connect to the device to complete the set up if phone hub has been disabled on the DOD Android device.</t>
    </r>
  </si>
  <si>
    <t>V-258408</t>
  </si>
  <si>
    <t>COPE</t>
  </si>
  <si>
    <t>V-258409</t>
  </si>
  <si>
    <t>V-258410</t>
  </si>
  <si>
    <t>V-258412</t>
  </si>
  <si>
    <t>V-258413</t>
  </si>
  <si>
    <t>V-258414</t>
  </si>
  <si>
    <t>V-258415</t>
  </si>
  <si>
    <t>V-258416</t>
  </si>
  <si>
    <r>
      <rPr>
        <sz val="11"/>
        <color rgb="FF000000"/>
        <rFont val="Calibri"/>
      </rPr>
      <t>Review managed Google Android 14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xml:space="preserve">- Allows unencrypted (or encrypted but not FIPS 140-2/140-3 validated) data sharing with other MDs, display screens (screen mirroring), or printers; </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verify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</si>
  <si>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V-258417</t>
  </si>
  <si>
    <t>V-258418</t>
  </si>
  <si>
    <t>V-258419</t>
  </si>
  <si>
    <t>V-258420</t>
  </si>
  <si>
    <t>V-258421</t>
  </si>
  <si>
    <t>V-258422</t>
  </si>
  <si>
    <t>V-258423</t>
  </si>
  <si>
    <t>V-258424</t>
  </si>
  <si>
    <t>V-258425</t>
  </si>
  <si>
    <r>
      <rPr>
        <sz val="11"/>
        <rFont val="Calibri"/>
      </rPr>
      <t>Google Android 14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</si>
  <si>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Google Android 14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To disable copy/paste 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</si>
  <si>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</si>
  <si>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managed Google Android 14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If the EMM console device policy is not set to disable data sharing between profiles, this is a finding.</t>
    </r>
  </si>
  <si>
    <t>V-258426</t>
  </si>
  <si>
    <t>V-258427</t>
  </si>
  <si>
    <t>V-258428</t>
  </si>
  <si>
    <t>V-258429</t>
  </si>
  <si>
    <t>V-258430</t>
  </si>
  <si>
    <t>V-258431</t>
  </si>
  <si>
    <t>V-258432</t>
  </si>
  <si>
    <r>
      <rPr>
        <sz val="11"/>
        <rFont val="Calibri"/>
      </rPr>
      <t>The Google Android 14 work profile must be configured to prevent users from adding personal email accounts to the work email app.</t>
    </r>
  </si>
  <si>
    <r>
      <rPr>
        <sz val="11"/>
        <color rgb="FF000000"/>
        <rFont val="Calibri"/>
      </rPr>
      <t xml:space="preserve">Configure the Google Android 14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</si>
  <si>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allowlisted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</si>
  <si>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managed Google Android 14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14 device. </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modify accounts" is toggled to "ON".</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a message is displayed to the user stating,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14 device the user is able to add an account in the Work section, this is a finding.</t>
    </r>
  </si>
  <si>
    <t>V-258433</t>
  </si>
  <si>
    <t>V-258434</t>
  </si>
  <si>
    <r>
      <rPr>
        <sz val="11"/>
        <rFont val="Calibri"/>
      </rPr>
      <t>Google Android 14 must be provisioned as a fully managed device and configured to create a work profile.</t>
    </r>
  </si>
  <si>
    <r>
      <rPr>
        <sz val="11"/>
        <color rgb="FF000000"/>
        <rFont val="Calibri"/>
      </rPr>
      <t>Configure the Google Android 14 device as corporate owned with a work profile.</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</si>
  <si>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</si>
  <si>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that managed Google Android 14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14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account the default enrollment is set to Corporate Owned Work Managed or on the managed Android 14 device the user does not have a Work tab, this is a finding.</t>
    </r>
  </si>
  <si>
    <t>V-258435</t>
  </si>
  <si>
    <r>
      <rPr>
        <sz val="11"/>
        <rFont val="Calibri"/>
      </rPr>
      <t>The Google Android 14 work profile must be configured to disable automatic completion of workspace internet browser text input.</t>
    </r>
  </si>
  <si>
    <r>
      <rPr>
        <sz val="11"/>
        <color rgb="FF000000"/>
        <rFont val="Calibri"/>
      </rPr>
      <t>Configure the Chrome browser on the Google Android 14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</si>
  <si>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14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</si>
  <si>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Google Android 14 autofill setting.</t>
    </r>
    <r>
      <rPr>
        <sz val="11"/>
        <color rgb="FF000000"/>
        <rFont val="Calibri"/>
      </rPr>
      <t xml:space="preserve">
</t>
    </r>
    <r>
      <rPr>
        <sz val="11"/>
        <color rgb="FF000000"/>
        <rFont val="Calibri"/>
      </rPr>
      <t xml:space="preserve">This procedure is performed only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any of the browser autofill settings are set to "On" in the Chrome Browser Settings, this is a finding.</t>
    </r>
  </si>
  <si>
    <t>V-258436</t>
  </si>
  <si>
    <r>
      <rPr>
        <sz val="11"/>
        <rFont val="Calibri"/>
      </rPr>
      <t>The Google Android 14 work profile must be configured to disable the autofill services.</t>
    </r>
  </si>
  <si>
    <r>
      <rPr>
        <sz val="11"/>
        <color rgb="FF000000"/>
        <rFont val="Calibri"/>
      </rPr>
      <t xml:space="preserve">Configure the Google Android 14 device work profile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"Disable autofill" to "ON".</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</si>
  <si>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14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</si>
  <si>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Google Android 14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not selected, this is a finding.</t>
    </r>
  </si>
  <si>
    <t>V-258437</t>
  </si>
  <si>
    <t>V-258438</t>
  </si>
  <si>
    <t>V-258439</t>
  </si>
  <si>
    <t>V-258440</t>
  </si>
  <si>
    <t>V-258441</t>
  </si>
  <si>
    <t>V-258442</t>
  </si>
  <si>
    <t>V-258443</t>
  </si>
  <si>
    <t>V-276960</t>
  </si>
  <si>
    <r>
      <rPr>
        <sz val="11"/>
        <rFont val="Calibri"/>
      </rPr>
      <t>Google Android 14 must disable the user</t>
    </r>
    <r>
      <rPr>
        <sz val="11"/>
        <color rgb="FF000000"/>
        <rFont val="Calibri"/>
      </rPr>
      <t>'</t>
    </r>
    <r>
      <rPr>
        <sz val="11"/>
        <color rgb="FF000000"/>
        <rFont val="Calibri"/>
      </rPr>
      <t>s ability to wipe the device.</t>
    </r>
  </si>
  <si>
    <r>
      <rPr>
        <sz val="11"/>
        <color rgb="FF000000"/>
        <rFont val="Calibri"/>
      </rPr>
      <t>Configure Google Android 14 device to disable the ability of the user to wipe the Android device. Enable the admin to inject a recovery account on the device so they can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 xml:space="preserve">COBO: </t>
    </r>
    <r>
      <rPr>
        <sz val="11"/>
        <color rgb="FF000000"/>
        <rFont val="Calibri"/>
      </rPr>
      <t xml:space="preserve">
</t>
    </r>
    <r>
      <rPr>
        <sz val="11"/>
        <color rgb="FF000000"/>
        <rFont val="Calibri"/>
      </rPr>
      <t>1. Device owner management &gt;&gt; Set factory reset protection.</t>
    </r>
    <r>
      <rPr>
        <sz val="11"/>
        <color rgb="FF000000"/>
        <rFont val="Calibri"/>
      </rPr>
      <t xml:space="preserve">
</t>
    </r>
    <r>
      <rPr>
        <sz val="11"/>
        <color rgb="FF000000"/>
        <rFont val="Calibri"/>
      </rPr>
      <t>2. From Accounts Section: Add Account &gt;&gt; Enter recovery account &gt;&gt; press "Ok".</t>
    </r>
    <r>
      <rPr>
        <sz val="11"/>
        <color rgb="FF000000"/>
        <rFont val="Calibri"/>
      </rPr>
      <t xml:space="preserve">
</t>
    </r>
    <r>
      <rPr>
        <sz val="11"/>
        <color rgb="FF000000"/>
        <rFont val="Calibri"/>
      </rPr>
      <t>3. From Enabled Section: Select "Enabled" to enable FRP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Configuration API: factoryResetDisabled, frpAdminEmails[ ]</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</si>
  <si>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</si>
  <si>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that the user is unable to perform a factory reset and the admin has the ability to inject a recovery account on the device so they can unlock Factory Reset Protection (FRP).</t>
    </r>
    <r>
      <rPr>
        <sz val="11"/>
        <color rgb="FF000000"/>
        <rFont val="Calibri"/>
      </rPr>
      <t xml:space="preserve">
</t>
    </r>
    <r>
      <rPr>
        <sz val="11"/>
        <color rgb="FF000000"/>
        <rFont val="Calibri"/>
      </rPr>
      <t>This check procedure is performed on the device management tool and the Google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From the Android Enterprise policy management:</t>
    </r>
    <r>
      <rPr>
        <sz val="11"/>
        <color rgb="FF000000"/>
        <rFont val="Calibri"/>
      </rPr>
      <t xml:space="preserve">
</t>
    </r>
    <r>
      <rPr>
        <sz val="11"/>
        <color rgb="FF000000"/>
        <rFont val="Calibri"/>
      </rPr>
      <t>1.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Google Account ID(s) is/are listed as allowed to unlock the FRP.</t>
    </r>
    <r>
      <rPr>
        <sz val="11"/>
        <color rgb="FF000000"/>
        <rFont val="Calibri"/>
      </rPr>
      <t xml:space="preserve">
</t>
    </r>
    <r>
      <rPr>
        <sz val="11"/>
        <color rgb="FF000000"/>
        <rFont val="Calibri"/>
      </rPr>
      <t>On the managed Google Android 14 device, 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</si>
  <si>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V-276961</t>
  </si>
  <si>
    <r>
      <rPr>
        <sz val="11"/>
        <rFont val="Calibri"/>
      </rPr>
      <t>Google Android 14 must disable the use of assistants (including Google Assistant) unless required to meet Section 508 compliance requirements.</t>
    </r>
  </si>
  <si>
    <r>
      <rPr>
        <sz val="11"/>
        <color rgb="FF000000"/>
        <rFont val="Calibri"/>
      </rPr>
      <t>Configure the Google Android 14 device to disable the use of all assistants.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Google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Configuration API: ASSIST_CONTENT_DISALLOWED</t>
    </r>
  </si>
  <si>
    <r>
      <rPr>
        <sz val="11"/>
        <color rgb="FF000000"/>
        <rFont val="Calibri"/>
      </rPr>
      <t>The use of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</si>
  <si>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that the use of assistants has been disabled.</t>
    </r>
    <r>
      <rPr>
        <sz val="11"/>
        <color rgb="FF000000"/>
        <rFont val="Calibri"/>
      </rPr>
      <t xml:space="preserve">
</t>
    </r>
    <r>
      <rPr>
        <sz val="11"/>
        <color rgb="FF000000"/>
        <rFont val="Calibri"/>
      </rPr>
      <t>This check procedure is performed on the device management tool and the Google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Google Play Store has not been added to the allowlist.</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is not listed in the Managed Google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</si>
  <si>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V-276962</t>
  </si>
  <si>
    <r>
      <rPr>
        <sz val="11"/>
        <rFont val="Calibri"/>
      </rPr>
      <t>Google Android 14 must disable wireless printing.</t>
    </r>
  </si>
  <si>
    <r>
      <rPr>
        <sz val="11"/>
        <color rgb="FF000000"/>
        <rFont val="Calibri"/>
      </rPr>
      <t>Configure Google Android 14 device to disable wireless printing.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Configuration API: PRINTING_DISALLOWED</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</si>
  <si>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</si>
  <si>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wireless printing has been disabled.</t>
    </r>
    <r>
      <rPr>
        <sz val="11"/>
        <color rgb="FF000000"/>
        <rFont val="Calibri"/>
      </rPr>
      <t xml:space="preserve">
</t>
    </r>
    <r>
      <rPr>
        <sz val="11"/>
        <color rgb="FF000000"/>
        <rFont val="Calibri"/>
      </rPr>
      <t>This check procedure is performed on the device management tool and the Google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user restrictions. </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that printing is not possible.</t>
    </r>
    <r>
      <rPr>
        <sz val="11"/>
        <color rgb="FF000000"/>
        <rFont val="Calibri"/>
      </rPr>
      <t xml:space="preserve">
</t>
    </r>
    <r>
      <rPr>
        <sz val="11"/>
        <color rgb="FF000000"/>
        <rFont val="Calibri"/>
      </rPr>
      <t>If wireless printing has not been disabled, this is a finding.</t>
    </r>
  </si>
  <si>
    <t>V-276963</t>
  </si>
  <si>
    <r>
      <rPr>
        <sz val="11"/>
        <rFont val="Calibri"/>
      </rPr>
      <t>Google Android 14 must disable screen capture.</t>
    </r>
  </si>
  <si>
    <r>
      <rPr>
        <sz val="11"/>
        <color rgb="FF000000"/>
        <rFont val="Calibri"/>
      </rPr>
      <t>Install a configuration profile to disable screen capture.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Configuration API: screenCaptureDisabled</t>
    </r>
  </si>
  <si>
    <r>
      <rPr>
        <sz val="11"/>
        <color rgb="FF000000"/>
        <rFont val="Calibri"/>
      </rPr>
      <t>The screen capture feature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</si>
  <si>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Google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Verify that the "Disable Screen Capture" setting is enabled.</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Press the power button and the volume down button at the same time. </t>
    </r>
    <r>
      <rPr>
        <sz val="11"/>
        <color rgb="FF000000"/>
        <rFont val="Calibri"/>
      </rPr>
      <t xml:space="preserve">
</t>
    </r>
    <r>
      <rPr>
        <sz val="11"/>
        <color rgb="FF000000"/>
        <rFont val="Calibri"/>
      </rPr>
      <t>2. Verify that the message "Taking screenshots is blocked by your admin" appears.</t>
    </r>
    <r>
      <rPr>
        <sz val="11"/>
        <color rgb="FF000000"/>
        <rFont val="Calibri"/>
      </rPr>
      <t xml:space="preserve">
</t>
    </r>
    <r>
      <rPr>
        <sz val="11"/>
        <color rgb="FF000000"/>
        <rFont val="Calibri"/>
      </rPr>
      <t>If screen capture has not been disabled, this is a finding.</t>
    </r>
  </si>
  <si>
    <t>V-276964</t>
  </si>
  <si>
    <r>
      <rPr>
        <sz val="11"/>
        <rFont val="Calibri"/>
      </rPr>
      <t>Google Android 14 devices must have a Mobile Threat Detection (MTD) app installed.</t>
    </r>
  </si>
  <si>
    <r>
      <rPr>
        <sz val="11"/>
        <color rgb="FF000000"/>
        <rFont val="Calibri"/>
      </rPr>
      <t>Install an MTD app on managed Google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</si>
  <si>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</si>
  <si>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Google Android devices.</t>
    </r>
    <r>
      <rPr>
        <sz val="11"/>
        <color rgb="FF000000"/>
        <rFont val="Calibri"/>
      </rPr>
      <t xml:space="preserve">
</t>
    </r>
    <r>
      <rPr>
        <sz val="11"/>
        <color rgb="FF000000"/>
        <rFont val="Calibri"/>
      </rPr>
      <t>This check procedure is performed on both the device management tool and the Google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</si>
  <si>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V-276965</t>
  </si>
  <si>
    <r>
      <rPr>
        <sz val="11"/>
        <rFont val="Calibri"/>
      </rPr>
      <t>Google Android 14 must implement the management setting: disable Camera.</t>
    </r>
  </si>
  <si>
    <r>
      <rPr>
        <sz val="11"/>
        <color rgb="FF000000"/>
        <rFont val="Calibri"/>
      </rPr>
      <t>If the AO has not approved the use of Google device camera, configure Android 14 to disable the device camera.</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Configuration API: cameraDisabled</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</si>
  <si>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</si>
  <si>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that the device camera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On the managed Samsung Android 14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</si>
  <si>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V-276973</t>
  </si>
  <si>
    <r>
      <rPr>
        <sz val="11"/>
        <color rgb="FF000000"/>
        <rFont val="Calibri"/>
      </rPr>
      <t xml:space="preserve">Train users to not perform a factory reset on the Android device without AO approval. Document training via site mobile device training records or the User Agreement. This is a UBE control.  </t>
    </r>
    <r>
      <rPr>
        <sz val="11"/>
        <color rgb="FF000000"/>
        <rFont val="Calibri"/>
      </rPr>
      <t xml:space="preserve">
</t>
    </r>
    <r>
      <rPr>
        <sz val="11"/>
        <color rgb="FF000000"/>
        <rFont val="Calibri"/>
      </rPr>
      <t>Note: It is not possible for the MDM to enforce this control when the Android device is deployed in COPE mode.</t>
    </r>
  </si>
  <si>
    <r>
      <rPr>
        <sz val="11"/>
        <color rgb="FF000000"/>
        <rFont val="Calibri"/>
      </rPr>
      <t xml:space="preserve">Verify the Android device user has been trained to not perform a factory wipe without the approval of the authorizing official (AO). Confirm by reviewing the site's mobile device training records or the User Agreement. This is a User-Based Enforcement (UBE) control.  </t>
    </r>
    <r>
      <rPr>
        <sz val="11"/>
        <color rgb="FF000000"/>
        <rFont val="Calibri"/>
      </rPr>
      <t xml:space="preserve">
</t>
    </r>
    <r>
      <rPr>
        <sz val="11"/>
        <color rgb="FF000000"/>
        <rFont val="Calibri"/>
      </rPr>
      <t>If the Android device user has not been trained to not perform a factory wipe without the approval of the AO, this is a finding.</t>
    </r>
  </si>
  <si>
    <t>V-276974</t>
  </si>
  <si>
    <r>
      <rPr>
        <sz val="11"/>
        <color rgb="FF000000"/>
        <rFont val="Calibri"/>
      </rPr>
      <t>Review configuration settings to confirm the use of assistants has been disabled.</t>
    </r>
    <r>
      <rPr>
        <sz val="11"/>
        <color rgb="FF000000"/>
        <rFont val="Calibri"/>
      </rPr>
      <t xml:space="preserve">
</t>
    </r>
    <r>
      <rPr>
        <sz val="11"/>
        <color rgb="FF000000"/>
        <rFont val="Calibri"/>
      </rPr>
      <t>This check procedure is performed on the device management tool and the Google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Google Play Store has not been added to the allowlist.</t>
    </r>
    <r>
      <rPr>
        <sz val="11"/>
        <color rgb="FF000000"/>
        <rFont val="Calibri"/>
      </rPr>
      <t xml:space="preserve">
</t>
    </r>
    <r>
      <rPr>
        <sz val="11"/>
        <color rgb="FF000000"/>
        <rFont val="Calibri"/>
      </rPr>
      <t xml:space="preserve">On the managed Google Android 14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is not listed in the Managed Google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</si>
  <si>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V-276975</t>
  </si>
  <si>
    <t>V-276976</t>
  </si>
  <si>
    <t>V-276977</t>
  </si>
  <si>
    <t>V-276978</t>
  </si>
  <si>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the device camera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</si>
  <si>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V-278361</t>
  </si>
  <si>
    <r>
      <rPr>
        <sz val="11"/>
        <rFont val="Calibri"/>
      </rPr>
      <t>The Google Android device must be configured to disable Wi-Fi Aware for Work Profile apps.</t>
    </r>
  </si>
  <si>
    <r>
      <rPr>
        <sz val="11"/>
        <color rgb="FF000000"/>
        <rFont val="Calibri"/>
      </rPr>
      <t>Configure the Google Android device to disable Wi-Fi Aware for all Work Profile apps.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For each Work Profile app, configure the NEARBY_WIFI_DEVICE permission to "deny" to block the use of Wi-Fi Aware if the app supports this feature. If the app does not support Wi-Fi Aware, a NEARBY_WIFI_DEVICE permission may not be available.</t>
    </r>
  </si>
  <si>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</si>
  <si>
    <r>
      <rPr>
        <sz val="11"/>
        <color rgb="FF000000"/>
        <rFont val="Calibri"/>
      </rPr>
      <t xml:space="preserve">Review device configuration settings to confirm Wi-Fi Aware is disabled for each work profile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Work Profile app, verify the app is configured to deny the NEARBY_WIFI_DEVICE permission. Note: Not all apps will support Wi-Fi Aware and have the NEARBY_WIFI_DEVICE permission.</t>
    </r>
    <r>
      <rPr>
        <sz val="11"/>
        <color rgb="FF000000"/>
        <rFont val="Calibri"/>
      </rPr>
      <t xml:space="preserve">
</t>
    </r>
    <r>
      <rPr>
        <sz val="11"/>
        <color rgb="FF000000"/>
        <rFont val="Calibri"/>
      </rPr>
      <t>If on the EMM console the NEARBY_WIFI_DEVICE permission is not set to "deny" for all Work Profile apps that support Wi-Fi Aware, this is a finding.</t>
    </r>
  </si>
  <si>
    <t>V-278362</t>
  </si>
  <si>
    <r>
      <rPr>
        <sz val="11"/>
        <rFont val="Calibri"/>
      </rPr>
      <t>Google Android must implement the management setting: disable the Bluetooth radio.</t>
    </r>
  </si>
  <si>
    <r>
      <rPr>
        <sz val="11"/>
        <color rgb="FF000000"/>
        <rFont val="Calibri"/>
      </rPr>
      <t xml:space="preserve">If the AO has not approved the use of the Google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</si>
  <si>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Google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</si>
  <si>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Google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Google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iPhone or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Bluetooth is disabled ("DISALLOW_BLUETOOTH" enabled) in the configuration profile.</t>
    </r>
    <r>
      <rPr>
        <sz val="11"/>
        <color rgb="FF000000"/>
        <rFont val="Calibri"/>
      </rPr>
      <t xml:space="preserve">
</t>
    </r>
    <r>
      <rPr>
        <sz val="11"/>
        <color rgb="FF000000"/>
        <rFont val="Calibri"/>
      </rPr>
      <t>On the managed Google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Google device, this is a finding.</t>
    </r>
  </si>
  <si>
    <t>V-278363</t>
  </si>
  <si>
    <t>V-278364</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</si>
  <si>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</si>
  <si>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</si>
  <si>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</si>
  <si>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</si>
  <si>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</si>
  <si>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</si>
  <si>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</si>
  <si>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</si>
  <si>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</si>
  <si>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</si>
  <si>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</si>
  <si>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</si>
  <si>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</si>
  <si>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</si>
  <si>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</si>
  <si>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</si>
  <si>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</si>
  <si>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</si>
  <si>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</si>
  <si>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</si>
  <si>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</si>
  <si>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</si>
  <si>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</si>
  <si>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</si>
  <si>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</si>
  <si>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</si>
  <si>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</si>
  <si>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</si>
  <si>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</si>
  <si>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14 Security Technical Implementation Guide Y26M04</t>
  </si>
  <si>
    <t>Developed By:</t>
  </si>
  <si>
    <t>Google and 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</si>
  <si>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</si>
  <si>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81</t>
    </r>
  </si>
  <si>
    <t>Download Url:</t>
  </si>
  <si>
    <t>https://www.cyber.mil/stigs</t>
  </si>
  <si>
    <t>Guide Overview:</t>
  </si>
  <si>
    <r>
      <rPr>
        <sz val="11"/>
        <color rgb="FF000000"/>
        <rFont val="Calibri"/>
      </rPr>
      <t>The Google Android 14 Security Technical Implementation Guide (STIG) provides the technical security policies, requirements, and implementation details for applying security concepts to Google Android devices running Android 14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Corporate Owned Personally Enabled (COPE) 1 and Corporate Owned Business Only (COBO)2 use cases. The Bring Your Own Approved Devices (BYOAD)3 use case is not included.</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is compliant with the data separation requirements of the MDFPP4. As of the publication date of this STIG, the only data separation technology or application that is NIAP-certified for a Google Android 14 device is the native Android Enterprise work profile technology.</t>
    </r>
    <r>
      <rPr>
        <sz val="11"/>
        <color rgb="FF000000"/>
        <rFont val="Calibri"/>
      </rPr>
      <t xml:space="preserve">
</t>
    </r>
    <r>
      <rPr>
        <sz val="11"/>
        <color rgb="FF000000"/>
        <rFont val="Calibri"/>
      </rPr>
      <t>The configuration requirements and controls implemented by this STIG allow unrestricted user activity in downloading and installing personal (unmanaged) apps and data (music, photos, etc.) with Authorizing Official (AO) approval and within any restrictions imposed by the AO. Refer to the STIG Supplemental document, Section 6.2, Configuration of Personal Space, for more information.</t>
    </r>
    <r>
      <rPr>
        <sz val="11"/>
        <color rgb="FF000000"/>
        <rFont val="Calibri"/>
      </rPr>
      <t xml:space="preserve">
</t>
    </r>
    <r>
      <rPr>
        <sz val="11"/>
        <color rgb="FF000000"/>
        <rFont val="Calibri"/>
      </rPr>
      <t>Zero-touch enrollment enables large-scale Android deployments across multiple device makers so organizations can mobilize their employees with ease. Zero-touch enrollment allows DOD mobile service providers to deploy corporate-owned devices (COBO and COPE) in bulk without having to set up each device manually. It is recommended that DOD mobile service providers consider deploying all Google Android devices via the zero-touch enrollment service to improve enterprise management, control, and enrollment of DOD-owned Google Android 14 phones and tablets. Refer to the STIG Supplemental document, Section 3.3.1, COPE Deployments and User Privacy, for more information.</t>
    </r>
    <r>
      <rPr>
        <sz val="11"/>
        <color rgb="FF000000"/>
        <rFont val="Calibri"/>
      </rPr>
      <t xml:space="preserve">
</t>
    </r>
    <r>
      <rPr>
        <sz val="11"/>
        <color rgb="FF000000"/>
        <rFont val="Calibri"/>
      </rPr>
      <t>Note: If the AO has approved the use/storage of DOD data in one or more personal apps, allowing unrestricted user activity in downloading and installing personal apps on the Google Android 14 device may not be warranted due to the risk of possible loss of, or unauthorized access to, DOD data.</t>
    </r>
    <r>
      <rPr>
        <sz val="11"/>
        <color rgb="FF000000"/>
        <rFont val="Calibri"/>
      </rPr>
      <t xml:space="preserve">
</t>
    </r>
    <r>
      <rPr>
        <sz val="11"/>
        <color rgb="FF000000"/>
        <rFont val="Calibri"/>
      </rPr>
      <t>1 Work profile for mixed-used company-owned devices. 2 Full management for work-only company-owned devices. 3 Also called Choose Your Own Device (CYOD). 4 The primary Protection Profile requirement is FDP_ACF_EXT.1.2. UNCLASSIFIED Google Android 14 STIG Overview DISA 01 April 2026 Developed by Google and DISA for the DOD</t>
    </r>
    <r>
      <rPr>
        <sz val="11"/>
        <color rgb="FF000000"/>
        <rFont val="Calibri"/>
      </rPr>
      <t xml:space="preserve">
</t>
    </r>
    <r>
      <rPr>
        <sz val="11"/>
        <color rgb="FF000000"/>
        <rFont val="Calibri"/>
      </rPr>
      <t>2 UNCLASSIFIED This STIG assumes that if a DOD Wi-Fi network allows a Google Android 14 device to connect to the network, the Wi-Fi network complies with the Network Infrastructure STIG; for example, wireless access points and bridges must not be connected directly to the enclave network.</t>
    </r>
  </si>
  <si>
    <t>Components:</t>
  </si>
  <si>
    <r>
      <rPr>
        <i/>
        <sz val="11"/>
        <color rgb="FF000000"/>
        <rFont val="Calibri"/>
      </rPr>
      <t>Title:</t>
    </r>
    <r>
      <rPr>
        <sz val="11"/>
        <color rgb="FF000000"/>
        <rFont val="Calibri"/>
      </rPr>
      <t xml:space="preserve"> Google Android 14 COBO Security Technical Implementation Guide</t>
    </r>
    <r>
      <rPr>
        <sz val="11"/>
        <color rgb="FF000000"/>
        <rFont val="Calibri"/>
      </rPr>
      <t xml:space="preserve">
</t>
    </r>
    <r>
      <rPr>
        <i/>
        <sz val="11"/>
        <color rgb="FF000000"/>
        <rFont val="Calibri"/>
      </rPr>
      <t>Version:</t>
    </r>
    <r>
      <rPr>
        <sz val="11"/>
        <color rgb="FF000000"/>
        <rFont val="Calibri"/>
      </rPr>
      <t xml:space="preserve"> V2R4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38</t>
    </r>
  </si>
  <si>
    <r>
      <rPr>
        <i/>
        <sz val="11"/>
        <color rgb="FF000000"/>
        <rFont val="Calibri"/>
      </rPr>
      <t>Title:</t>
    </r>
    <r>
      <rPr>
        <sz val="11"/>
        <color rgb="FF000000"/>
        <rFont val="Calibri"/>
      </rPr>
      <t xml:space="preserve"> Google Android 14 COPE Security Technical Implementation Guide</t>
    </r>
    <r>
      <rPr>
        <sz val="11"/>
        <color rgb="FF000000"/>
        <rFont val="Calibri"/>
      </rPr>
      <t xml:space="preserve">
</t>
    </r>
    <r>
      <rPr>
        <i/>
        <sz val="11"/>
        <color rgb="FF000000"/>
        <rFont val="Calibri"/>
      </rPr>
      <t>Version:</t>
    </r>
    <r>
      <rPr>
        <sz val="11"/>
        <color rgb="FF000000"/>
        <rFont val="Calibri"/>
      </rPr>
      <t xml:space="preserve"> V2R4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</si>
  <si>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</si>
  <si>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</si>
  <si>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</si>
  <si>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</si>
  <si>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</si>
  <si>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</si>
  <si>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</si>
  <si>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</si>
  <si>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</si>
  <si>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</si>
  <si>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</si>
  <si>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</si>
  <si>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</si>
  <si>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</si>
  <si>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</si>
  <si>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</si>
  <si>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</si>
  <si>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</si>
  <si>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</si>
  <si>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</si>
  <si>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</si>
  <si>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</si>
  <si>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</si>
  <si>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</si>
  <si>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</si>
  <si>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</si>
  <si>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14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</si>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</sst>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D23-4144-AD70-0B4335824A9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D23-4144-AD70-0B4335824A9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81</c:v>
                </c:pt>
              </c:numCache>
            </c:numRef>
          </c:val>
          <c:extLst>
            <c:ext xmlns:c16="http://schemas.microsoft.com/office/drawing/2014/chart" uri="{C3380CC4-5D6E-409C-BE32-E72D297353CC}">
              <c16:uniqueId val="{00000002-AD23-4144-AD70-0B4335824A9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5C0-46B9-9BFE-9C817F71A72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5C0-46B9-9BFE-9C817F71A72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38</c:v>
                </c:pt>
                <c:pt idx="1">
                  <c:v>43</c:v>
                </c:pt>
              </c:numCache>
            </c:numRef>
          </c:val>
          <c:extLst>
            <c:ext xmlns:c16="http://schemas.microsoft.com/office/drawing/2014/chart" uri="{C3380CC4-5D6E-409C-BE32-E72D297353CC}">
              <c16:uniqueId val="{00000002-A5C0-46B9-9BFE-9C817F71A72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BA2-40E4-BEE4-437B7B85CAE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BA2-40E4-BEE4-437B7B85CAE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81</c:v>
                </c:pt>
              </c:numCache>
            </c:numRef>
          </c:val>
          <c:extLst>
            <c:ext xmlns:c16="http://schemas.microsoft.com/office/drawing/2014/chart" uri="{C3380CC4-5D6E-409C-BE32-E72D297353CC}">
              <c16:uniqueId val="{00000002-5BA2-40E4-BEE4-437B7B85CAE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E676-4E33-8DAA-6FBFFFF56B8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E676-4E33-8DAA-6FBFFFF56B8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2</c:v>
                </c:pt>
                <c:pt idx="1">
                  <c:v>63</c:v>
                </c:pt>
                <c:pt idx="2">
                  <c:v>16</c:v>
                </c:pt>
              </c:numCache>
            </c:numRef>
          </c:val>
          <c:extLst>
            <c:ext xmlns:c16="http://schemas.microsoft.com/office/drawing/2014/chart" uri="{C3380CC4-5D6E-409C-BE32-E72D297353CC}">
              <c16:uniqueId val="{00000002-E676-4E33-8DAA-6FBFFFF56B8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B3A-4856-BDA5-D1AD52A0AC0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B3A-4856-BDA5-D1AD52A0AC0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81</c:v>
                </c:pt>
              </c:numCache>
            </c:numRef>
          </c:val>
          <c:extLst>
            <c:ext xmlns:c16="http://schemas.microsoft.com/office/drawing/2014/chart" uri="{C3380CC4-5D6E-409C-BE32-E72D297353CC}">
              <c16:uniqueId val="{00000002-5B3A-4856-BDA5-D1AD52A0AC0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715-4C6C-AC3E-AC089CE7821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715-4C6C-AC3E-AC089CE7821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2-9715-4C6C-AC3E-AC089CE782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108-4A48-A036-BF4CF52FE0A5}"/>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108-4A48-A036-BF4CF52FE0A5}"/>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108-4A48-A036-BF4CF52FE0A5}"/>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108-4A48-A036-BF4CF52FE0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7BE-4A31-A3E4-5D642DFF9B3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t10r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yl4j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iqxh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qhyk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3qimf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a4tgk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vmaix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14rbj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2">
  <autoFilter ref="A1:N8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282</v>
      </c>
    </row>
    <row r="3" spans="2:3" ht="15" customHeight="1" x14ac:dyDescent="0.35"/>
    <row r="4" spans="2:3" ht="58" x14ac:dyDescent="0.35">
      <c r="B4" s="20" t="s">
        <v>283</v>
      </c>
      <c r="C4" s="21" t="s">
        <v>284</v>
      </c>
    </row>
    <row r="5" spans="2:3" x14ac:dyDescent="0.35">
      <c r="C5" s="21" t="s">
        <v>285</v>
      </c>
    </row>
    <row r="6" spans="2:3" x14ac:dyDescent="0.35">
      <c r="C6" s="18" t="s">
        <v>286</v>
      </c>
    </row>
    <row r="7" spans="2:3" ht="10" customHeight="1" x14ac:dyDescent="0.35"/>
    <row r="8" spans="2:3" ht="232" x14ac:dyDescent="0.35">
      <c r="B8" s="22" t="s">
        <v>287</v>
      </c>
      <c r="C8" s="21" t="s">
        <v>288</v>
      </c>
    </row>
    <row r="9" spans="2:3" ht="10" customHeight="1" x14ac:dyDescent="0.35"/>
    <row r="10" spans="2:3" ht="35" customHeight="1" x14ac:dyDescent="0.35">
      <c r="B10" s="22" t="s">
        <v>289</v>
      </c>
      <c r="C10" s="21" t="s">
        <v>290</v>
      </c>
    </row>
    <row r="11" spans="2:3" ht="75" customHeight="1" x14ac:dyDescent="0.35">
      <c r="B11" s="18" t="s">
        <v>21</v>
      </c>
      <c r="C11" s="21" t="s">
        <v>291</v>
      </c>
    </row>
    <row r="12" spans="2:3" ht="47" customHeight="1" x14ac:dyDescent="0.35">
      <c r="B12" s="18" t="s">
        <v>21</v>
      </c>
      <c r="C12" s="21" t="s">
        <v>292</v>
      </c>
    </row>
    <row r="13" spans="2:3" ht="35" customHeight="1" x14ac:dyDescent="0.35">
      <c r="B13" s="18" t="s">
        <v>21</v>
      </c>
      <c r="C13" s="21" t="s">
        <v>293</v>
      </c>
    </row>
    <row r="14" spans="2:3" ht="32" customHeight="1" x14ac:dyDescent="0.35">
      <c r="B14" s="18" t="s">
        <v>21</v>
      </c>
      <c r="C14" s="21" t="s">
        <v>294</v>
      </c>
    </row>
    <row r="15" spans="2:3" ht="30" customHeight="1" x14ac:dyDescent="0.35">
      <c r="B15" s="18" t="s">
        <v>21</v>
      </c>
      <c r="C15" s="21" t="s">
        <v>295</v>
      </c>
    </row>
    <row r="16" spans="2:3" ht="10" customHeight="1" x14ac:dyDescent="0.35"/>
    <row r="17" spans="1:3" ht="145" customHeight="1" x14ac:dyDescent="0.35">
      <c r="B17" s="22" t="s">
        <v>296</v>
      </c>
      <c r="C17" s="21" t="s">
        <v>297</v>
      </c>
    </row>
    <row r="18" spans="1:3" ht="10" customHeight="1" x14ac:dyDescent="0.35"/>
    <row r="19" spans="1:3" ht="3" customHeight="1" x14ac:dyDescent="0.35">
      <c r="B19" s="23"/>
      <c r="C19" s="23"/>
    </row>
    <row r="20" spans="1:3" ht="12" customHeight="1" x14ac:dyDescent="0.35"/>
    <row r="21" spans="1:3" ht="35" customHeight="1" x14ac:dyDescent="0.35">
      <c r="A21" s="25"/>
      <c r="B21" s="26" t="s">
        <v>298</v>
      </c>
      <c r="C21" s="27" t="s">
        <v>299</v>
      </c>
    </row>
    <row r="22" spans="1:3" ht="18" customHeight="1" x14ac:dyDescent="0.35">
      <c r="A22" s="25"/>
      <c r="B22" s="25" t="s">
        <v>21</v>
      </c>
      <c r="C22" s="27" t="s">
        <v>300</v>
      </c>
    </row>
    <row r="23" spans="1:3" ht="18" customHeight="1" x14ac:dyDescent="0.35">
      <c r="A23" s="25"/>
      <c r="B23" s="25" t="s">
        <v>21</v>
      </c>
      <c r="C23" s="27" t="s">
        <v>301</v>
      </c>
    </row>
    <row r="24" spans="1:3" ht="18" customHeight="1" x14ac:dyDescent="0.35">
      <c r="A24" s="25"/>
      <c r="B24" s="25" t="s">
        <v>21</v>
      </c>
      <c r="C24" s="27" t="s">
        <v>302</v>
      </c>
    </row>
    <row r="25" spans="1:3" ht="18" customHeight="1" x14ac:dyDescent="0.35">
      <c r="A25" s="25"/>
      <c r="B25" s="25" t="s">
        <v>21</v>
      </c>
      <c r="C25" s="27" t="s">
        <v>303</v>
      </c>
    </row>
    <row r="26" spans="1:3" ht="18" customHeight="1" x14ac:dyDescent="0.35">
      <c r="A26" s="25"/>
      <c r="B26" s="25" t="s">
        <v>21</v>
      </c>
      <c r="C26" s="27" t="s">
        <v>304</v>
      </c>
    </row>
    <row r="27" spans="1:3" ht="18" customHeight="1" x14ac:dyDescent="0.35">
      <c r="A27" s="25"/>
      <c r="B27" s="25" t="s">
        <v>21</v>
      </c>
      <c r="C27" s="27" t="s">
        <v>305</v>
      </c>
    </row>
    <row r="28" spans="1:3" ht="18" customHeight="1" x14ac:dyDescent="0.35">
      <c r="A28" s="25"/>
      <c r="B28" s="25" t="s">
        <v>21</v>
      </c>
      <c r="C28" s="27" t="s">
        <v>306</v>
      </c>
    </row>
    <row r="29" spans="1:3" ht="18" customHeight="1" x14ac:dyDescent="0.35">
      <c r="A29" s="25"/>
      <c r="B29" s="25" t="s">
        <v>21</v>
      </c>
      <c r="C29" s="27" t="s">
        <v>307</v>
      </c>
    </row>
    <row r="30" spans="1:3" ht="44" customHeight="1" x14ac:dyDescent="0.35">
      <c r="A30" s="25"/>
      <c r="B30" s="25" t="s">
        <v>21</v>
      </c>
      <c r="C30" s="28" t="s">
        <v>308</v>
      </c>
    </row>
    <row r="31" spans="1:3" ht="10" customHeight="1" x14ac:dyDescent="0.35"/>
    <row r="32" spans="1:3" ht="3" customHeight="1" x14ac:dyDescent="0.35">
      <c r="B32" s="23"/>
      <c r="C32" s="23"/>
    </row>
    <row r="33" spans="2:3" ht="12" customHeight="1" x14ac:dyDescent="0.35"/>
    <row r="34" spans="2:3" ht="24" customHeight="1" x14ac:dyDescent="0.35">
      <c r="B34" s="29" t="s">
        <v>309</v>
      </c>
      <c r="C34" s="30" t="s">
        <v>310</v>
      </c>
    </row>
    <row r="35" spans="2:3" ht="18.5" x14ac:dyDescent="0.35">
      <c r="B35" s="29" t="s">
        <v>311</v>
      </c>
      <c r="C35" s="31" t="s">
        <v>312</v>
      </c>
    </row>
    <row r="36" spans="2:3" ht="27" customHeight="1" x14ac:dyDescent="0.35">
      <c r="B36" s="32" t="s">
        <v>313</v>
      </c>
      <c r="C36" s="24" t="s">
        <v>314</v>
      </c>
    </row>
    <row r="37" spans="2:3" x14ac:dyDescent="0.35">
      <c r="B37" s="29" t="s">
        <v>315</v>
      </c>
      <c r="C37" s="33" t="s">
        <v>316</v>
      </c>
    </row>
    <row r="38" spans="2:3" ht="10" customHeight="1" x14ac:dyDescent="0.35"/>
    <row r="39" spans="2:3" ht="220" customHeight="1" x14ac:dyDescent="0.35">
      <c r="B39" s="29" t="s">
        <v>317</v>
      </c>
      <c r="C39" s="34" t="s">
        <v>318</v>
      </c>
    </row>
    <row r="40" spans="2:3" ht="10" customHeight="1" x14ac:dyDescent="0.35"/>
    <row r="41" spans="2:3" ht="20" customHeight="1" x14ac:dyDescent="0.35">
      <c r="B41" s="29" t="s">
        <v>319</v>
      </c>
      <c r="C41" s="35" t="s">
        <v>17</v>
      </c>
    </row>
    <row r="42" spans="2:3" ht="29" x14ac:dyDescent="0.35">
      <c r="C42" s="21" t="s">
        <v>320</v>
      </c>
    </row>
    <row r="43" spans="2:3" ht="10" customHeight="1" x14ac:dyDescent="0.35"/>
    <row r="44" spans="2:3" ht="20" customHeight="1" x14ac:dyDescent="0.35">
      <c r="C44" s="35" t="s">
        <v>173</v>
      </c>
    </row>
    <row r="45" spans="2:3" ht="29" x14ac:dyDescent="0.35">
      <c r="C45" s="21" t="s">
        <v>321</v>
      </c>
    </row>
    <row r="46" spans="2:3" ht="10" customHeight="1" x14ac:dyDescent="0.35"/>
    <row r="47" spans="2:3" ht="43.5" x14ac:dyDescent="0.35">
      <c r="B47" s="29" t="s">
        <v>322</v>
      </c>
      <c r="C47" s="21" t="s">
        <v>323</v>
      </c>
    </row>
    <row r="48" spans="2:3" ht="10" customHeight="1" x14ac:dyDescent="0.35"/>
    <row r="49" spans="2:3" ht="15.5" x14ac:dyDescent="0.35">
      <c r="C49" s="36" t="s">
        <v>143</v>
      </c>
    </row>
    <row r="50" spans="2:3" ht="29" x14ac:dyDescent="0.35">
      <c r="C50" s="21" t="s">
        <v>324</v>
      </c>
    </row>
    <row r="51" spans="2:3" ht="10" customHeight="1" x14ac:dyDescent="0.35"/>
    <row r="52" spans="2:3" ht="15.5" x14ac:dyDescent="0.35">
      <c r="C52" s="37" t="s">
        <v>16</v>
      </c>
    </row>
    <row r="53" spans="2:3" ht="29" x14ac:dyDescent="0.35">
      <c r="C53" s="21" t="s">
        <v>325</v>
      </c>
    </row>
    <row r="54" spans="2:3" ht="10" customHeight="1" x14ac:dyDescent="0.35"/>
    <row r="55" spans="2:3" ht="15.5" x14ac:dyDescent="0.35">
      <c r="C55" s="38" t="s">
        <v>77</v>
      </c>
    </row>
    <row r="56" spans="2:3" ht="29" x14ac:dyDescent="0.35">
      <c r="C56" s="21" t="s">
        <v>326</v>
      </c>
    </row>
    <row r="57" spans="2:3" ht="10" customHeight="1" x14ac:dyDescent="0.35"/>
    <row r="58" spans="2:3" ht="3" customHeight="1" x14ac:dyDescent="0.35">
      <c r="B58" s="23"/>
      <c r="C58" s="23"/>
    </row>
    <row r="59" spans="2:3" ht="12" customHeight="1" x14ac:dyDescent="0.35"/>
    <row r="60" spans="2:3" ht="130.5" x14ac:dyDescent="0.35">
      <c r="B60" s="20" t="s">
        <v>327</v>
      </c>
      <c r="C60" s="21" t="s">
        <v>328</v>
      </c>
    </row>
    <row r="61" spans="2:3" ht="6" customHeight="1" x14ac:dyDescent="0.35"/>
    <row r="62" spans="2:3" ht="217.5" x14ac:dyDescent="0.35">
      <c r="C62" s="21" t="s">
        <v>329</v>
      </c>
    </row>
    <row r="63" spans="2:3" ht="6" customHeight="1" x14ac:dyDescent="0.35"/>
    <row r="64" spans="2:3" ht="43.5" x14ac:dyDescent="0.35">
      <c r="C64" s="21" t="s">
        <v>330</v>
      </c>
    </row>
    <row r="65" spans="2:3" ht="10" customHeight="1" x14ac:dyDescent="0.35"/>
    <row r="66" spans="2:3" ht="3" customHeight="1" x14ac:dyDescent="0.35">
      <c r="B66" s="23"/>
      <c r="C66" s="23"/>
    </row>
    <row r="67" spans="2:3" ht="12" customHeight="1" x14ac:dyDescent="0.35"/>
    <row r="68" spans="2:3" ht="145" x14ac:dyDescent="0.35">
      <c r="B68" s="20" t="s">
        <v>331</v>
      </c>
      <c r="C68" s="21" t="s">
        <v>332</v>
      </c>
    </row>
    <row r="69" spans="2:3" ht="6" customHeight="1" x14ac:dyDescent="0.35"/>
    <row r="70" spans="2:3" ht="203" x14ac:dyDescent="0.35">
      <c r="C70" s="21" t="s">
        <v>333</v>
      </c>
    </row>
    <row r="71" spans="2:3" ht="6" customHeight="1" x14ac:dyDescent="0.35"/>
    <row r="72" spans="2:3" ht="43.5" x14ac:dyDescent="0.35">
      <c r="C72" s="21" t="s">
        <v>334</v>
      </c>
    </row>
    <row r="73" spans="2:3" ht="10" customHeight="1" x14ac:dyDescent="0.35"/>
    <row r="74" spans="2:3" ht="3" customHeight="1" x14ac:dyDescent="0.35">
      <c r="B74" s="23"/>
      <c r="C74" s="23"/>
    </row>
    <row r="75" spans="2:3" ht="12" customHeight="1" x14ac:dyDescent="0.35"/>
    <row r="76" spans="2:3" ht="101.5" x14ac:dyDescent="0.35">
      <c r="B76" s="20" t="s">
        <v>335</v>
      </c>
      <c r="C76" s="21" t="s">
        <v>336</v>
      </c>
    </row>
    <row r="77" spans="2:3" ht="6" customHeight="1" x14ac:dyDescent="0.35"/>
    <row r="78" spans="2:3" ht="145" x14ac:dyDescent="0.35">
      <c r="C78" s="21" t="s">
        <v>337</v>
      </c>
    </row>
    <row r="79" spans="2:3" ht="6" customHeight="1" x14ac:dyDescent="0.35"/>
    <row r="80" spans="2:3" ht="43.5" x14ac:dyDescent="0.35">
      <c r="C80" s="21" t="s">
        <v>338</v>
      </c>
    </row>
    <row r="81" spans="2:3" ht="10" customHeight="1" x14ac:dyDescent="0.35"/>
    <row r="82" spans="2:3" ht="3" customHeight="1" x14ac:dyDescent="0.35">
      <c r="B82" s="23"/>
      <c r="C82" s="23"/>
    </row>
    <row r="83" spans="2:3" ht="12" customHeight="1" x14ac:dyDescent="0.35"/>
    <row r="84" spans="2:3" ht="26" customHeight="1" x14ac:dyDescent="0.35">
      <c r="B84" s="39" t="s">
        <v>339</v>
      </c>
    </row>
    <row r="85" spans="2:3" ht="8" customHeight="1" x14ac:dyDescent="0.35"/>
    <row r="86" spans="2:3" ht="20" customHeight="1" x14ac:dyDescent="0.35">
      <c r="B86" s="29" t="s">
        <v>340</v>
      </c>
      <c r="C86" s="40" t="s">
        <v>341</v>
      </c>
    </row>
    <row r="87" spans="2:3" ht="116" x14ac:dyDescent="0.35">
      <c r="C87" s="21" t="s">
        <v>342</v>
      </c>
    </row>
    <row r="88" spans="2:3" ht="10" customHeight="1" x14ac:dyDescent="0.35"/>
    <row r="91" spans="2:3" ht="32" customHeight="1" x14ac:dyDescent="0.35">
      <c r="B91" s="109" t="s">
        <v>281</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343</v>
      </c>
      <c r="C2" s="111"/>
      <c r="D2" s="111"/>
      <c r="E2" s="111"/>
      <c r="F2" s="111"/>
      <c r="G2" s="111"/>
      <c r="H2" s="111"/>
      <c r="I2" s="111"/>
    </row>
    <row r="4" spans="2:15" ht="18.5" x14ac:dyDescent="0.45">
      <c r="B4" s="42" t="s">
        <v>344</v>
      </c>
    </row>
    <row r="5" spans="2:15" x14ac:dyDescent="0.35">
      <c r="B5" s="44" t="s">
        <v>21</v>
      </c>
      <c r="C5" s="44" t="s">
        <v>345</v>
      </c>
      <c r="D5" s="44" t="s">
        <v>346</v>
      </c>
      <c r="F5" s="112" t="s">
        <v>347</v>
      </c>
      <c r="G5" s="112"/>
      <c r="H5" s="112"/>
      <c r="I5" s="113" t="s">
        <v>348</v>
      </c>
      <c r="J5" s="113"/>
      <c r="K5" s="113"/>
      <c r="L5" s="113"/>
      <c r="M5" s="113"/>
      <c r="N5" s="113"/>
      <c r="O5" s="113"/>
    </row>
    <row r="6" spans="2:15" x14ac:dyDescent="0.35">
      <c r="B6" s="50" t="s">
        <v>349</v>
      </c>
      <c r="C6" s="51">
        <v>81</v>
      </c>
      <c r="D6" s="52" t="s">
        <v>21</v>
      </c>
      <c r="F6" s="112" t="s">
        <v>350</v>
      </c>
      <c r="G6" s="112"/>
      <c r="H6" s="112"/>
      <c r="I6" s="114" t="s">
        <v>351</v>
      </c>
      <c r="J6" s="114"/>
      <c r="K6" s="114"/>
      <c r="L6" s="114"/>
      <c r="M6" s="114"/>
      <c r="N6" s="114"/>
      <c r="O6" s="114"/>
    </row>
    <row r="7" spans="2:15" x14ac:dyDescent="0.35">
      <c r="B7" s="53" t="s">
        <v>352</v>
      </c>
      <c r="C7" s="54">
        <f>C6-C8-C9</f>
        <v>81</v>
      </c>
      <c r="D7" s="55">
        <f>IF(C6&gt;0,C7/C6,0)</f>
        <v>1</v>
      </c>
      <c r="F7" s="112" t="s">
        <v>353</v>
      </c>
      <c r="G7" s="112"/>
      <c r="H7" s="112"/>
      <c r="I7" s="114" t="s">
        <v>351</v>
      </c>
      <c r="J7" s="114"/>
      <c r="K7" s="114"/>
      <c r="L7" s="114"/>
      <c r="M7" s="114"/>
      <c r="N7" s="114"/>
      <c r="O7" s="114"/>
    </row>
    <row r="8" spans="2:15" x14ac:dyDescent="0.35">
      <c r="B8" s="46" t="s">
        <v>354</v>
      </c>
      <c r="C8" s="47">
        <f>COUNTIF('Recommendations'!H:H,"Risk Accepted")</f>
        <v>0</v>
      </c>
      <c r="D8" s="48">
        <f>IF(C6&gt;0,C8/C6,0)</f>
        <v>0</v>
      </c>
      <c r="F8" s="112" t="s">
        <v>355</v>
      </c>
      <c r="G8" s="112"/>
      <c r="H8" s="112"/>
      <c r="I8" s="114" t="s">
        <v>351</v>
      </c>
      <c r="J8" s="114"/>
      <c r="K8" s="114"/>
      <c r="L8" s="114"/>
      <c r="M8" s="114"/>
      <c r="N8" s="114"/>
      <c r="O8" s="114"/>
    </row>
    <row r="9" spans="2:15" x14ac:dyDescent="0.35">
      <c r="B9" s="46" t="s">
        <v>356</v>
      </c>
      <c r="C9" s="47">
        <f>COUNTIF('Recommendations'!H:H,"N/A")</f>
        <v>0</v>
      </c>
      <c r="D9" s="48">
        <f>IF(C6&gt;0,C9/C6,0)</f>
        <v>0</v>
      </c>
      <c r="F9" s="112" t="s">
        <v>357</v>
      </c>
      <c r="G9" s="112"/>
      <c r="H9" s="112"/>
      <c r="I9" s="114" t="s">
        <v>351</v>
      </c>
      <c r="J9" s="114"/>
      <c r="K9" s="114"/>
      <c r="L9" s="114"/>
      <c r="M9" s="114"/>
      <c r="N9" s="114"/>
      <c r="O9" s="114"/>
    </row>
    <row r="12" spans="2:15" ht="18.5" x14ac:dyDescent="0.45">
      <c r="B12" s="42" t="s">
        <v>358</v>
      </c>
    </row>
    <row r="14" spans="2:15" x14ac:dyDescent="0.35">
      <c r="B14" s="56" t="s">
        <v>359</v>
      </c>
    </row>
    <row r="15" spans="2:15" x14ac:dyDescent="0.35">
      <c r="B15" s="44" t="s">
        <v>21</v>
      </c>
      <c r="C15" s="44" t="s">
        <v>360</v>
      </c>
      <c r="D15" s="44" t="s">
        <v>361</v>
      </c>
      <c r="E15" s="44" t="s">
        <v>362</v>
      </c>
      <c r="F15" s="44" t="s">
        <v>363</v>
      </c>
    </row>
    <row r="16" spans="2:15" x14ac:dyDescent="0.35">
      <c r="B16" s="46" t="s">
        <v>364</v>
      </c>
      <c r="C16" s="47">
        <f>COUNTIF('Recommendations'!M:M,"Resolved")</f>
        <v>0</v>
      </c>
      <c r="D16" s="47">
        <f>COUNTIF('Recommendations'!M:M,"Testing")</f>
        <v>0</v>
      </c>
      <c r="E16" s="47">
        <f>COUNTIF('Recommendations'!M:M,"Outstanding")</f>
        <v>81</v>
      </c>
      <c r="F16" s="47">
        <f>SUM(C16:E16)</f>
        <v>81</v>
      </c>
    </row>
    <row r="18" spans="2:6" x14ac:dyDescent="0.35">
      <c r="B18" s="56" t="s">
        <v>365</v>
      </c>
    </row>
    <row r="19" spans="2:6" x14ac:dyDescent="0.35">
      <c r="B19" s="57" t="s">
        <v>21</v>
      </c>
      <c r="C19" s="57" t="s">
        <v>360</v>
      </c>
      <c r="D19" s="57" t="s">
        <v>361</v>
      </c>
      <c r="E19" s="57" t="s">
        <v>362</v>
      </c>
      <c r="F19" s="57" t="s">
        <v>21</v>
      </c>
    </row>
    <row r="20" spans="2:6" x14ac:dyDescent="0.35">
      <c r="B20" s="46" t="s">
        <v>364</v>
      </c>
      <c r="C20" s="48">
        <f>IF(F16&gt;0, C16/F16, 0)</f>
        <v>0</v>
      </c>
      <c r="D20" s="48">
        <f>IF(F16&gt;0, D16/F16, 0)</f>
        <v>0</v>
      </c>
      <c r="E20" s="48">
        <f>IF(F16&gt;0, E16/F16, 0)</f>
        <v>1</v>
      </c>
      <c r="F20" s="49" t="s">
        <v>21</v>
      </c>
    </row>
    <row r="25" spans="2:6" ht="18.5" x14ac:dyDescent="0.45">
      <c r="B25" s="42" t="s">
        <v>366</v>
      </c>
    </row>
    <row r="27" spans="2:6" x14ac:dyDescent="0.35">
      <c r="B27" s="56" t="s">
        <v>359</v>
      </c>
    </row>
    <row r="28" spans="2:6" x14ac:dyDescent="0.35">
      <c r="B28" s="44" t="s">
        <v>3</v>
      </c>
      <c r="C28" s="44" t="s">
        <v>360</v>
      </c>
      <c r="D28" s="44" t="s">
        <v>361</v>
      </c>
      <c r="E28" s="44" t="s">
        <v>362</v>
      </c>
      <c r="F28" s="44" t="s">
        <v>363</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38</v>
      </c>
      <c r="F29" s="47">
        <f>SUM(C29:E29)</f>
        <v>38</v>
      </c>
    </row>
    <row r="30" spans="2:6" x14ac:dyDescent="0.35">
      <c r="B30" s="46" t="s">
        <v>173</v>
      </c>
      <c r="C30" s="47">
        <f>COUNTIFS('Recommendations'!D:D,"COPE",'Recommendations'!M:M,"=Resolved")</f>
        <v>0</v>
      </c>
      <c r="D30" s="47">
        <f>COUNTIFS('Recommendations'!D:D,"=COPE",'Recommendations'!M:M,"=Testing")</f>
        <v>0</v>
      </c>
      <c r="E30" s="47">
        <f>COUNTIFS('Recommendations'!D:D,"=COPE",'Recommendations'!M:M,"=Outstanding")</f>
        <v>43</v>
      </c>
      <c r="F30" s="47">
        <f>SUM(C30:E30)</f>
        <v>43</v>
      </c>
    </row>
    <row r="32" spans="2:6" x14ac:dyDescent="0.35">
      <c r="B32" s="56" t="s">
        <v>365</v>
      </c>
    </row>
    <row r="33" spans="2:6" x14ac:dyDescent="0.35">
      <c r="B33" s="57" t="s">
        <v>3</v>
      </c>
      <c r="C33" s="57" t="s">
        <v>360</v>
      </c>
      <c r="D33" s="57" t="s">
        <v>361</v>
      </c>
      <c r="E33" s="57" t="s">
        <v>362</v>
      </c>
      <c r="F33" s="57" t="s">
        <v>21</v>
      </c>
    </row>
    <row r="34" spans="2:6" x14ac:dyDescent="0.35">
      <c r="B34" s="46" t="s">
        <v>17</v>
      </c>
      <c r="C34" s="48">
        <f>IF(F29&gt;0, C29/F29, 0)</f>
        <v>0</v>
      </c>
      <c r="D34" s="48">
        <f>IF(F29&gt;0, D29/F29, 0)</f>
        <v>0</v>
      </c>
      <c r="E34" s="48">
        <f>IF(F29&gt;0, E29/F29, 0)</f>
        <v>1</v>
      </c>
      <c r="F34" s="49" t="s">
        <v>21</v>
      </c>
    </row>
    <row r="35" spans="2:6" x14ac:dyDescent="0.35">
      <c r="B35" s="46" t="s">
        <v>173</v>
      </c>
      <c r="C35" s="48">
        <f>IF(F30&gt;0, C30/F30, 0)</f>
        <v>0</v>
      </c>
      <c r="D35" s="48">
        <f>IF(F30&gt;0, D30/F30, 0)</f>
        <v>0</v>
      </c>
      <c r="E35" s="48">
        <f>IF(F30&gt;0, E30/F30, 0)</f>
        <v>1</v>
      </c>
      <c r="F35" s="49" t="s">
        <v>21</v>
      </c>
    </row>
    <row r="40" spans="2:6" ht="18.5" x14ac:dyDescent="0.45">
      <c r="B40" s="42" t="s">
        <v>367</v>
      </c>
    </row>
    <row r="42" spans="2:6" x14ac:dyDescent="0.35">
      <c r="B42" s="56" t="s">
        <v>359</v>
      </c>
    </row>
    <row r="43" spans="2:6" x14ac:dyDescent="0.35">
      <c r="B43" s="44" t="s">
        <v>6</v>
      </c>
      <c r="C43" s="44" t="s">
        <v>360</v>
      </c>
      <c r="D43" s="44" t="s">
        <v>361</v>
      </c>
      <c r="E43" s="44" t="s">
        <v>362</v>
      </c>
      <c r="F43" s="44" t="s">
        <v>363</v>
      </c>
    </row>
    <row r="44" spans="2:6" x14ac:dyDescent="0.35">
      <c r="B44" s="46" t="s">
        <v>368</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369</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370</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371</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372</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81</v>
      </c>
      <c r="F49" s="47">
        <f t="shared" si="0"/>
        <v>81</v>
      </c>
    </row>
    <row r="51" spans="2:6" x14ac:dyDescent="0.35">
      <c r="B51" s="56" t="s">
        <v>365</v>
      </c>
    </row>
    <row r="52" spans="2:6" x14ac:dyDescent="0.35">
      <c r="B52" s="57" t="s">
        <v>6</v>
      </c>
      <c r="C52" s="57" t="s">
        <v>360</v>
      </c>
      <c r="D52" s="57" t="s">
        <v>361</v>
      </c>
      <c r="E52" s="57" t="s">
        <v>362</v>
      </c>
      <c r="F52" s="57" t="s">
        <v>21</v>
      </c>
    </row>
    <row r="53" spans="2:6" x14ac:dyDescent="0.35">
      <c r="B53" s="46" t="s">
        <v>368</v>
      </c>
      <c r="C53" s="48">
        <f t="shared" ref="C53:C58" si="1">IF(F44&gt;0, C44/F44, 0)</f>
        <v>0</v>
      </c>
      <c r="D53" s="48">
        <f t="shared" ref="D53:D58" si="2">IF(F44&gt;0, D44/F44, 0)</f>
        <v>0</v>
      </c>
      <c r="E53" s="48">
        <f t="shared" ref="E53:E58" si="3">IF(F44&gt;0, E44/F44, 0)</f>
        <v>0</v>
      </c>
      <c r="F53" s="49" t="s">
        <v>21</v>
      </c>
    </row>
    <row r="54" spans="2:6" x14ac:dyDescent="0.35">
      <c r="B54" s="46" t="s">
        <v>369</v>
      </c>
      <c r="C54" s="48">
        <f t="shared" si="1"/>
        <v>0</v>
      </c>
      <c r="D54" s="48">
        <f t="shared" si="2"/>
        <v>0</v>
      </c>
      <c r="E54" s="48">
        <f t="shared" si="3"/>
        <v>0</v>
      </c>
      <c r="F54" s="49" t="s">
        <v>21</v>
      </c>
    </row>
    <row r="55" spans="2:6" x14ac:dyDescent="0.35">
      <c r="B55" s="46" t="s">
        <v>370</v>
      </c>
      <c r="C55" s="48">
        <f t="shared" si="1"/>
        <v>0</v>
      </c>
      <c r="D55" s="48">
        <f t="shared" si="2"/>
        <v>0</v>
      </c>
      <c r="E55" s="48">
        <f t="shared" si="3"/>
        <v>0</v>
      </c>
      <c r="F55" s="49" t="s">
        <v>21</v>
      </c>
    </row>
    <row r="56" spans="2:6" x14ac:dyDescent="0.35">
      <c r="B56" s="46" t="s">
        <v>371</v>
      </c>
      <c r="C56" s="48">
        <f t="shared" si="1"/>
        <v>0</v>
      </c>
      <c r="D56" s="48">
        <f t="shared" si="2"/>
        <v>0</v>
      </c>
      <c r="E56" s="48">
        <f t="shared" si="3"/>
        <v>0</v>
      </c>
      <c r="F56" s="49" t="s">
        <v>21</v>
      </c>
    </row>
    <row r="57" spans="2:6" x14ac:dyDescent="0.35">
      <c r="B57" s="46" t="s">
        <v>372</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373</v>
      </c>
    </row>
    <row r="65" spans="2:6" x14ac:dyDescent="0.35">
      <c r="B65" s="56" t="s">
        <v>359</v>
      </c>
    </row>
    <row r="66" spans="2:6" x14ac:dyDescent="0.35">
      <c r="B66" s="44" t="s">
        <v>2</v>
      </c>
      <c r="C66" s="44" t="s">
        <v>360</v>
      </c>
      <c r="D66" s="44" t="s">
        <v>361</v>
      </c>
      <c r="E66" s="44" t="s">
        <v>362</v>
      </c>
      <c r="F66" s="44" t="s">
        <v>363</v>
      </c>
    </row>
    <row r="67" spans="2:6" x14ac:dyDescent="0.35">
      <c r="B67" s="46" t="s">
        <v>143</v>
      </c>
      <c r="C67" s="47">
        <f>COUNTIFS('Recommendations'!C:C,"CAT I (High)",'Recommendations'!M:M,"=Resolved")</f>
        <v>0</v>
      </c>
      <c r="D67" s="47">
        <f>COUNTIFS('Recommendations'!C:C,"=CAT I (High)",'Recommendations'!M:M,"=Testing")</f>
        <v>0</v>
      </c>
      <c r="E67" s="47">
        <f>COUNTIFS('Recommendations'!C:C,"=CAT I (High)",'Recommendations'!M:M,"=Outstanding")</f>
        <v>2</v>
      </c>
      <c r="F67" s="47">
        <f>SUM(C67:E67)</f>
        <v>2</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63</v>
      </c>
      <c r="F68" s="47">
        <f>SUM(C68:E68)</f>
        <v>63</v>
      </c>
    </row>
    <row r="69" spans="2:6" x14ac:dyDescent="0.35">
      <c r="B69" s="46" t="s">
        <v>77</v>
      </c>
      <c r="C69" s="47">
        <f>COUNTIFS('Recommendations'!C:C,"CAT III (Low)",'Recommendations'!M:M,"=Resolved")</f>
        <v>0</v>
      </c>
      <c r="D69" s="47">
        <f>COUNTIFS('Recommendations'!C:C,"=CAT III (Low)",'Recommendations'!M:M,"=Testing")</f>
        <v>0</v>
      </c>
      <c r="E69" s="47">
        <f>COUNTIFS('Recommendations'!C:C,"=CAT III (Low)",'Recommendations'!M:M,"=Outstanding")</f>
        <v>16</v>
      </c>
      <c r="F69" s="47">
        <f>SUM(C69:E69)</f>
        <v>16</v>
      </c>
    </row>
    <row r="71" spans="2:6" x14ac:dyDescent="0.35">
      <c r="B71" s="56" t="s">
        <v>365</v>
      </c>
    </row>
    <row r="72" spans="2:6" x14ac:dyDescent="0.35">
      <c r="B72" s="57" t="s">
        <v>2</v>
      </c>
      <c r="C72" s="57" t="s">
        <v>360</v>
      </c>
      <c r="D72" s="57" t="s">
        <v>361</v>
      </c>
      <c r="E72" s="57" t="s">
        <v>362</v>
      </c>
      <c r="F72" s="57" t="s">
        <v>21</v>
      </c>
    </row>
    <row r="73" spans="2:6" x14ac:dyDescent="0.35">
      <c r="B73" s="46" t="s">
        <v>143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77</v>
      </c>
      <c r="C75" s="48">
        <f>IF(F69&gt;0, C69/F69, 0)</f>
        <v>0</v>
      </c>
      <c r="D75" s="48">
        <f>IF(F69&gt;0, D69/F69, 0)</f>
        <v>0</v>
      </c>
      <c r="E75" s="48">
        <f>IF(F69&gt;0, E69/F69, 0)</f>
        <v>1</v>
      </c>
      <c r="F75" s="49" t="s">
        <v>21</v>
      </c>
    </row>
    <row r="80" spans="2:6" ht="18.5" x14ac:dyDescent="0.45">
      <c r="B80" s="42" t="s">
        <v>374</v>
      </c>
    </row>
    <row r="82" spans="2:6" x14ac:dyDescent="0.35">
      <c r="B82" s="56" t="s">
        <v>359</v>
      </c>
    </row>
    <row r="83" spans="2:6" x14ac:dyDescent="0.35">
      <c r="B83" s="44" t="s">
        <v>4</v>
      </c>
      <c r="C83" s="44" t="s">
        <v>360</v>
      </c>
      <c r="D83" s="44" t="s">
        <v>361</v>
      </c>
      <c r="E83" s="44" t="s">
        <v>362</v>
      </c>
      <c r="F83" s="44" t="s">
        <v>363</v>
      </c>
    </row>
    <row r="84" spans="2:6" x14ac:dyDescent="0.35">
      <c r="B84" s="46" t="s">
        <v>375</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376</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377</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378</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81</v>
      </c>
      <c r="F88" s="47">
        <f>SUM(C88:E88)</f>
        <v>81</v>
      </c>
    </row>
    <row r="90" spans="2:6" x14ac:dyDescent="0.35">
      <c r="B90" s="56" t="s">
        <v>365</v>
      </c>
    </row>
    <row r="91" spans="2:6" x14ac:dyDescent="0.35">
      <c r="B91" s="57" t="s">
        <v>4</v>
      </c>
      <c r="C91" s="57" t="s">
        <v>360</v>
      </c>
      <c r="D91" s="57" t="s">
        <v>361</v>
      </c>
      <c r="E91" s="57" t="s">
        <v>362</v>
      </c>
      <c r="F91" s="57" t="s">
        <v>21</v>
      </c>
    </row>
    <row r="92" spans="2:6" x14ac:dyDescent="0.35">
      <c r="B92" s="46" t="s">
        <v>375</v>
      </c>
      <c r="C92" s="48">
        <f>IF(F84&gt;0, C84/F84, 0)</f>
        <v>0</v>
      </c>
      <c r="D92" s="48">
        <f>IF(F84&gt;0, D84/F84, 0)</f>
        <v>0</v>
      </c>
      <c r="E92" s="48">
        <f>IF(F84&gt;0, E84/F84, 0)</f>
        <v>0</v>
      </c>
      <c r="F92" s="49" t="s">
        <v>21</v>
      </c>
    </row>
    <row r="93" spans="2:6" x14ac:dyDescent="0.35">
      <c r="B93" s="46" t="s">
        <v>376</v>
      </c>
      <c r="C93" s="48">
        <f>IF(F85&gt;0, C85/F85, 0)</f>
        <v>0</v>
      </c>
      <c r="D93" s="48">
        <f>IF(F85&gt;0, D85/F85, 0)</f>
        <v>0</v>
      </c>
      <c r="E93" s="48">
        <f>IF(F85&gt;0, E85/F85, 0)</f>
        <v>0</v>
      </c>
      <c r="F93" s="49" t="s">
        <v>21</v>
      </c>
    </row>
    <row r="94" spans="2:6" x14ac:dyDescent="0.35">
      <c r="B94" s="46" t="s">
        <v>377</v>
      </c>
      <c r="C94" s="48">
        <f>IF(F86&gt;0, C86/F86, 0)</f>
        <v>0</v>
      </c>
      <c r="D94" s="48">
        <f>IF(F86&gt;0, D86/F86, 0)</f>
        <v>0</v>
      </c>
      <c r="E94" s="48">
        <f>IF(F86&gt;0, E86/F86, 0)</f>
        <v>0</v>
      </c>
      <c r="F94" s="49" t="s">
        <v>21</v>
      </c>
    </row>
    <row r="95" spans="2:6" x14ac:dyDescent="0.35">
      <c r="B95" s="46" t="s">
        <v>378</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379</v>
      </c>
    </row>
    <row r="103" spans="2:6" x14ac:dyDescent="0.35">
      <c r="B103" s="56" t="s">
        <v>359</v>
      </c>
    </row>
    <row r="104" spans="2:6" x14ac:dyDescent="0.35">
      <c r="B104" s="44" t="s">
        <v>380</v>
      </c>
      <c r="C104" s="44" t="s">
        <v>360</v>
      </c>
      <c r="D104" s="44" t="s">
        <v>361</v>
      </c>
      <c r="E104" s="44" t="s">
        <v>362</v>
      </c>
      <c r="F104" s="44" t="s">
        <v>363</v>
      </c>
    </row>
    <row r="105" spans="2:6" x14ac:dyDescent="0.35">
      <c r="B105" s="46" t="s">
        <v>381</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382</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383</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81</v>
      </c>
      <c r="F108" s="47">
        <f>SUM(C108:E108)</f>
        <v>81</v>
      </c>
    </row>
    <row r="110" spans="2:6" x14ac:dyDescent="0.35">
      <c r="B110" s="56" t="s">
        <v>365</v>
      </c>
    </row>
    <row r="111" spans="2:6" x14ac:dyDescent="0.35">
      <c r="B111" s="57" t="s">
        <v>380</v>
      </c>
      <c r="C111" s="57" t="s">
        <v>360</v>
      </c>
      <c r="D111" s="57" t="s">
        <v>361</v>
      </c>
      <c r="E111" s="57" t="s">
        <v>362</v>
      </c>
      <c r="F111" s="57" t="s">
        <v>21</v>
      </c>
    </row>
    <row r="112" spans="2:6" x14ac:dyDescent="0.35">
      <c r="B112" s="46" t="s">
        <v>381</v>
      </c>
      <c r="C112" s="48">
        <f>IF(F105&gt;0, C105/F105, 0)</f>
        <v>0</v>
      </c>
      <c r="D112" s="48">
        <f>IF(F105&gt;0, D105/F105, 0)</f>
        <v>0</v>
      </c>
      <c r="E112" s="48">
        <f>IF(F105&gt;0, E105/F105, 0)</f>
        <v>0</v>
      </c>
      <c r="F112" s="49" t="s">
        <v>21</v>
      </c>
    </row>
    <row r="113" spans="2:15" x14ac:dyDescent="0.35">
      <c r="B113" s="46" t="s">
        <v>382</v>
      </c>
      <c r="C113" s="48">
        <f>IF(F106&gt;0, C106/F106, 0)</f>
        <v>0</v>
      </c>
      <c r="D113" s="48">
        <f>IF(F106&gt;0, D106/F106, 0)</f>
        <v>0</v>
      </c>
      <c r="E113" s="48">
        <f>IF(F106&gt;0, E106/F106, 0)</f>
        <v>0</v>
      </c>
      <c r="F113" s="49" t="s">
        <v>21</v>
      </c>
    </row>
    <row r="114" spans="2:15" x14ac:dyDescent="0.35">
      <c r="B114" s="46" t="s">
        <v>383</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384</v>
      </c>
      <c r="J120" s="42" t="s">
        <v>385</v>
      </c>
    </row>
    <row r="121" spans="2:15" x14ac:dyDescent="0.35">
      <c r="B121" s="44" t="s">
        <v>6</v>
      </c>
      <c r="C121" s="115" t="s">
        <v>386</v>
      </c>
      <c r="D121" s="115"/>
      <c r="E121" s="44" t="s">
        <v>352</v>
      </c>
      <c r="F121" s="44" t="s">
        <v>360</v>
      </c>
      <c r="G121" s="115" t="s">
        <v>387</v>
      </c>
      <c r="H121" s="115"/>
      <c r="J121" s="44" t="s">
        <v>6</v>
      </c>
      <c r="K121" s="44" t="s">
        <v>375</v>
      </c>
      <c r="L121" s="44" t="s">
        <v>376</v>
      </c>
      <c r="M121" s="44" t="s">
        <v>377</v>
      </c>
      <c r="N121" s="44" t="s">
        <v>378</v>
      </c>
      <c r="O121" s="44" t="s">
        <v>18</v>
      </c>
    </row>
    <row r="122" spans="2:15" x14ac:dyDescent="0.35">
      <c r="B122" s="50" t="s">
        <v>368</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368</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369</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369</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370</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370</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371</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371</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372</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372</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81</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81</v>
      </c>
    </row>
    <row r="134" spans="2:24" ht="21" x14ac:dyDescent="0.5">
      <c r="B134" s="42" t="s">
        <v>388</v>
      </c>
      <c r="P134" s="59" t="s">
        <v>389</v>
      </c>
    </row>
    <row r="136" spans="2:24" ht="60" customHeight="1" x14ac:dyDescent="0.35">
      <c r="B136" s="118" t="s">
        <v>390</v>
      </c>
      <c r="C136" s="111"/>
      <c r="D136" s="111"/>
      <c r="E136" s="111"/>
      <c r="F136" s="111"/>
      <c r="P136" s="118" t="s">
        <v>391</v>
      </c>
      <c r="Q136" s="111"/>
      <c r="R136" s="111"/>
      <c r="S136" s="111"/>
      <c r="T136" s="111"/>
      <c r="U136" s="111"/>
      <c r="V136" s="111"/>
      <c r="W136" s="111"/>
    </row>
    <row r="138" spans="2:24" ht="30" customHeight="1" x14ac:dyDescent="0.35">
      <c r="P138" s="60" t="s">
        <v>392</v>
      </c>
      <c r="Q138" s="61">
        <f>C16</f>
        <v>0</v>
      </c>
      <c r="R138" s="62"/>
      <c r="S138" s="61">
        <f>C84</f>
        <v>0</v>
      </c>
      <c r="T138" s="62"/>
      <c r="U138" s="61">
        <f>C85</f>
        <v>0</v>
      </c>
      <c r="V138" s="62"/>
      <c r="W138" s="61">
        <f>C86</f>
        <v>0</v>
      </c>
      <c r="X138" s="62"/>
    </row>
    <row r="139" spans="2:24" ht="35" customHeight="1" x14ac:dyDescent="0.35">
      <c r="P139" s="63" t="s">
        <v>393</v>
      </c>
      <c r="Q139" s="63" t="s">
        <v>394</v>
      </c>
      <c r="R139" s="63" t="s">
        <v>395</v>
      </c>
      <c r="S139" s="63" t="s">
        <v>396</v>
      </c>
      <c r="T139" s="63" t="s">
        <v>397</v>
      </c>
      <c r="U139" s="63" t="s">
        <v>398</v>
      </c>
      <c r="V139" s="63" t="s">
        <v>399</v>
      </c>
      <c r="W139" s="63" t="s">
        <v>400</v>
      </c>
      <c r="X139" s="63" t="s">
        <v>401</v>
      </c>
    </row>
    <row r="140" spans="2:24" x14ac:dyDescent="0.35">
      <c r="O140" s="64" t="s">
        <v>402</v>
      </c>
      <c r="P140" s="65" t="s">
        <v>403</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404</v>
      </c>
      <c r="P175" s="59" t="s">
        <v>405</v>
      </c>
    </row>
    <row r="177" spans="2:22" ht="45" customHeight="1" x14ac:dyDescent="0.35">
      <c r="B177" s="118" t="s">
        <v>406</v>
      </c>
      <c r="C177" s="111"/>
      <c r="D177" s="111"/>
      <c r="E177" s="111"/>
      <c r="F177" s="111"/>
      <c r="P177" s="118" t="s">
        <v>407</v>
      </c>
      <c r="Q177" s="111"/>
      <c r="R177" s="111"/>
      <c r="S177" s="111"/>
      <c r="T177" s="111"/>
      <c r="U177" s="111"/>
    </row>
    <row r="178" spans="2:22" ht="35" customHeight="1" x14ac:dyDescent="0.35">
      <c r="P178" s="115" t="s">
        <v>408</v>
      </c>
      <c r="Q178" s="115"/>
      <c r="R178" s="115" t="s">
        <v>409</v>
      </c>
      <c r="S178" s="115"/>
      <c r="T178" s="115"/>
    </row>
    <row r="179" spans="2:22" ht="30" customHeight="1" x14ac:dyDescent="0.35">
      <c r="P179" s="119">
        <v>0</v>
      </c>
      <c r="Q179" s="120"/>
      <c r="R179" s="121" t="s">
        <v>410</v>
      </c>
      <c r="S179" s="122"/>
      <c r="T179" s="122"/>
    </row>
    <row r="182" spans="2:22" ht="25" customHeight="1" x14ac:dyDescent="0.35">
      <c r="P182" s="68" t="s">
        <v>393</v>
      </c>
      <c r="Q182" s="68" t="s">
        <v>411</v>
      </c>
      <c r="R182" s="68" t="s">
        <v>412</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281</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2"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77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77</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143</v>
      </c>
      <c r="D26" s="3" t="s">
        <v>17</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77</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77</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16</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77</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15</v>
      </c>
      <c r="C32" s="2" t="s">
        <v>16</v>
      </c>
      <c r="D32" s="3" t="s">
        <v>173</v>
      </c>
      <c r="E32" s="4" t="s">
        <v>18</v>
      </c>
      <c r="F32" s="4" t="s">
        <v>19</v>
      </c>
      <c r="G32" s="4" t="s">
        <v>20</v>
      </c>
      <c r="H32" s="4" t="s">
        <v>21</v>
      </c>
      <c r="I32" s="5" t="s">
        <v>21</v>
      </c>
      <c r="J32" s="1" t="s">
        <v>22</v>
      </c>
      <c r="K32" s="1" t="s">
        <v>23</v>
      </c>
      <c r="L32" s="1" t="s">
        <v>24</v>
      </c>
      <c r="M32" s="4" t="str">
        <f t="shared" si="0"/>
        <v>Outstanding</v>
      </c>
      <c r="N32" s="13" t="s">
        <v>21</v>
      </c>
    </row>
    <row r="33" spans="1:14" ht="60" customHeight="1" x14ac:dyDescent="0.35">
      <c r="A33" s="11" t="s">
        <v>174</v>
      </c>
      <c r="B33" s="1" t="s">
        <v>26</v>
      </c>
      <c r="C33" s="2" t="s">
        <v>16</v>
      </c>
      <c r="D33" s="3" t="s">
        <v>173</v>
      </c>
      <c r="E33" s="4" t="s">
        <v>18</v>
      </c>
      <c r="F33" s="4" t="s">
        <v>19</v>
      </c>
      <c r="G33" s="4" t="s">
        <v>20</v>
      </c>
      <c r="H33" s="4" t="s">
        <v>21</v>
      </c>
      <c r="I33" s="5" t="s">
        <v>21</v>
      </c>
      <c r="J33" s="1" t="s">
        <v>27</v>
      </c>
      <c r="K33" s="1" t="s">
        <v>28</v>
      </c>
      <c r="L33" s="1" t="s">
        <v>29</v>
      </c>
      <c r="M33" s="4" t="str">
        <f t="shared" si="0"/>
        <v>Outstanding</v>
      </c>
      <c r="N33" s="13" t="s">
        <v>21</v>
      </c>
    </row>
    <row r="34" spans="1:14" ht="60" customHeight="1" x14ac:dyDescent="0.35">
      <c r="A34" s="11" t="s">
        <v>175</v>
      </c>
      <c r="B34" s="1" t="s">
        <v>31</v>
      </c>
      <c r="C34" s="2" t="s">
        <v>16</v>
      </c>
      <c r="D34" s="3" t="s">
        <v>173</v>
      </c>
      <c r="E34" s="4" t="s">
        <v>18</v>
      </c>
      <c r="F34" s="4" t="s">
        <v>19</v>
      </c>
      <c r="G34" s="4" t="s">
        <v>20</v>
      </c>
      <c r="H34" s="4" t="s">
        <v>21</v>
      </c>
      <c r="I34" s="5" t="s">
        <v>21</v>
      </c>
      <c r="J34" s="1" t="s">
        <v>32</v>
      </c>
      <c r="K34" s="1" t="s">
        <v>33</v>
      </c>
      <c r="L34" s="1" t="s">
        <v>34</v>
      </c>
      <c r="M34" s="4" t="str">
        <f t="shared" si="0"/>
        <v>Outstanding</v>
      </c>
      <c r="N34" s="13" t="s">
        <v>21</v>
      </c>
    </row>
    <row r="35" spans="1:14" ht="60" customHeight="1" x14ac:dyDescent="0.35">
      <c r="A35" s="11" t="s">
        <v>176</v>
      </c>
      <c r="B35" s="1" t="s">
        <v>36</v>
      </c>
      <c r="C35" s="2" t="s">
        <v>16</v>
      </c>
      <c r="D35" s="3" t="s">
        <v>173</v>
      </c>
      <c r="E35" s="4" t="s">
        <v>18</v>
      </c>
      <c r="F35" s="4" t="s">
        <v>19</v>
      </c>
      <c r="G35" s="4" t="s">
        <v>20</v>
      </c>
      <c r="H35" s="4" t="s">
        <v>21</v>
      </c>
      <c r="I35" s="5" t="s">
        <v>21</v>
      </c>
      <c r="J35" s="1" t="s">
        <v>37</v>
      </c>
      <c r="K35" s="1" t="s">
        <v>38</v>
      </c>
      <c r="L35" s="1" t="s">
        <v>39</v>
      </c>
      <c r="M35" s="4" t="str">
        <f t="shared" si="0"/>
        <v>Outstanding</v>
      </c>
      <c r="N35" s="13" t="s">
        <v>21</v>
      </c>
    </row>
    <row r="36" spans="1:14" ht="60" customHeight="1" x14ac:dyDescent="0.35">
      <c r="A36" s="11" t="s">
        <v>177</v>
      </c>
      <c r="B36" s="1" t="s">
        <v>41</v>
      </c>
      <c r="C36" s="2" t="s">
        <v>16</v>
      </c>
      <c r="D36" s="3" t="s">
        <v>173</v>
      </c>
      <c r="E36" s="4" t="s">
        <v>18</v>
      </c>
      <c r="F36" s="4" t="s">
        <v>19</v>
      </c>
      <c r="G36" s="4" t="s">
        <v>20</v>
      </c>
      <c r="H36" s="4" t="s">
        <v>21</v>
      </c>
      <c r="I36" s="5" t="s">
        <v>21</v>
      </c>
      <c r="J36" s="1" t="s">
        <v>42</v>
      </c>
      <c r="K36" s="1" t="s">
        <v>43</v>
      </c>
      <c r="L36" s="1" t="s">
        <v>44</v>
      </c>
      <c r="M36" s="4" t="str">
        <f t="shared" si="0"/>
        <v>Outstanding</v>
      </c>
      <c r="N36" s="13" t="s">
        <v>21</v>
      </c>
    </row>
    <row r="37" spans="1:14" ht="60" customHeight="1" x14ac:dyDescent="0.35">
      <c r="A37" s="11" t="s">
        <v>178</v>
      </c>
      <c r="B37" s="1" t="s">
        <v>46</v>
      </c>
      <c r="C37" s="2" t="s">
        <v>16</v>
      </c>
      <c r="D37" s="3" t="s">
        <v>173</v>
      </c>
      <c r="E37" s="4" t="s">
        <v>18</v>
      </c>
      <c r="F37" s="4" t="s">
        <v>19</v>
      </c>
      <c r="G37" s="4" t="s">
        <v>20</v>
      </c>
      <c r="H37" s="4" t="s">
        <v>21</v>
      </c>
      <c r="I37" s="5" t="s">
        <v>21</v>
      </c>
      <c r="J37" s="1" t="s">
        <v>47</v>
      </c>
      <c r="K37" s="1" t="s">
        <v>48</v>
      </c>
      <c r="L37" s="1" t="s">
        <v>49</v>
      </c>
      <c r="M37" s="4" t="str">
        <f t="shared" si="0"/>
        <v>Outstanding</v>
      </c>
      <c r="N37" s="13" t="s">
        <v>21</v>
      </c>
    </row>
    <row r="38" spans="1:14" ht="60" customHeight="1" x14ac:dyDescent="0.35">
      <c r="A38" s="11" t="s">
        <v>179</v>
      </c>
      <c r="B38" s="1" t="s">
        <v>51</v>
      </c>
      <c r="C38" s="2" t="s">
        <v>16</v>
      </c>
      <c r="D38" s="3" t="s">
        <v>173</v>
      </c>
      <c r="E38" s="4" t="s">
        <v>18</v>
      </c>
      <c r="F38" s="4" t="s">
        <v>19</v>
      </c>
      <c r="G38" s="4" t="s">
        <v>20</v>
      </c>
      <c r="H38" s="4" t="s">
        <v>21</v>
      </c>
      <c r="I38" s="5" t="s">
        <v>21</v>
      </c>
      <c r="J38" s="1" t="s">
        <v>52</v>
      </c>
      <c r="K38" s="1" t="s">
        <v>53</v>
      </c>
      <c r="L38" s="1" t="s">
        <v>54</v>
      </c>
      <c r="M38" s="4" t="str">
        <f t="shared" si="0"/>
        <v>Outstanding</v>
      </c>
      <c r="N38" s="13" t="s">
        <v>21</v>
      </c>
    </row>
    <row r="39" spans="1:14" ht="60" customHeight="1" x14ac:dyDescent="0.35">
      <c r="A39" s="11" t="s">
        <v>180</v>
      </c>
      <c r="B39" s="1" t="s">
        <v>56</v>
      </c>
      <c r="C39" s="2" t="s">
        <v>16</v>
      </c>
      <c r="D39" s="3" t="s">
        <v>173</v>
      </c>
      <c r="E39" s="4" t="s">
        <v>18</v>
      </c>
      <c r="F39" s="4" t="s">
        <v>19</v>
      </c>
      <c r="G39" s="4" t="s">
        <v>20</v>
      </c>
      <c r="H39" s="4" t="s">
        <v>21</v>
      </c>
      <c r="I39" s="5" t="s">
        <v>21</v>
      </c>
      <c r="J39" s="1" t="s">
        <v>57</v>
      </c>
      <c r="K39" s="1" t="s">
        <v>58</v>
      </c>
      <c r="L39" s="1" t="s">
        <v>181</v>
      </c>
      <c r="M39" s="4" t="str">
        <f t="shared" si="0"/>
        <v>Outstanding</v>
      </c>
      <c r="N39" s="13" t="s">
        <v>21</v>
      </c>
    </row>
    <row r="40" spans="1:14" ht="60" customHeight="1" x14ac:dyDescent="0.35">
      <c r="A40" s="11" t="s">
        <v>182</v>
      </c>
      <c r="B40" s="1" t="s">
        <v>61</v>
      </c>
      <c r="C40" s="2" t="s">
        <v>16</v>
      </c>
      <c r="D40" s="3" t="s">
        <v>173</v>
      </c>
      <c r="E40" s="4" t="s">
        <v>18</v>
      </c>
      <c r="F40" s="4" t="s">
        <v>19</v>
      </c>
      <c r="G40" s="4" t="s">
        <v>20</v>
      </c>
      <c r="H40" s="4" t="s">
        <v>21</v>
      </c>
      <c r="I40" s="5" t="s">
        <v>21</v>
      </c>
      <c r="J40" s="1" t="s">
        <v>62</v>
      </c>
      <c r="K40" s="1" t="s">
        <v>63</v>
      </c>
      <c r="L40" s="1" t="s">
        <v>64</v>
      </c>
      <c r="M40" s="4" t="str">
        <f t="shared" si="0"/>
        <v>Outstanding</v>
      </c>
      <c r="N40" s="13" t="s">
        <v>21</v>
      </c>
    </row>
    <row r="41" spans="1:14" ht="60" customHeight="1" x14ac:dyDescent="0.35">
      <c r="A41" s="11" t="s">
        <v>183</v>
      </c>
      <c r="B41" s="1" t="s">
        <v>66</v>
      </c>
      <c r="C41" s="2" t="s">
        <v>16</v>
      </c>
      <c r="D41" s="3" t="s">
        <v>173</v>
      </c>
      <c r="E41" s="4" t="s">
        <v>18</v>
      </c>
      <c r="F41" s="4" t="s">
        <v>19</v>
      </c>
      <c r="G41" s="4" t="s">
        <v>20</v>
      </c>
      <c r="H41" s="4" t="s">
        <v>21</v>
      </c>
      <c r="I41" s="5" t="s">
        <v>21</v>
      </c>
      <c r="J41" s="1" t="s">
        <v>67</v>
      </c>
      <c r="K41" s="1" t="s">
        <v>68</v>
      </c>
      <c r="L41" s="1" t="s">
        <v>69</v>
      </c>
      <c r="M41" s="4" t="str">
        <f t="shared" si="0"/>
        <v>Outstanding</v>
      </c>
      <c r="N41" s="13" t="s">
        <v>21</v>
      </c>
    </row>
    <row r="42" spans="1:14" ht="60" customHeight="1" x14ac:dyDescent="0.35">
      <c r="A42" s="11" t="s">
        <v>184</v>
      </c>
      <c r="B42" s="1" t="s">
        <v>71</v>
      </c>
      <c r="C42" s="2" t="s">
        <v>16</v>
      </c>
      <c r="D42" s="3" t="s">
        <v>173</v>
      </c>
      <c r="E42" s="4" t="s">
        <v>18</v>
      </c>
      <c r="F42" s="4" t="s">
        <v>19</v>
      </c>
      <c r="G42" s="4" t="s">
        <v>20</v>
      </c>
      <c r="H42" s="4" t="s">
        <v>21</v>
      </c>
      <c r="I42" s="5" t="s">
        <v>21</v>
      </c>
      <c r="J42" s="1" t="s">
        <v>72</v>
      </c>
      <c r="K42" s="1" t="s">
        <v>73</v>
      </c>
      <c r="L42" s="1" t="s">
        <v>74</v>
      </c>
      <c r="M42" s="4" t="str">
        <f t="shared" si="0"/>
        <v>Outstanding</v>
      </c>
      <c r="N42" s="13" t="s">
        <v>21</v>
      </c>
    </row>
    <row r="43" spans="1:14" ht="60" customHeight="1" x14ac:dyDescent="0.35">
      <c r="A43" s="11" t="s">
        <v>185</v>
      </c>
      <c r="B43" s="1" t="s">
        <v>76</v>
      </c>
      <c r="C43" s="2" t="s">
        <v>77</v>
      </c>
      <c r="D43" s="3" t="s">
        <v>173</v>
      </c>
      <c r="E43" s="4" t="s">
        <v>18</v>
      </c>
      <c r="F43" s="4" t="s">
        <v>19</v>
      </c>
      <c r="G43" s="4" t="s">
        <v>20</v>
      </c>
      <c r="H43" s="4" t="s">
        <v>21</v>
      </c>
      <c r="I43" s="5" t="s">
        <v>21</v>
      </c>
      <c r="J43" s="1" t="s">
        <v>78</v>
      </c>
      <c r="K43" s="1" t="s">
        <v>79</v>
      </c>
      <c r="L43" s="1" t="s">
        <v>80</v>
      </c>
      <c r="M43" s="4" t="str">
        <f t="shared" si="0"/>
        <v>Outstanding</v>
      </c>
      <c r="N43" s="13" t="s">
        <v>21</v>
      </c>
    </row>
    <row r="44" spans="1:14" ht="60" customHeight="1" x14ac:dyDescent="0.35">
      <c r="A44" s="11" t="s">
        <v>186</v>
      </c>
      <c r="B44" s="1" t="s">
        <v>82</v>
      </c>
      <c r="C44" s="2" t="s">
        <v>16</v>
      </c>
      <c r="D44" s="3" t="s">
        <v>173</v>
      </c>
      <c r="E44" s="4" t="s">
        <v>18</v>
      </c>
      <c r="F44" s="4" t="s">
        <v>19</v>
      </c>
      <c r="G44" s="4" t="s">
        <v>20</v>
      </c>
      <c r="H44" s="4" t="s">
        <v>21</v>
      </c>
      <c r="I44" s="5" t="s">
        <v>21</v>
      </c>
      <c r="J44" s="1" t="s">
        <v>83</v>
      </c>
      <c r="K44" s="1" t="s">
        <v>84</v>
      </c>
      <c r="L44" s="1" t="s">
        <v>85</v>
      </c>
      <c r="M44" s="4" t="str">
        <f t="shared" si="0"/>
        <v>Outstanding</v>
      </c>
      <c r="N44" s="13" t="s">
        <v>21</v>
      </c>
    </row>
    <row r="45" spans="1:14" ht="60" customHeight="1" x14ac:dyDescent="0.35">
      <c r="A45" s="11" t="s">
        <v>187</v>
      </c>
      <c r="B45" s="1" t="s">
        <v>87</v>
      </c>
      <c r="C45" s="2" t="s">
        <v>16</v>
      </c>
      <c r="D45" s="3" t="s">
        <v>173</v>
      </c>
      <c r="E45" s="4" t="s">
        <v>18</v>
      </c>
      <c r="F45" s="4" t="s">
        <v>19</v>
      </c>
      <c r="G45" s="4" t="s">
        <v>20</v>
      </c>
      <c r="H45" s="4" t="s">
        <v>21</v>
      </c>
      <c r="I45" s="5" t="s">
        <v>21</v>
      </c>
      <c r="J45" s="1" t="s">
        <v>88</v>
      </c>
      <c r="K45" s="1" t="s">
        <v>89</v>
      </c>
      <c r="L45" s="1" t="s">
        <v>90</v>
      </c>
      <c r="M45" s="4" t="str">
        <f t="shared" si="0"/>
        <v>Outstanding</v>
      </c>
      <c r="N45" s="13" t="s">
        <v>21</v>
      </c>
    </row>
    <row r="46" spans="1:14" ht="60" customHeight="1" x14ac:dyDescent="0.35">
      <c r="A46" s="11" t="s">
        <v>188</v>
      </c>
      <c r="B46" s="1" t="s">
        <v>92</v>
      </c>
      <c r="C46" s="2" t="s">
        <v>16</v>
      </c>
      <c r="D46" s="3" t="s">
        <v>173</v>
      </c>
      <c r="E46" s="4" t="s">
        <v>18</v>
      </c>
      <c r="F46" s="4" t="s">
        <v>19</v>
      </c>
      <c r="G46" s="4" t="s">
        <v>20</v>
      </c>
      <c r="H46" s="4" t="s">
        <v>21</v>
      </c>
      <c r="I46" s="5" t="s">
        <v>21</v>
      </c>
      <c r="J46" s="1" t="s">
        <v>93</v>
      </c>
      <c r="K46" s="1" t="s">
        <v>94</v>
      </c>
      <c r="L46" s="1" t="s">
        <v>95</v>
      </c>
      <c r="M46" s="4" t="str">
        <f t="shared" si="0"/>
        <v>Outstanding</v>
      </c>
      <c r="N46" s="13" t="s">
        <v>21</v>
      </c>
    </row>
    <row r="47" spans="1:14" ht="60" customHeight="1" x14ac:dyDescent="0.35">
      <c r="A47" s="11" t="s">
        <v>189</v>
      </c>
      <c r="B47" s="1" t="s">
        <v>97</v>
      </c>
      <c r="C47" s="2" t="s">
        <v>16</v>
      </c>
      <c r="D47" s="3" t="s">
        <v>173</v>
      </c>
      <c r="E47" s="4" t="s">
        <v>18</v>
      </c>
      <c r="F47" s="4" t="s">
        <v>19</v>
      </c>
      <c r="G47" s="4" t="s">
        <v>20</v>
      </c>
      <c r="H47" s="4" t="s">
        <v>21</v>
      </c>
      <c r="I47" s="5" t="s">
        <v>21</v>
      </c>
      <c r="J47" s="1" t="s">
        <v>98</v>
      </c>
      <c r="K47" s="1" t="s">
        <v>99</v>
      </c>
      <c r="L47" s="1" t="s">
        <v>100</v>
      </c>
      <c r="M47" s="4" t="str">
        <f t="shared" si="0"/>
        <v>Outstanding</v>
      </c>
      <c r="N47" s="13" t="s">
        <v>21</v>
      </c>
    </row>
    <row r="48" spans="1:14" ht="60" customHeight="1" x14ac:dyDescent="0.35">
      <c r="A48" s="11" t="s">
        <v>190</v>
      </c>
      <c r="B48" s="1" t="s">
        <v>191</v>
      </c>
      <c r="C48" s="2" t="s">
        <v>16</v>
      </c>
      <c r="D48" s="3" t="s">
        <v>173</v>
      </c>
      <c r="E48" s="4" t="s">
        <v>18</v>
      </c>
      <c r="F48" s="4" t="s">
        <v>19</v>
      </c>
      <c r="G48" s="4" t="s">
        <v>20</v>
      </c>
      <c r="H48" s="4" t="s">
        <v>21</v>
      </c>
      <c r="I48" s="5" t="s">
        <v>21</v>
      </c>
      <c r="J48" s="1" t="s">
        <v>192</v>
      </c>
      <c r="K48" s="1" t="s">
        <v>193</v>
      </c>
      <c r="L48" s="1" t="s">
        <v>194</v>
      </c>
      <c r="M48" s="4" t="str">
        <f t="shared" si="0"/>
        <v>Outstanding</v>
      </c>
      <c r="N48" s="13" t="s">
        <v>21</v>
      </c>
    </row>
    <row r="49" spans="1:14" ht="60" customHeight="1" x14ac:dyDescent="0.35">
      <c r="A49" s="11" t="s">
        <v>195</v>
      </c>
      <c r="B49" s="1" t="s">
        <v>102</v>
      </c>
      <c r="C49" s="2" t="s">
        <v>16</v>
      </c>
      <c r="D49" s="3" t="s">
        <v>173</v>
      </c>
      <c r="E49" s="4" t="s">
        <v>18</v>
      </c>
      <c r="F49" s="4" t="s">
        <v>19</v>
      </c>
      <c r="G49" s="4" t="s">
        <v>20</v>
      </c>
      <c r="H49" s="4" t="s">
        <v>21</v>
      </c>
      <c r="I49" s="5" t="s">
        <v>21</v>
      </c>
      <c r="J49" s="1" t="s">
        <v>103</v>
      </c>
      <c r="K49" s="1" t="s">
        <v>104</v>
      </c>
      <c r="L49" s="1" t="s">
        <v>105</v>
      </c>
      <c r="M49" s="4" t="str">
        <f t="shared" si="0"/>
        <v>Outstanding</v>
      </c>
      <c r="N49" s="13" t="s">
        <v>21</v>
      </c>
    </row>
    <row r="50" spans="1:14" ht="60" customHeight="1" x14ac:dyDescent="0.35">
      <c r="A50" s="11" t="s">
        <v>196</v>
      </c>
      <c r="B50" s="1" t="s">
        <v>107</v>
      </c>
      <c r="C50" s="2" t="s">
        <v>77</v>
      </c>
      <c r="D50" s="3" t="s">
        <v>173</v>
      </c>
      <c r="E50" s="4" t="s">
        <v>18</v>
      </c>
      <c r="F50" s="4" t="s">
        <v>19</v>
      </c>
      <c r="G50" s="4" t="s">
        <v>20</v>
      </c>
      <c r="H50" s="4" t="s">
        <v>21</v>
      </c>
      <c r="I50" s="5" t="s">
        <v>21</v>
      </c>
      <c r="J50" s="1" t="s">
        <v>108</v>
      </c>
      <c r="K50" s="1" t="s">
        <v>109</v>
      </c>
      <c r="L50" s="1" t="s">
        <v>110</v>
      </c>
      <c r="M50" s="4" t="str">
        <f t="shared" si="0"/>
        <v>Outstanding</v>
      </c>
      <c r="N50" s="13" t="s">
        <v>21</v>
      </c>
    </row>
    <row r="51" spans="1:14" ht="60" customHeight="1" x14ac:dyDescent="0.35">
      <c r="A51" s="11" t="s">
        <v>197</v>
      </c>
      <c r="B51" s="1" t="s">
        <v>112</v>
      </c>
      <c r="C51" s="2" t="s">
        <v>16</v>
      </c>
      <c r="D51" s="3" t="s">
        <v>173</v>
      </c>
      <c r="E51" s="4" t="s">
        <v>18</v>
      </c>
      <c r="F51" s="4" t="s">
        <v>19</v>
      </c>
      <c r="G51" s="4" t="s">
        <v>20</v>
      </c>
      <c r="H51" s="4" t="s">
        <v>21</v>
      </c>
      <c r="I51" s="5" t="s">
        <v>21</v>
      </c>
      <c r="J51" s="1" t="s">
        <v>113</v>
      </c>
      <c r="K51" s="1" t="s">
        <v>114</v>
      </c>
      <c r="L51" s="1" t="s">
        <v>115</v>
      </c>
      <c r="M51" s="4" t="str">
        <f t="shared" si="0"/>
        <v>Outstanding</v>
      </c>
      <c r="N51" s="13" t="s">
        <v>21</v>
      </c>
    </row>
    <row r="52" spans="1:14" ht="60" customHeight="1" x14ac:dyDescent="0.35">
      <c r="A52" s="11" t="s">
        <v>198</v>
      </c>
      <c r="B52" s="1" t="s">
        <v>117</v>
      </c>
      <c r="C52" s="2" t="s">
        <v>16</v>
      </c>
      <c r="D52" s="3" t="s">
        <v>173</v>
      </c>
      <c r="E52" s="4" t="s">
        <v>18</v>
      </c>
      <c r="F52" s="4" t="s">
        <v>19</v>
      </c>
      <c r="G52" s="4" t="s">
        <v>20</v>
      </c>
      <c r="H52" s="4" t="s">
        <v>21</v>
      </c>
      <c r="I52" s="5" t="s">
        <v>21</v>
      </c>
      <c r="J52" s="1" t="s">
        <v>118</v>
      </c>
      <c r="K52" s="1" t="s">
        <v>119</v>
      </c>
      <c r="L52" s="1" t="s">
        <v>120</v>
      </c>
      <c r="M52" s="4" t="str">
        <f t="shared" si="0"/>
        <v>Outstanding</v>
      </c>
      <c r="N52" s="13" t="s">
        <v>21</v>
      </c>
    </row>
    <row r="53" spans="1:14" ht="60" customHeight="1" x14ac:dyDescent="0.35">
      <c r="A53" s="11" t="s">
        <v>199</v>
      </c>
      <c r="B53" s="1" t="s">
        <v>122</v>
      </c>
      <c r="C53" s="2" t="s">
        <v>16</v>
      </c>
      <c r="D53" s="3" t="s">
        <v>173</v>
      </c>
      <c r="E53" s="4" t="s">
        <v>18</v>
      </c>
      <c r="F53" s="4" t="s">
        <v>19</v>
      </c>
      <c r="G53" s="4" t="s">
        <v>20</v>
      </c>
      <c r="H53" s="4" t="s">
        <v>21</v>
      </c>
      <c r="I53" s="5" t="s">
        <v>21</v>
      </c>
      <c r="J53" s="1" t="s">
        <v>123</v>
      </c>
      <c r="K53" s="1" t="s">
        <v>124</v>
      </c>
      <c r="L53" s="1" t="s">
        <v>125</v>
      </c>
      <c r="M53" s="4" t="str">
        <f t="shared" si="0"/>
        <v>Outstanding</v>
      </c>
      <c r="N53" s="13" t="s">
        <v>21</v>
      </c>
    </row>
    <row r="54" spans="1:14" ht="60" customHeight="1" x14ac:dyDescent="0.35">
      <c r="A54" s="11" t="s">
        <v>200</v>
      </c>
      <c r="B54" s="1" t="s">
        <v>127</v>
      </c>
      <c r="C54" s="2" t="s">
        <v>16</v>
      </c>
      <c r="D54" s="3" t="s">
        <v>173</v>
      </c>
      <c r="E54" s="4" t="s">
        <v>18</v>
      </c>
      <c r="F54" s="4" t="s">
        <v>19</v>
      </c>
      <c r="G54" s="4" t="s">
        <v>20</v>
      </c>
      <c r="H54" s="4" t="s">
        <v>21</v>
      </c>
      <c r="I54" s="5" t="s">
        <v>21</v>
      </c>
      <c r="J54" s="1" t="s">
        <v>128</v>
      </c>
      <c r="K54" s="1" t="s">
        <v>129</v>
      </c>
      <c r="L54" s="1" t="s">
        <v>130</v>
      </c>
      <c r="M54" s="4" t="str">
        <f t="shared" si="0"/>
        <v>Outstanding</v>
      </c>
      <c r="N54" s="13" t="s">
        <v>21</v>
      </c>
    </row>
    <row r="55" spans="1:14" ht="60" customHeight="1" x14ac:dyDescent="0.35">
      <c r="A55" s="11" t="s">
        <v>201</v>
      </c>
      <c r="B55" s="1" t="s">
        <v>202</v>
      </c>
      <c r="C55" s="2" t="s">
        <v>16</v>
      </c>
      <c r="D55" s="3" t="s">
        <v>173</v>
      </c>
      <c r="E55" s="4" t="s">
        <v>18</v>
      </c>
      <c r="F55" s="4" t="s">
        <v>19</v>
      </c>
      <c r="G55" s="4" t="s">
        <v>20</v>
      </c>
      <c r="H55" s="4" t="s">
        <v>21</v>
      </c>
      <c r="I55" s="5" t="s">
        <v>21</v>
      </c>
      <c r="J55" s="1" t="s">
        <v>203</v>
      </c>
      <c r="K55" s="1" t="s">
        <v>204</v>
      </c>
      <c r="L55" s="1" t="s">
        <v>205</v>
      </c>
      <c r="M55" s="4" t="str">
        <f t="shared" si="0"/>
        <v>Outstanding</v>
      </c>
      <c r="N55" s="13" t="s">
        <v>21</v>
      </c>
    </row>
    <row r="56" spans="1:14" ht="60" customHeight="1" x14ac:dyDescent="0.35">
      <c r="A56" s="11" t="s">
        <v>206</v>
      </c>
      <c r="B56" s="1" t="s">
        <v>132</v>
      </c>
      <c r="C56" s="2" t="s">
        <v>16</v>
      </c>
      <c r="D56" s="3" t="s">
        <v>173</v>
      </c>
      <c r="E56" s="4" t="s">
        <v>18</v>
      </c>
      <c r="F56" s="4" t="s">
        <v>19</v>
      </c>
      <c r="G56" s="4" t="s">
        <v>20</v>
      </c>
      <c r="H56" s="4" t="s">
        <v>21</v>
      </c>
      <c r="I56" s="5" t="s">
        <v>21</v>
      </c>
      <c r="J56" s="1" t="s">
        <v>133</v>
      </c>
      <c r="K56" s="1" t="s">
        <v>134</v>
      </c>
      <c r="L56" s="1" t="s">
        <v>135</v>
      </c>
      <c r="M56" s="4" t="str">
        <f t="shared" si="0"/>
        <v>Outstanding</v>
      </c>
      <c r="N56" s="13" t="s">
        <v>21</v>
      </c>
    </row>
    <row r="57" spans="1:14" ht="60" customHeight="1" x14ac:dyDescent="0.35">
      <c r="A57" s="11" t="s">
        <v>207</v>
      </c>
      <c r="B57" s="1" t="s">
        <v>208</v>
      </c>
      <c r="C57" s="2" t="s">
        <v>16</v>
      </c>
      <c r="D57" s="3" t="s">
        <v>173</v>
      </c>
      <c r="E57" s="4" t="s">
        <v>18</v>
      </c>
      <c r="F57" s="4" t="s">
        <v>19</v>
      </c>
      <c r="G57" s="4" t="s">
        <v>20</v>
      </c>
      <c r="H57" s="4" t="s">
        <v>21</v>
      </c>
      <c r="I57" s="5" t="s">
        <v>21</v>
      </c>
      <c r="J57" s="1" t="s">
        <v>209</v>
      </c>
      <c r="K57" s="1" t="s">
        <v>210</v>
      </c>
      <c r="L57" s="1" t="s">
        <v>211</v>
      </c>
      <c r="M57" s="4" t="str">
        <f t="shared" si="0"/>
        <v>Outstanding</v>
      </c>
      <c r="N57" s="13" t="s">
        <v>21</v>
      </c>
    </row>
    <row r="58" spans="1:14" ht="60" customHeight="1" x14ac:dyDescent="0.35">
      <c r="A58" s="11" t="s">
        <v>212</v>
      </c>
      <c r="B58" s="1" t="s">
        <v>213</v>
      </c>
      <c r="C58" s="2" t="s">
        <v>16</v>
      </c>
      <c r="D58" s="3" t="s">
        <v>173</v>
      </c>
      <c r="E58" s="4" t="s">
        <v>18</v>
      </c>
      <c r="F58" s="4" t="s">
        <v>19</v>
      </c>
      <c r="G58" s="4" t="s">
        <v>20</v>
      </c>
      <c r="H58" s="4" t="s">
        <v>21</v>
      </c>
      <c r="I58" s="5" t="s">
        <v>21</v>
      </c>
      <c r="J58" s="1" t="s">
        <v>214</v>
      </c>
      <c r="K58" s="1" t="s">
        <v>215</v>
      </c>
      <c r="L58" s="1" t="s">
        <v>216</v>
      </c>
      <c r="M58" s="4" t="str">
        <f t="shared" si="0"/>
        <v>Outstanding</v>
      </c>
      <c r="N58" s="13" t="s">
        <v>21</v>
      </c>
    </row>
    <row r="59" spans="1:14" ht="60" customHeight="1" x14ac:dyDescent="0.35">
      <c r="A59" s="11" t="s">
        <v>217</v>
      </c>
      <c r="B59" s="1" t="s">
        <v>218</v>
      </c>
      <c r="C59" s="2" t="s">
        <v>16</v>
      </c>
      <c r="D59" s="3" t="s">
        <v>173</v>
      </c>
      <c r="E59" s="4" t="s">
        <v>18</v>
      </c>
      <c r="F59" s="4" t="s">
        <v>19</v>
      </c>
      <c r="G59" s="4" t="s">
        <v>20</v>
      </c>
      <c r="H59" s="4" t="s">
        <v>21</v>
      </c>
      <c r="I59" s="5" t="s">
        <v>21</v>
      </c>
      <c r="J59" s="1" t="s">
        <v>219</v>
      </c>
      <c r="K59" s="1" t="s">
        <v>220</v>
      </c>
      <c r="L59" s="1" t="s">
        <v>221</v>
      </c>
      <c r="M59" s="4" t="str">
        <f t="shared" si="0"/>
        <v>Outstanding</v>
      </c>
      <c r="N59" s="13" t="s">
        <v>21</v>
      </c>
    </row>
    <row r="60" spans="1:14" ht="60" customHeight="1" x14ac:dyDescent="0.35">
      <c r="A60" s="11" t="s">
        <v>222</v>
      </c>
      <c r="B60" s="1" t="s">
        <v>137</v>
      </c>
      <c r="C60" s="2" t="s">
        <v>16</v>
      </c>
      <c r="D60" s="3" t="s">
        <v>173</v>
      </c>
      <c r="E60" s="4" t="s">
        <v>18</v>
      </c>
      <c r="F60" s="4" t="s">
        <v>19</v>
      </c>
      <c r="G60" s="4" t="s">
        <v>20</v>
      </c>
      <c r="H60" s="4" t="s">
        <v>21</v>
      </c>
      <c r="I60" s="5" t="s">
        <v>21</v>
      </c>
      <c r="J60" s="1" t="s">
        <v>138</v>
      </c>
      <c r="K60" s="1" t="s">
        <v>139</v>
      </c>
      <c r="L60" s="1" t="s">
        <v>140</v>
      </c>
      <c r="M60" s="4" t="str">
        <f t="shared" si="0"/>
        <v>Outstanding</v>
      </c>
      <c r="N60" s="13" t="s">
        <v>21</v>
      </c>
    </row>
    <row r="61" spans="1:14" ht="60" customHeight="1" x14ac:dyDescent="0.35">
      <c r="A61" s="11" t="s">
        <v>223</v>
      </c>
      <c r="B61" s="1" t="s">
        <v>142</v>
      </c>
      <c r="C61" s="2" t="s">
        <v>143</v>
      </c>
      <c r="D61" s="3" t="s">
        <v>173</v>
      </c>
      <c r="E61" s="4" t="s">
        <v>18</v>
      </c>
      <c r="F61" s="4" t="s">
        <v>19</v>
      </c>
      <c r="G61" s="4" t="s">
        <v>20</v>
      </c>
      <c r="H61" s="4" t="s">
        <v>21</v>
      </c>
      <c r="I61" s="5" t="s">
        <v>21</v>
      </c>
      <c r="J61" s="1" t="s">
        <v>144</v>
      </c>
      <c r="K61" s="1" t="s">
        <v>145</v>
      </c>
      <c r="L61" s="1" t="s">
        <v>146</v>
      </c>
      <c r="M61" s="4" t="str">
        <f t="shared" si="0"/>
        <v>Outstanding</v>
      </c>
      <c r="N61" s="13" t="s">
        <v>21</v>
      </c>
    </row>
    <row r="62" spans="1:14" ht="60" customHeight="1" x14ac:dyDescent="0.35">
      <c r="A62" s="11" t="s">
        <v>224</v>
      </c>
      <c r="B62" s="1" t="s">
        <v>148</v>
      </c>
      <c r="C62" s="2" t="s">
        <v>77</v>
      </c>
      <c r="D62" s="3" t="s">
        <v>173</v>
      </c>
      <c r="E62" s="4" t="s">
        <v>18</v>
      </c>
      <c r="F62" s="4" t="s">
        <v>19</v>
      </c>
      <c r="G62" s="4" t="s">
        <v>20</v>
      </c>
      <c r="H62" s="4" t="s">
        <v>21</v>
      </c>
      <c r="I62" s="5" t="s">
        <v>21</v>
      </c>
      <c r="J62" s="1" t="s">
        <v>149</v>
      </c>
      <c r="K62" s="1" t="s">
        <v>150</v>
      </c>
      <c r="L62" s="1" t="s">
        <v>151</v>
      </c>
      <c r="M62" s="4" t="str">
        <f t="shared" si="0"/>
        <v>Outstanding</v>
      </c>
      <c r="N62" s="13" t="s">
        <v>21</v>
      </c>
    </row>
    <row r="63" spans="1:14" ht="60" customHeight="1" x14ac:dyDescent="0.35">
      <c r="A63" s="11" t="s">
        <v>225</v>
      </c>
      <c r="B63" s="1" t="s">
        <v>153</v>
      </c>
      <c r="C63" s="2" t="s">
        <v>77</v>
      </c>
      <c r="D63" s="3" t="s">
        <v>173</v>
      </c>
      <c r="E63" s="4" t="s">
        <v>18</v>
      </c>
      <c r="F63" s="4" t="s">
        <v>19</v>
      </c>
      <c r="G63" s="4" t="s">
        <v>20</v>
      </c>
      <c r="H63" s="4" t="s">
        <v>21</v>
      </c>
      <c r="I63" s="5" t="s">
        <v>21</v>
      </c>
      <c r="J63" s="1" t="s">
        <v>154</v>
      </c>
      <c r="K63" s="1" t="s">
        <v>155</v>
      </c>
      <c r="L63" s="1" t="s">
        <v>156</v>
      </c>
      <c r="M63" s="4" t="str">
        <f t="shared" si="0"/>
        <v>Outstanding</v>
      </c>
      <c r="N63" s="13" t="s">
        <v>21</v>
      </c>
    </row>
    <row r="64" spans="1:14" ht="60" customHeight="1" x14ac:dyDescent="0.35">
      <c r="A64" s="11" t="s">
        <v>226</v>
      </c>
      <c r="B64" s="1" t="s">
        <v>158</v>
      </c>
      <c r="C64" s="2" t="s">
        <v>16</v>
      </c>
      <c r="D64" s="3" t="s">
        <v>173</v>
      </c>
      <c r="E64" s="4" t="s">
        <v>18</v>
      </c>
      <c r="F64" s="4" t="s">
        <v>19</v>
      </c>
      <c r="G64" s="4" t="s">
        <v>20</v>
      </c>
      <c r="H64" s="4" t="s">
        <v>21</v>
      </c>
      <c r="I64" s="5" t="s">
        <v>21</v>
      </c>
      <c r="J64" s="1" t="s">
        <v>159</v>
      </c>
      <c r="K64" s="1" t="s">
        <v>160</v>
      </c>
      <c r="L64" s="1" t="s">
        <v>161</v>
      </c>
      <c r="M64" s="4" t="str">
        <f t="shared" si="0"/>
        <v>Outstanding</v>
      </c>
      <c r="N64" s="13" t="s">
        <v>21</v>
      </c>
    </row>
    <row r="65" spans="1:14" ht="60" customHeight="1" x14ac:dyDescent="0.35">
      <c r="A65" s="11" t="s">
        <v>227</v>
      </c>
      <c r="B65" s="1" t="s">
        <v>163</v>
      </c>
      <c r="C65" s="2" t="s">
        <v>16</v>
      </c>
      <c r="D65" s="3" t="s">
        <v>173</v>
      </c>
      <c r="E65" s="4" t="s">
        <v>18</v>
      </c>
      <c r="F65" s="4" t="s">
        <v>19</v>
      </c>
      <c r="G65" s="4" t="s">
        <v>20</v>
      </c>
      <c r="H65" s="4" t="s">
        <v>21</v>
      </c>
      <c r="I65" s="5" t="s">
        <v>21</v>
      </c>
      <c r="J65" s="1" t="s">
        <v>164</v>
      </c>
      <c r="K65" s="1" t="s">
        <v>165</v>
      </c>
      <c r="L65" s="1" t="s">
        <v>166</v>
      </c>
      <c r="M65" s="4" t="str">
        <f t="shared" si="0"/>
        <v>Outstanding</v>
      </c>
      <c r="N65" s="13" t="s">
        <v>21</v>
      </c>
    </row>
    <row r="66" spans="1:14" ht="60" customHeight="1" x14ac:dyDescent="0.35">
      <c r="A66" s="11" t="s">
        <v>228</v>
      </c>
      <c r="B66" s="1" t="s">
        <v>168</v>
      </c>
      <c r="C66" s="2" t="s">
        <v>77</v>
      </c>
      <c r="D66" s="3" t="s">
        <v>173</v>
      </c>
      <c r="E66" s="4" t="s">
        <v>18</v>
      </c>
      <c r="F66" s="4" t="s">
        <v>19</v>
      </c>
      <c r="G66" s="4" t="s">
        <v>20</v>
      </c>
      <c r="H66" s="4" t="s">
        <v>21</v>
      </c>
      <c r="I66" s="5" t="s">
        <v>21</v>
      </c>
      <c r="J66" s="1" t="s">
        <v>169</v>
      </c>
      <c r="K66" s="1" t="s">
        <v>170</v>
      </c>
      <c r="L66" s="1" t="s">
        <v>171</v>
      </c>
      <c r="M66" s="4" t="str">
        <f t="shared" si="0"/>
        <v>Outstanding</v>
      </c>
      <c r="N66" s="13" t="s">
        <v>21</v>
      </c>
    </row>
    <row r="67" spans="1:14" ht="60" customHeight="1" x14ac:dyDescent="0.35">
      <c r="A67" s="11" t="s">
        <v>229</v>
      </c>
      <c r="B67" s="1" t="s">
        <v>230</v>
      </c>
      <c r="C67" s="2" t="s">
        <v>16</v>
      </c>
      <c r="D67" s="3" t="s">
        <v>17</v>
      </c>
      <c r="E67" s="4" t="s">
        <v>18</v>
      </c>
      <c r="F67" s="4" t="s">
        <v>19</v>
      </c>
      <c r="G67" s="4" t="s">
        <v>20</v>
      </c>
      <c r="H67" s="4" t="s">
        <v>21</v>
      </c>
      <c r="I67" s="5" t="s">
        <v>21</v>
      </c>
      <c r="J67" s="1" t="s">
        <v>231</v>
      </c>
      <c r="K67" s="1" t="s">
        <v>232</v>
      </c>
      <c r="L67" s="1" t="s">
        <v>233</v>
      </c>
      <c r="M67" s="4" t="str">
        <f t="shared" si="0"/>
        <v>Outstanding</v>
      </c>
      <c r="N67" s="13" t="s">
        <v>21</v>
      </c>
    </row>
    <row r="68" spans="1:14" ht="60" customHeight="1" x14ac:dyDescent="0.35">
      <c r="A68" s="11" t="s">
        <v>234</v>
      </c>
      <c r="B68" s="1" t="s">
        <v>235</v>
      </c>
      <c r="C68" s="2" t="s">
        <v>77</v>
      </c>
      <c r="D68" s="3" t="s">
        <v>17</v>
      </c>
      <c r="E68" s="4" t="s">
        <v>18</v>
      </c>
      <c r="F68" s="4" t="s">
        <v>19</v>
      </c>
      <c r="G68" s="4" t="s">
        <v>20</v>
      </c>
      <c r="H68" s="4" t="s">
        <v>21</v>
      </c>
      <c r="I68" s="5" t="s">
        <v>21</v>
      </c>
      <c r="J68" s="1" t="s">
        <v>236</v>
      </c>
      <c r="K68" s="1" t="s">
        <v>237</v>
      </c>
      <c r="L68" s="1" t="s">
        <v>238</v>
      </c>
      <c r="M68" s="4" t="str">
        <f t="shared" si="0"/>
        <v>Outstanding</v>
      </c>
      <c r="N68" s="13" t="s">
        <v>21</v>
      </c>
    </row>
    <row r="69" spans="1:14" ht="60" customHeight="1" x14ac:dyDescent="0.35">
      <c r="A69" s="11" t="s">
        <v>239</v>
      </c>
      <c r="B69" s="1" t="s">
        <v>240</v>
      </c>
      <c r="C69" s="2" t="s">
        <v>77</v>
      </c>
      <c r="D69" s="3" t="s">
        <v>17</v>
      </c>
      <c r="E69" s="4" t="s">
        <v>18</v>
      </c>
      <c r="F69" s="4" t="s">
        <v>19</v>
      </c>
      <c r="G69" s="4" t="s">
        <v>20</v>
      </c>
      <c r="H69" s="4" t="s">
        <v>21</v>
      </c>
      <c r="I69" s="5" t="s">
        <v>21</v>
      </c>
      <c r="J69" s="1" t="s">
        <v>241</v>
      </c>
      <c r="K69" s="1" t="s">
        <v>242</v>
      </c>
      <c r="L69" s="1" t="s">
        <v>243</v>
      </c>
      <c r="M69" s="4" t="str">
        <f t="shared" si="0"/>
        <v>Outstanding</v>
      </c>
      <c r="N69" s="13" t="s">
        <v>21</v>
      </c>
    </row>
    <row r="70" spans="1:14" ht="60" customHeight="1" x14ac:dyDescent="0.35">
      <c r="A70" s="11" t="s">
        <v>244</v>
      </c>
      <c r="B70" s="1" t="s">
        <v>245</v>
      </c>
      <c r="C70" s="2" t="s">
        <v>77</v>
      </c>
      <c r="D70" s="3" t="s">
        <v>17</v>
      </c>
      <c r="E70" s="4" t="s">
        <v>18</v>
      </c>
      <c r="F70" s="4" t="s">
        <v>19</v>
      </c>
      <c r="G70" s="4" t="s">
        <v>20</v>
      </c>
      <c r="H70" s="4" t="s">
        <v>21</v>
      </c>
      <c r="I70" s="5" t="s">
        <v>21</v>
      </c>
      <c r="J70" s="1" t="s">
        <v>246</v>
      </c>
      <c r="K70" s="1" t="s">
        <v>247</v>
      </c>
      <c r="L70" s="1" t="s">
        <v>248</v>
      </c>
      <c r="M70" s="4" t="str">
        <f t="shared" si="0"/>
        <v>Outstanding</v>
      </c>
      <c r="N70" s="13" t="s">
        <v>21</v>
      </c>
    </row>
    <row r="71" spans="1:14" ht="60" customHeight="1" x14ac:dyDescent="0.35">
      <c r="A71" s="11" t="s">
        <v>249</v>
      </c>
      <c r="B71" s="1" t="s">
        <v>250</v>
      </c>
      <c r="C71" s="2" t="s">
        <v>16</v>
      </c>
      <c r="D71" s="3" t="s">
        <v>17</v>
      </c>
      <c r="E71" s="4" t="s">
        <v>18</v>
      </c>
      <c r="F71" s="4" t="s">
        <v>19</v>
      </c>
      <c r="G71" s="4" t="s">
        <v>20</v>
      </c>
      <c r="H71" s="4" t="s">
        <v>21</v>
      </c>
      <c r="I71" s="5" t="s">
        <v>21</v>
      </c>
      <c r="J71" s="1" t="s">
        <v>251</v>
      </c>
      <c r="K71" s="1" t="s">
        <v>252</v>
      </c>
      <c r="L71" s="1" t="s">
        <v>253</v>
      </c>
      <c r="M71" s="4" t="str">
        <f t="shared" si="0"/>
        <v>Outstanding</v>
      </c>
      <c r="N71" s="13" t="s">
        <v>21</v>
      </c>
    </row>
    <row r="72" spans="1:14" ht="60" customHeight="1" x14ac:dyDescent="0.35">
      <c r="A72" s="11" t="s">
        <v>254</v>
      </c>
      <c r="B72" s="1" t="s">
        <v>255</v>
      </c>
      <c r="C72" s="2" t="s">
        <v>16</v>
      </c>
      <c r="D72" s="3" t="s">
        <v>17</v>
      </c>
      <c r="E72" s="4" t="s">
        <v>18</v>
      </c>
      <c r="F72" s="4" t="s">
        <v>19</v>
      </c>
      <c r="G72" s="4" t="s">
        <v>20</v>
      </c>
      <c r="H72" s="4" t="s">
        <v>21</v>
      </c>
      <c r="I72" s="5" t="s">
        <v>21</v>
      </c>
      <c r="J72" s="1" t="s">
        <v>256</v>
      </c>
      <c r="K72" s="1" t="s">
        <v>257</v>
      </c>
      <c r="L72" s="1" t="s">
        <v>258</v>
      </c>
      <c r="M72" s="4" t="str">
        <f t="shared" si="0"/>
        <v>Outstanding</v>
      </c>
      <c r="N72" s="13" t="s">
        <v>21</v>
      </c>
    </row>
    <row r="73" spans="1:14" ht="60" customHeight="1" x14ac:dyDescent="0.35">
      <c r="A73" s="11" t="s">
        <v>259</v>
      </c>
      <c r="B73" s="1" t="s">
        <v>230</v>
      </c>
      <c r="C73" s="2" t="s">
        <v>16</v>
      </c>
      <c r="D73" s="3" t="s">
        <v>173</v>
      </c>
      <c r="E73" s="4" t="s">
        <v>18</v>
      </c>
      <c r="F73" s="4" t="s">
        <v>19</v>
      </c>
      <c r="G73" s="4" t="s">
        <v>20</v>
      </c>
      <c r="H73" s="4" t="s">
        <v>21</v>
      </c>
      <c r="I73" s="5" t="s">
        <v>21</v>
      </c>
      <c r="J73" s="1" t="s">
        <v>260</v>
      </c>
      <c r="K73" s="1" t="s">
        <v>232</v>
      </c>
      <c r="L73" s="1" t="s">
        <v>261</v>
      </c>
      <c r="M73" s="4" t="str">
        <f t="shared" si="0"/>
        <v>Outstanding</v>
      </c>
      <c r="N73" s="13" t="s">
        <v>21</v>
      </c>
    </row>
    <row r="74" spans="1:14" ht="60" customHeight="1" x14ac:dyDescent="0.35">
      <c r="A74" s="11" t="s">
        <v>262</v>
      </c>
      <c r="B74" s="1" t="s">
        <v>235</v>
      </c>
      <c r="C74" s="2" t="s">
        <v>77</v>
      </c>
      <c r="D74" s="3" t="s">
        <v>173</v>
      </c>
      <c r="E74" s="4" t="s">
        <v>18</v>
      </c>
      <c r="F74" s="4" t="s">
        <v>19</v>
      </c>
      <c r="G74" s="4" t="s">
        <v>20</v>
      </c>
      <c r="H74" s="4" t="s">
        <v>21</v>
      </c>
      <c r="I74" s="5" t="s">
        <v>21</v>
      </c>
      <c r="J74" s="1" t="s">
        <v>236</v>
      </c>
      <c r="K74" s="1" t="s">
        <v>237</v>
      </c>
      <c r="L74" s="1" t="s">
        <v>263</v>
      </c>
      <c r="M74" s="4" t="str">
        <f t="shared" si="0"/>
        <v>Outstanding</v>
      </c>
      <c r="N74" s="13" t="s">
        <v>21</v>
      </c>
    </row>
    <row r="75" spans="1:14" ht="60" customHeight="1" x14ac:dyDescent="0.35">
      <c r="A75" s="11" t="s">
        <v>264</v>
      </c>
      <c r="B75" s="1" t="s">
        <v>240</v>
      </c>
      <c r="C75" s="2" t="s">
        <v>77</v>
      </c>
      <c r="D75" s="3" t="s">
        <v>173</v>
      </c>
      <c r="E75" s="4" t="s">
        <v>18</v>
      </c>
      <c r="F75" s="4" t="s">
        <v>19</v>
      </c>
      <c r="G75" s="4" t="s">
        <v>20</v>
      </c>
      <c r="H75" s="4" t="s">
        <v>21</v>
      </c>
      <c r="I75" s="5" t="s">
        <v>21</v>
      </c>
      <c r="J75" s="1" t="s">
        <v>241</v>
      </c>
      <c r="K75" s="1" t="s">
        <v>242</v>
      </c>
      <c r="L75" s="1" t="s">
        <v>243</v>
      </c>
      <c r="M75" s="4" t="str">
        <f t="shared" si="0"/>
        <v>Outstanding</v>
      </c>
      <c r="N75" s="13" t="s">
        <v>21</v>
      </c>
    </row>
    <row r="76" spans="1:14" ht="60" customHeight="1" x14ac:dyDescent="0.35">
      <c r="A76" s="11" t="s">
        <v>265</v>
      </c>
      <c r="B76" s="1" t="s">
        <v>245</v>
      </c>
      <c r="C76" s="2" t="s">
        <v>77</v>
      </c>
      <c r="D76" s="3" t="s">
        <v>173</v>
      </c>
      <c r="E76" s="4" t="s">
        <v>18</v>
      </c>
      <c r="F76" s="4" t="s">
        <v>19</v>
      </c>
      <c r="G76" s="4" t="s">
        <v>20</v>
      </c>
      <c r="H76" s="4" t="s">
        <v>21</v>
      </c>
      <c r="I76" s="5" t="s">
        <v>21</v>
      </c>
      <c r="J76" s="1" t="s">
        <v>246</v>
      </c>
      <c r="K76" s="1" t="s">
        <v>247</v>
      </c>
      <c r="L76" s="1" t="s">
        <v>248</v>
      </c>
      <c r="M76" s="4" t="str">
        <f t="shared" si="0"/>
        <v>Outstanding</v>
      </c>
      <c r="N76" s="13" t="s">
        <v>21</v>
      </c>
    </row>
    <row r="77" spans="1:14" ht="60" customHeight="1" x14ac:dyDescent="0.35">
      <c r="A77" s="11" t="s">
        <v>266</v>
      </c>
      <c r="B77" s="1" t="s">
        <v>250</v>
      </c>
      <c r="C77" s="2" t="s">
        <v>16</v>
      </c>
      <c r="D77" s="3" t="s">
        <v>173</v>
      </c>
      <c r="E77" s="4" t="s">
        <v>18</v>
      </c>
      <c r="F77" s="4" t="s">
        <v>19</v>
      </c>
      <c r="G77" s="4" t="s">
        <v>20</v>
      </c>
      <c r="H77" s="4" t="s">
        <v>21</v>
      </c>
      <c r="I77" s="5" t="s">
        <v>21</v>
      </c>
      <c r="J77" s="1" t="s">
        <v>251</v>
      </c>
      <c r="K77" s="1" t="s">
        <v>252</v>
      </c>
      <c r="L77" s="1" t="s">
        <v>253</v>
      </c>
      <c r="M77" s="4" t="str">
        <f t="shared" si="0"/>
        <v>Outstanding</v>
      </c>
      <c r="N77" s="13" t="s">
        <v>21</v>
      </c>
    </row>
    <row r="78" spans="1:14" ht="60" customHeight="1" x14ac:dyDescent="0.35">
      <c r="A78" s="11" t="s">
        <v>267</v>
      </c>
      <c r="B78" s="1" t="s">
        <v>255</v>
      </c>
      <c r="C78" s="2" t="s">
        <v>16</v>
      </c>
      <c r="D78" s="3" t="s">
        <v>173</v>
      </c>
      <c r="E78" s="4" t="s">
        <v>18</v>
      </c>
      <c r="F78" s="4" t="s">
        <v>19</v>
      </c>
      <c r="G78" s="4" t="s">
        <v>20</v>
      </c>
      <c r="H78" s="4" t="s">
        <v>21</v>
      </c>
      <c r="I78" s="5" t="s">
        <v>21</v>
      </c>
      <c r="J78" s="1" t="s">
        <v>256</v>
      </c>
      <c r="K78" s="1" t="s">
        <v>257</v>
      </c>
      <c r="L78" s="1" t="s">
        <v>268</v>
      </c>
      <c r="M78" s="4" t="str">
        <f t="shared" si="0"/>
        <v>Outstanding</v>
      </c>
      <c r="N78" s="13" t="s">
        <v>21</v>
      </c>
    </row>
    <row r="79" spans="1:14" ht="60" customHeight="1" x14ac:dyDescent="0.35">
      <c r="A79" s="11" t="s">
        <v>269</v>
      </c>
      <c r="B79" s="1" t="s">
        <v>270</v>
      </c>
      <c r="C79" s="2" t="s">
        <v>16</v>
      </c>
      <c r="D79" s="3" t="s">
        <v>17</v>
      </c>
      <c r="E79" s="4" t="s">
        <v>18</v>
      </c>
      <c r="F79" s="4" t="s">
        <v>19</v>
      </c>
      <c r="G79" s="4" t="s">
        <v>20</v>
      </c>
      <c r="H79" s="4" t="s">
        <v>21</v>
      </c>
      <c r="I79" s="5" t="s">
        <v>21</v>
      </c>
      <c r="J79" s="1" t="s">
        <v>271</v>
      </c>
      <c r="K79" s="1" t="s">
        <v>272</v>
      </c>
      <c r="L79" s="1" t="s">
        <v>273</v>
      </c>
      <c r="M79" s="4" t="str">
        <f t="shared" si="0"/>
        <v>Outstanding</v>
      </c>
      <c r="N79" s="13" t="s">
        <v>21</v>
      </c>
    </row>
    <row r="80" spans="1:14" ht="60" customHeight="1" x14ac:dyDescent="0.35">
      <c r="A80" s="11" t="s">
        <v>274</v>
      </c>
      <c r="B80" s="1" t="s">
        <v>275</v>
      </c>
      <c r="C80" s="2" t="s">
        <v>16</v>
      </c>
      <c r="D80" s="3" t="s">
        <v>17</v>
      </c>
      <c r="E80" s="4" t="s">
        <v>18</v>
      </c>
      <c r="F80" s="4" t="s">
        <v>19</v>
      </c>
      <c r="G80" s="4" t="s">
        <v>20</v>
      </c>
      <c r="H80" s="4" t="s">
        <v>21</v>
      </c>
      <c r="I80" s="5" t="s">
        <v>21</v>
      </c>
      <c r="J80" s="1" t="s">
        <v>276</v>
      </c>
      <c r="K80" s="1" t="s">
        <v>277</v>
      </c>
      <c r="L80" s="1" t="s">
        <v>278</v>
      </c>
      <c r="M80" s="4" t="str">
        <f t="shared" si="0"/>
        <v>Outstanding</v>
      </c>
      <c r="N80" s="13" t="s">
        <v>21</v>
      </c>
    </row>
    <row r="81" spans="1:14" ht="60" customHeight="1" x14ac:dyDescent="0.35">
      <c r="A81" s="11" t="s">
        <v>279</v>
      </c>
      <c r="B81" s="1" t="s">
        <v>270</v>
      </c>
      <c r="C81" s="2" t="s">
        <v>16</v>
      </c>
      <c r="D81" s="3" t="s">
        <v>173</v>
      </c>
      <c r="E81" s="4" t="s">
        <v>18</v>
      </c>
      <c r="F81" s="4" t="s">
        <v>19</v>
      </c>
      <c r="G81" s="4" t="s">
        <v>20</v>
      </c>
      <c r="H81" s="4" t="s">
        <v>21</v>
      </c>
      <c r="I81" s="5" t="s">
        <v>21</v>
      </c>
      <c r="J81" s="1" t="s">
        <v>271</v>
      </c>
      <c r="K81" s="1" t="s">
        <v>272</v>
      </c>
      <c r="L81" s="1" t="s">
        <v>273</v>
      </c>
      <c r="M81" s="4" t="str">
        <f t="shared" si="0"/>
        <v>Outstanding</v>
      </c>
      <c r="N81" s="13" t="s">
        <v>21</v>
      </c>
    </row>
    <row r="82" spans="1:14" ht="60" customHeight="1" x14ac:dyDescent="0.35">
      <c r="A82" s="12" t="s">
        <v>280</v>
      </c>
      <c r="B82" s="6" t="s">
        <v>275</v>
      </c>
      <c r="C82" s="7" t="s">
        <v>16</v>
      </c>
      <c r="D82" s="8" t="s">
        <v>173</v>
      </c>
      <c r="E82" s="9" t="s">
        <v>18</v>
      </c>
      <c r="F82" s="9" t="s">
        <v>19</v>
      </c>
      <c r="G82" s="9" t="s">
        <v>20</v>
      </c>
      <c r="H82" s="9" t="s">
        <v>21</v>
      </c>
      <c r="I82" s="10" t="s">
        <v>21</v>
      </c>
      <c r="J82" s="6" t="s">
        <v>276</v>
      </c>
      <c r="K82" s="6" t="s">
        <v>277</v>
      </c>
      <c r="L82" s="6" t="s">
        <v>278</v>
      </c>
      <c r="M82" s="9" t="str">
        <f t="shared" si="0"/>
        <v>Outstanding</v>
      </c>
      <c r="N82" s="14" t="s">
        <v>21</v>
      </c>
    </row>
    <row r="86" spans="1:14" ht="32" customHeight="1" x14ac:dyDescent="0.35">
      <c r="A86" s="109" t="s">
        <v>281</v>
      </c>
      <c r="B86" s="109"/>
      <c r="C86" s="109"/>
      <c r="D86" s="109"/>
    </row>
  </sheetData>
  <mergeCells count="1">
    <mergeCell ref="A86:D86"/>
  </mergeCells>
  <conditionalFormatting sqref="C2:C82">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8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8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8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82" xr:uid="{00000000-0002-0000-0200-000000000000}">
      <formula1>"Must,Should,Could,Won't,Unassigned"</formula1>
    </dataValidation>
    <dataValidation type="list" showErrorMessage="1" errorTitle="Invalid Value" error="Please select a value from the list: Low, Medium, High, Unassessed." sqref="F2:F82" xr:uid="{00000000-0002-0000-0200-000001000000}">
      <formula1>"Low,Medium,High,Unassessed"</formula1>
    </dataValidation>
    <dataValidation type="list" showErrorMessage="1" errorTitle="Invalid Value" error="Please select a value from the list: Phase1, Phase2, Phase3, Phase4, Phase5, Pending." sqref="G2:G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2" xr:uid="{00000000-0002-0000-0200-000003000000}">
      <formula1>"Implemented,Testing,Failed,Compensated,Risk Accepted,N/A"</formula1>
    </dataValidation>
  </dataValidations>
  <hyperlinks>
    <hyperlink ref="A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413</v>
      </c>
      <c r="C2" s="126" t="s">
        <v>413</v>
      </c>
      <c r="D2" s="126" t="s">
        <v>413</v>
      </c>
      <c r="E2" s="126" t="s">
        <v>413</v>
      </c>
      <c r="F2" s="126" t="s">
        <v>413</v>
      </c>
      <c r="G2" s="126" t="s">
        <v>413</v>
      </c>
      <c r="H2" s="130" t="s">
        <v>414</v>
      </c>
      <c r="I2" s="130" t="s">
        <v>414</v>
      </c>
      <c r="J2" s="130" t="s">
        <v>414</v>
      </c>
      <c r="K2" s="130" t="s">
        <v>414</v>
      </c>
      <c r="L2" s="130" t="s">
        <v>414</v>
      </c>
      <c r="M2" s="129" t="s">
        <v>415</v>
      </c>
      <c r="N2" s="129" t="s">
        <v>415</v>
      </c>
      <c r="O2" s="131" t="s">
        <v>416</v>
      </c>
      <c r="P2" s="131" t="s">
        <v>416</v>
      </c>
      <c r="Q2" s="127" t="s">
        <v>12</v>
      </c>
      <c r="R2" s="127" t="s">
        <v>12</v>
      </c>
      <c r="S2" s="127" t="s">
        <v>12</v>
      </c>
      <c r="T2" s="128" t="s">
        <v>417</v>
      </c>
    </row>
    <row r="3" spans="2:20" ht="35" customHeight="1" x14ac:dyDescent="0.35">
      <c r="B3" s="73" t="s">
        <v>418</v>
      </c>
      <c r="C3" s="73" t="s">
        <v>419</v>
      </c>
      <c r="D3" s="73" t="s">
        <v>420</v>
      </c>
      <c r="E3" s="73" t="s">
        <v>421</v>
      </c>
      <c r="F3" s="73" t="s">
        <v>422</v>
      </c>
      <c r="G3" s="73" t="s">
        <v>10</v>
      </c>
      <c r="H3" s="74" t="s">
        <v>423</v>
      </c>
      <c r="I3" s="74" t="s">
        <v>424</v>
      </c>
      <c r="J3" s="74" t="s">
        <v>425</v>
      </c>
      <c r="K3" s="74" t="s">
        <v>426</v>
      </c>
      <c r="L3" s="74" t="s">
        <v>357</v>
      </c>
      <c r="M3" s="75" t="s">
        <v>427</v>
      </c>
      <c r="N3" s="75" t="s">
        <v>428</v>
      </c>
      <c r="O3" s="76" t="s">
        <v>429</v>
      </c>
      <c r="P3" s="76" t="s">
        <v>430</v>
      </c>
      <c r="Q3" s="77" t="s">
        <v>12</v>
      </c>
      <c r="R3" s="77" t="s">
        <v>431</v>
      </c>
      <c r="S3" s="77" t="s">
        <v>432</v>
      </c>
      <c r="T3" s="78" t="s">
        <v>433</v>
      </c>
    </row>
    <row r="4" spans="2:20" ht="60" customHeight="1" x14ac:dyDescent="0.35">
      <c r="B4" s="79" t="s">
        <v>434</v>
      </c>
      <c r="C4" s="79" t="s">
        <v>435</v>
      </c>
      <c r="D4" s="79" t="s">
        <v>436</v>
      </c>
      <c r="E4" s="79" t="s">
        <v>437</v>
      </c>
      <c r="F4" s="79" t="s">
        <v>438</v>
      </c>
      <c r="G4" s="79" t="s">
        <v>439</v>
      </c>
      <c r="H4" s="79" t="s">
        <v>440</v>
      </c>
      <c r="I4" s="79" t="s">
        <v>441</v>
      </c>
      <c r="J4" s="79" t="s">
        <v>442</v>
      </c>
      <c r="K4" s="79" t="s">
        <v>443</v>
      </c>
      <c r="L4" s="79" t="s">
        <v>444</v>
      </c>
      <c r="M4" s="79" t="s">
        <v>445</v>
      </c>
      <c r="N4" s="79" t="s">
        <v>446</v>
      </c>
      <c r="O4" s="79" t="s">
        <v>447</v>
      </c>
      <c r="P4" s="79" t="s">
        <v>448</v>
      </c>
      <c r="Q4" s="79" t="s">
        <v>449</v>
      </c>
      <c r="R4" s="79" t="s">
        <v>450</v>
      </c>
      <c r="S4" s="79" t="s">
        <v>451</v>
      </c>
      <c r="T4" s="79" t="s">
        <v>452</v>
      </c>
    </row>
    <row r="5" spans="2:20" ht="60" customHeight="1" x14ac:dyDescent="0.35">
      <c r="B5" s="41" t="s">
        <v>453</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454</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455</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456</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457</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458</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459</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460</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461</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462</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463</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464</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465</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466</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467</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468</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469</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470</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471</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472</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473</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474</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475</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476</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477</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478</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479</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480</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481</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482</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483</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484</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485</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486</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487</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488</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489</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490</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491</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492</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493</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494</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495</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496</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497</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498</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499</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500</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501</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502</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281</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503</v>
      </c>
      <c r="B1" s="107" t="s">
        <v>0</v>
      </c>
      <c r="C1" s="107" t="s">
        <v>504</v>
      </c>
      <c r="D1" s="107" t="s">
        <v>10</v>
      </c>
      <c r="E1" s="107" t="s">
        <v>505</v>
      </c>
      <c r="F1" s="107" t="s">
        <v>506</v>
      </c>
      <c r="G1" s="107" t="s">
        <v>507</v>
      </c>
      <c r="H1" s="107" t="s">
        <v>508</v>
      </c>
      <c r="I1" s="107" t="s">
        <v>509</v>
      </c>
      <c r="J1" s="107" t="s">
        <v>510</v>
      </c>
      <c r="K1" s="107" t="s">
        <v>511</v>
      </c>
      <c r="L1" s="107" t="s">
        <v>512</v>
      </c>
      <c r="M1" s="107" t="s">
        <v>513</v>
      </c>
      <c r="N1" s="107" t="s">
        <v>514</v>
      </c>
      <c r="O1" s="107" t="s">
        <v>515</v>
      </c>
      <c r="P1" s="107" t="s">
        <v>516</v>
      </c>
      <c r="Q1" s="107" t="s">
        <v>517</v>
      </c>
      <c r="R1" s="107" t="s">
        <v>518</v>
      </c>
      <c r="S1" s="107" t="s">
        <v>519</v>
      </c>
      <c r="T1" s="107" t="s">
        <v>520</v>
      </c>
      <c r="U1" s="107" t="s">
        <v>521</v>
      </c>
      <c r="V1" s="107" t="s">
        <v>522</v>
      </c>
      <c r="W1" s="107" t="s">
        <v>523</v>
      </c>
      <c r="X1" s="107" t="s">
        <v>524</v>
      </c>
      <c r="Y1" s="107" t="s">
        <v>525</v>
      </c>
      <c r="Z1" s="107" t="s">
        <v>526</v>
      </c>
      <c r="AA1" s="107" t="s">
        <v>527</v>
      </c>
      <c r="AB1" s="107" t="s">
        <v>528</v>
      </c>
      <c r="AC1" s="107" t="s">
        <v>529</v>
      </c>
      <c r="AD1" s="107" t="s">
        <v>530</v>
      </c>
      <c r="AE1" s="107" t="s">
        <v>531</v>
      </c>
      <c r="AF1" s="107" t="s">
        <v>532</v>
      </c>
      <c r="AG1" s="107" t="s">
        <v>533</v>
      </c>
      <c r="AH1" s="107" t="s">
        <v>534</v>
      </c>
      <c r="AI1" s="107" t="s">
        <v>535</v>
      </c>
      <c r="AJ1" s="107" t="s">
        <v>536</v>
      </c>
      <c r="AK1" s="107" t="s">
        <v>537</v>
      </c>
      <c r="AL1" s="107" t="s">
        <v>538</v>
      </c>
      <c r="AM1" s="107" t="s">
        <v>539</v>
      </c>
      <c r="AN1" s="107" t="s">
        <v>540</v>
      </c>
      <c r="AO1" s="107" t="s">
        <v>541</v>
      </c>
      <c r="AP1" s="107" t="s">
        <v>542</v>
      </c>
      <c r="AQ1" s="107" t="s">
        <v>543</v>
      </c>
      <c r="AR1" s="107" t="s">
        <v>544</v>
      </c>
      <c r="AS1" s="107" t="s">
        <v>545</v>
      </c>
      <c r="AT1" s="107" t="s">
        <v>546</v>
      </c>
      <c r="AU1" s="107" t="s">
        <v>547</v>
      </c>
      <c r="AV1" s="107" t="s">
        <v>548</v>
      </c>
      <c r="AW1" s="108" t="s">
        <v>549</v>
      </c>
    </row>
    <row r="2" spans="1:49" ht="60" customHeight="1" outlineLevel="1" x14ac:dyDescent="0.35">
      <c r="A2" s="100" t="s">
        <v>550</v>
      </c>
      <c r="B2" s="83">
        <v>1</v>
      </c>
      <c r="C2" s="85" t="s">
        <v>21</v>
      </c>
      <c r="D2" s="87" t="s">
        <v>551</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550</v>
      </c>
      <c r="B3" s="84" t="s">
        <v>552</v>
      </c>
      <c r="C3" s="86" t="s">
        <v>553</v>
      </c>
      <c r="D3" s="88" t="s">
        <v>554</v>
      </c>
      <c r="E3" s="88" t="s">
        <v>555</v>
      </c>
      <c r="F3" s="89" t="s">
        <v>556</v>
      </c>
      <c r="G3" s="89" t="s">
        <v>557</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550</v>
      </c>
      <c r="B4" s="84" t="s">
        <v>558</v>
      </c>
      <c r="C4" s="86" t="s">
        <v>559</v>
      </c>
      <c r="D4" s="88" t="s">
        <v>560</v>
      </c>
      <c r="E4" s="88" t="s">
        <v>561</v>
      </c>
      <c r="F4" s="89" t="s">
        <v>556</v>
      </c>
      <c r="G4" s="89" t="s">
        <v>562</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550</v>
      </c>
      <c r="B5" s="84" t="s">
        <v>563</v>
      </c>
      <c r="C5" s="86" t="s">
        <v>564</v>
      </c>
      <c r="D5" s="88" t="s">
        <v>565</v>
      </c>
      <c r="E5" s="88" t="s">
        <v>566</v>
      </c>
      <c r="F5" s="89" t="s">
        <v>556</v>
      </c>
      <c r="G5" s="89" t="s">
        <v>567</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550</v>
      </c>
      <c r="B6" s="84" t="s">
        <v>568</v>
      </c>
      <c r="C6" s="86" t="s">
        <v>569</v>
      </c>
      <c r="D6" s="88" t="s">
        <v>570</v>
      </c>
      <c r="E6" s="88" t="s">
        <v>571</v>
      </c>
      <c r="F6" s="89" t="s">
        <v>556</v>
      </c>
      <c r="G6" s="89" t="s">
        <v>557</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550</v>
      </c>
      <c r="B7" s="84" t="s">
        <v>572</v>
      </c>
      <c r="C7" s="86" t="s">
        <v>573</v>
      </c>
      <c r="D7" s="88" t="s">
        <v>574</v>
      </c>
      <c r="E7" s="88" t="s">
        <v>575</v>
      </c>
      <c r="F7" s="89" t="s">
        <v>556</v>
      </c>
      <c r="G7" s="89" t="s">
        <v>567</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576</v>
      </c>
      <c r="B8" s="83">
        <v>2</v>
      </c>
      <c r="C8" s="85" t="s">
        <v>21</v>
      </c>
      <c r="D8" s="87" t="s">
        <v>577</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576</v>
      </c>
      <c r="B9" s="84" t="s">
        <v>578</v>
      </c>
      <c r="C9" s="86" t="s">
        <v>579</v>
      </c>
      <c r="D9" s="88" t="s">
        <v>580</v>
      </c>
      <c r="E9" s="88" t="s">
        <v>581</v>
      </c>
      <c r="F9" s="89" t="s">
        <v>582</v>
      </c>
      <c r="G9" s="89" t="s">
        <v>557</v>
      </c>
      <c r="H9" s="89">
        <v>1</v>
      </c>
      <c r="I9" s="91">
        <f>IF(COUNTIF(J9:AW9,"&lt;&gt;")=0,"",SUMPRODUCT(((Recommendations[ImplStatus]="Implemented")+(Recommendations[ImplStatus]="Compensated"))*ISNUMBER(MATCH(Recommendations[Id],J9:AW9,0)))/COUNTIF(J9:AW9,"&lt;&gt;"))</f>
        <v>0</v>
      </c>
      <c r="J9" s="93" t="s">
        <v>60</v>
      </c>
      <c r="K9" s="93" t="s">
        <v>131</v>
      </c>
      <c r="L9" s="93" t="s">
        <v>182</v>
      </c>
      <c r="M9" s="93" t="s">
        <v>206</v>
      </c>
      <c r="N9" s="93" t="s">
        <v>207</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576</v>
      </c>
      <c r="B10" s="84" t="s">
        <v>583</v>
      </c>
      <c r="C10" s="86" t="s">
        <v>584</v>
      </c>
      <c r="D10" s="88" t="s">
        <v>585</v>
      </c>
      <c r="E10" s="88" t="s">
        <v>586</v>
      </c>
      <c r="F10" s="89" t="s">
        <v>582</v>
      </c>
      <c r="G10" s="89" t="s">
        <v>557</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576</v>
      </c>
      <c r="B11" s="84" t="s">
        <v>587</v>
      </c>
      <c r="C11" s="86" t="s">
        <v>588</v>
      </c>
      <c r="D11" s="88" t="s">
        <v>589</v>
      </c>
      <c r="E11" s="88" t="s">
        <v>590</v>
      </c>
      <c r="F11" s="89" t="s">
        <v>582</v>
      </c>
      <c r="G11" s="89" t="s">
        <v>562</v>
      </c>
      <c r="H11" s="89">
        <v>1</v>
      </c>
      <c r="I11" s="91">
        <f>IF(COUNTIF(J11:AW11,"&lt;&gt;")=0,"",SUMPRODUCT(((Recommendations[ImplStatus]="Implemented")+(Recommendations[ImplStatus]="Compensated"))*ISNUMBER(MATCH(Recommendations[Id],J11:AW11,0)))/COUNTIF(J11:AW11,"&lt;&gt;"))</f>
        <v>0</v>
      </c>
      <c r="J11" s="93" t="s">
        <v>190</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576</v>
      </c>
      <c r="B12" s="84" t="s">
        <v>591</v>
      </c>
      <c r="C12" s="86" t="s">
        <v>592</v>
      </c>
      <c r="D12" s="88" t="s">
        <v>593</v>
      </c>
      <c r="E12" s="88" t="s">
        <v>594</v>
      </c>
      <c r="F12" s="89" t="s">
        <v>582</v>
      </c>
      <c r="G12" s="89" t="s">
        <v>567</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576</v>
      </c>
      <c r="B13" s="84" t="s">
        <v>595</v>
      </c>
      <c r="C13" s="86" t="s">
        <v>596</v>
      </c>
      <c r="D13" s="88" t="s">
        <v>597</v>
      </c>
      <c r="E13" s="88" t="s">
        <v>598</v>
      </c>
      <c r="F13" s="89" t="s">
        <v>582</v>
      </c>
      <c r="G13" s="89" t="s">
        <v>599</v>
      </c>
      <c r="H13" s="89">
        <v>2</v>
      </c>
      <c r="I13" s="91">
        <f>IF(COUNTIF(J13:AW13,"&lt;&gt;")=0,"",SUMPRODUCT(((Recommendations[ImplStatus]="Implemented")+(Recommendations[ImplStatus]="Compensated"))*ISNUMBER(MATCH(Recommendations[Id],J13:AW13,0)))/COUNTIF(J13:AW13,"&lt;&gt;"))</f>
        <v>0</v>
      </c>
      <c r="J13" s="93" t="s">
        <v>45</v>
      </c>
      <c r="K13" s="93" t="s">
        <v>50</v>
      </c>
      <c r="L13" s="93" t="s">
        <v>70</v>
      </c>
      <c r="M13" s="93" t="s">
        <v>178</v>
      </c>
      <c r="N13" s="93" t="s">
        <v>179</v>
      </c>
      <c r="O13" s="93" t="s">
        <v>184</v>
      </c>
      <c r="P13" s="93" t="s">
        <v>201</v>
      </c>
      <c r="Q13" s="93" t="s">
        <v>212</v>
      </c>
      <c r="R13" s="93" t="s">
        <v>217</v>
      </c>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576</v>
      </c>
      <c r="B14" s="84" t="s">
        <v>600</v>
      </c>
      <c r="C14" s="86" t="s">
        <v>601</v>
      </c>
      <c r="D14" s="88" t="s">
        <v>602</v>
      </c>
      <c r="E14" s="88" t="s">
        <v>603</v>
      </c>
      <c r="F14" s="89" t="s">
        <v>582</v>
      </c>
      <c r="G14" s="89" t="s">
        <v>599</v>
      </c>
      <c r="H14" s="89">
        <v>2</v>
      </c>
      <c r="I14" s="91">
        <f>IF(COUNTIF(J14:AW14,"&lt;&gt;")=0,"",SUMPRODUCT(((Recommendations[ImplStatus]="Implemented")+(Recommendations[ImplStatus]="Compensated"))*ISNUMBER(MATCH(Recommendations[Id],J14:AW14,0)))/COUNTIF(J14:AW14,"&lt;&gt;"))</f>
        <v>0</v>
      </c>
      <c r="J14" s="93" t="s">
        <v>45</v>
      </c>
      <c r="K14" s="93" t="s">
        <v>50</v>
      </c>
      <c r="L14" s="93" t="s">
        <v>178</v>
      </c>
      <c r="M14" s="93" t="s">
        <v>179</v>
      </c>
      <c r="N14" s="93" t="s">
        <v>201</v>
      </c>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576</v>
      </c>
      <c r="B15" s="84" t="s">
        <v>604</v>
      </c>
      <c r="C15" s="86" t="s">
        <v>605</v>
      </c>
      <c r="D15" s="88" t="s">
        <v>606</v>
      </c>
      <c r="E15" s="88" t="s">
        <v>607</v>
      </c>
      <c r="F15" s="89" t="s">
        <v>582</v>
      </c>
      <c r="G15" s="89" t="s">
        <v>599</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608</v>
      </c>
      <c r="B16" s="83">
        <v>3</v>
      </c>
      <c r="C16" s="85" t="s">
        <v>21</v>
      </c>
      <c r="D16" s="87" t="s">
        <v>609</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608</v>
      </c>
      <c r="B17" s="84" t="s">
        <v>610</v>
      </c>
      <c r="C17" s="86" t="s">
        <v>611</v>
      </c>
      <c r="D17" s="88" t="s">
        <v>612</v>
      </c>
      <c r="E17" s="88" t="s">
        <v>613</v>
      </c>
      <c r="F17" s="89" t="s">
        <v>614</v>
      </c>
      <c r="G17" s="89" t="s">
        <v>615</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608</v>
      </c>
      <c r="B18" s="84" t="s">
        <v>616</v>
      </c>
      <c r="C18" s="86" t="s">
        <v>617</v>
      </c>
      <c r="D18" s="88" t="s">
        <v>618</v>
      </c>
      <c r="E18" s="88" t="s">
        <v>619</v>
      </c>
      <c r="F18" s="89" t="s">
        <v>614</v>
      </c>
      <c r="G18" s="89" t="s">
        <v>557</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608</v>
      </c>
      <c r="B19" s="84" t="s">
        <v>620</v>
      </c>
      <c r="C19" s="86" t="s">
        <v>621</v>
      </c>
      <c r="D19" s="88" t="s">
        <v>622</v>
      </c>
      <c r="E19" s="88" t="s">
        <v>623</v>
      </c>
      <c r="F19" s="89" t="s">
        <v>614</v>
      </c>
      <c r="G19" s="89" t="s">
        <v>599</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608</v>
      </c>
      <c r="B20" s="84" t="s">
        <v>624</v>
      </c>
      <c r="C20" s="86" t="s">
        <v>625</v>
      </c>
      <c r="D20" s="88" t="s">
        <v>626</v>
      </c>
      <c r="E20" s="88" t="s">
        <v>627</v>
      </c>
      <c r="F20" s="89" t="s">
        <v>614</v>
      </c>
      <c r="G20" s="89" t="s">
        <v>599</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608</v>
      </c>
      <c r="B21" s="84" t="s">
        <v>628</v>
      </c>
      <c r="C21" s="86" t="s">
        <v>629</v>
      </c>
      <c r="D21" s="88" t="s">
        <v>630</v>
      </c>
      <c r="E21" s="88" t="s">
        <v>631</v>
      </c>
      <c r="F21" s="89" t="s">
        <v>614</v>
      </c>
      <c r="G21" s="89" t="s">
        <v>599</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608</v>
      </c>
      <c r="B22" s="84" t="s">
        <v>632</v>
      </c>
      <c r="C22" s="86" t="s">
        <v>633</v>
      </c>
      <c r="D22" s="88" t="s">
        <v>634</v>
      </c>
      <c r="E22" s="88" t="s">
        <v>635</v>
      </c>
      <c r="F22" s="89" t="s">
        <v>614</v>
      </c>
      <c r="G22" s="89" t="s">
        <v>599</v>
      </c>
      <c r="H22" s="89">
        <v>1</v>
      </c>
      <c r="I22" s="91">
        <f>IF(COUNTIF(J22:AW22,"&lt;&gt;")=0,"",SUMPRODUCT(((Recommendations[ImplStatus]="Implemented")+(Recommendations[ImplStatus]="Compensated"))*ISNUMBER(MATCH(Recommendations[Id],J22:AW22,0)))/COUNTIF(J22:AW22,"&lt;&gt;"))</f>
        <v>0</v>
      </c>
      <c r="J22" s="93" t="s">
        <v>55</v>
      </c>
      <c r="K22" s="93" t="s">
        <v>86</v>
      </c>
      <c r="L22" s="93" t="s">
        <v>106</v>
      </c>
      <c r="M22" s="93" t="s">
        <v>152</v>
      </c>
      <c r="N22" s="93" t="s">
        <v>157</v>
      </c>
      <c r="O22" s="93" t="s">
        <v>180</v>
      </c>
      <c r="P22" s="93" t="s">
        <v>187</v>
      </c>
      <c r="Q22" s="93" t="s">
        <v>196</v>
      </c>
      <c r="R22" s="93" t="s">
        <v>225</v>
      </c>
      <c r="S22" s="93" t="s">
        <v>226</v>
      </c>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608</v>
      </c>
      <c r="B23" s="84" t="s">
        <v>636</v>
      </c>
      <c r="C23" s="86" t="s">
        <v>637</v>
      </c>
      <c r="D23" s="88" t="s">
        <v>638</v>
      </c>
      <c r="E23" s="88" t="s">
        <v>639</v>
      </c>
      <c r="F23" s="89" t="s">
        <v>614</v>
      </c>
      <c r="G23" s="89" t="s">
        <v>557</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608</v>
      </c>
      <c r="B24" s="84" t="s">
        <v>640</v>
      </c>
      <c r="C24" s="86" t="s">
        <v>641</v>
      </c>
      <c r="D24" s="88" t="s">
        <v>642</v>
      </c>
      <c r="E24" s="88" t="s">
        <v>643</v>
      </c>
      <c r="F24" s="89" t="s">
        <v>614</v>
      </c>
      <c r="G24" s="89" t="s">
        <v>557</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608</v>
      </c>
      <c r="B25" s="84" t="s">
        <v>644</v>
      </c>
      <c r="C25" s="86" t="s">
        <v>645</v>
      </c>
      <c r="D25" s="88" t="s">
        <v>646</v>
      </c>
      <c r="E25" s="88" t="s">
        <v>647</v>
      </c>
      <c r="F25" s="89" t="s">
        <v>614</v>
      </c>
      <c r="G25" s="89" t="s">
        <v>599</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608</v>
      </c>
      <c r="B26" s="84" t="s">
        <v>648</v>
      </c>
      <c r="C26" s="86" t="s">
        <v>649</v>
      </c>
      <c r="D26" s="88" t="s">
        <v>650</v>
      </c>
      <c r="E26" s="88" t="s">
        <v>651</v>
      </c>
      <c r="F26" s="89" t="s">
        <v>614</v>
      </c>
      <c r="G26" s="89" t="s">
        <v>599</v>
      </c>
      <c r="H26" s="89">
        <v>2</v>
      </c>
      <c r="I26" s="91">
        <f>IF(COUNTIF(J26:AW26,"&lt;&gt;")=0,"",SUMPRODUCT(((Recommendations[ImplStatus]="Implemented")+(Recommendations[ImplStatus]="Compensated"))*ISNUMBER(MATCH(Recommendations[Id],J26:AW26,0)))/COUNTIF(J26:AW26,"&lt;&gt;"))</f>
        <v>0</v>
      </c>
      <c r="J26" s="93" t="s">
        <v>126</v>
      </c>
      <c r="K26" s="93" t="s">
        <v>162</v>
      </c>
      <c r="L26" s="93" t="s">
        <v>200</v>
      </c>
      <c r="M26" s="93" t="s">
        <v>227</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608</v>
      </c>
      <c r="B27" s="84" t="s">
        <v>652</v>
      </c>
      <c r="C27" s="86" t="s">
        <v>653</v>
      </c>
      <c r="D27" s="88" t="s">
        <v>654</v>
      </c>
      <c r="E27" s="88" t="s">
        <v>655</v>
      </c>
      <c r="F27" s="89" t="s">
        <v>614</v>
      </c>
      <c r="G27" s="89" t="s">
        <v>599</v>
      </c>
      <c r="H27" s="89">
        <v>2</v>
      </c>
      <c r="I27" s="91">
        <f>IF(COUNTIF(J27:AW27,"&lt;&gt;")=0,"",SUMPRODUCT(((Recommendations[ImplStatus]="Implemented")+(Recommendations[ImplStatus]="Compensated"))*ISNUMBER(MATCH(Recommendations[Id],J27:AW27,0)))/COUNTIF(J27:AW27,"&lt;&gt;"))</f>
        <v>0</v>
      </c>
      <c r="J27" s="93" t="s">
        <v>55</v>
      </c>
      <c r="K27" s="93" t="s">
        <v>106</v>
      </c>
      <c r="L27" s="93" t="s">
        <v>152</v>
      </c>
      <c r="M27" s="93" t="s">
        <v>180</v>
      </c>
      <c r="N27" s="93" t="s">
        <v>196</v>
      </c>
      <c r="O27" s="93" t="s">
        <v>225</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608</v>
      </c>
      <c r="B28" s="84" t="s">
        <v>656</v>
      </c>
      <c r="C28" s="86" t="s">
        <v>657</v>
      </c>
      <c r="D28" s="88" t="s">
        <v>658</v>
      </c>
      <c r="E28" s="88" t="s">
        <v>659</v>
      </c>
      <c r="F28" s="89" t="s">
        <v>614</v>
      </c>
      <c r="G28" s="89" t="s">
        <v>599</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608</v>
      </c>
      <c r="B29" s="84" t="s">
        <v>660</v>
      </c>
      <c r="C29" s="86" t="s">
        <v>661</v>
      </c>
      <c r="D29" s="88" t="s">
        <v>662</v>
      </c>
      <c r="E29" s="88" t="s">
        <v>663</v>
      </c>
      <c r="F29" s="89" t="s">
        <v>614</v>
      </c>
      <c r="G29" s="89" t="s">
        <v>599</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608</v>
      </c>
      <c r="B30" s="84" t="s">
        <v>664</v>
      </c>
      <c r="C30" s="86" t="s">
        <v>665</v>
      </c>
      <c r="D30" s="88" t="s">
        <v>666</v>
      </c>
      <c r="E30" s="88" t="s">
        <v>667</v>
      </c>
      <c r="F30" s="89" t="s">
        <v>614</v>
      </c>
      <c r="G30" s="89" t="s">
        <v>567</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668</v>
      </c>
      <c r="B31" s="83">
        <v>4</v>
      </c>
      <c r="C31" s="85" t="s">
        <v>21</v>
      </c>
      <c r="D31" s="87" t="s">
        <v>669</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668</v>
      </c>
      <c r="B32" s="84" t="s">
        <v>670</v>
      </c>
      <c r="C32" s="86" t="s">
        <v>671</v>
      </c>
      <c r="D32" s="88" t="s">
        <v>672</v>
      </c>
      <c r="E32" s="88" t="s">
        <v>673</v>
      </c>
      <c r="F32" s="89" t="s">
        <v>674</v>
      </c>
      <c r="G32" s="89" t="s">
        <v>615</v>
      </c>
      <c r="H32" s="89">
        <v>1</v>
      </c>
      <c r="I32" s="91">
        <f>IF(COUNTIF(J32:AW32,"&lt;&gt;")=0,"",SUMPRODUCT(((Recommendations[ImplStatus]="Implemented")+(Recommendations[ImplStatus]="Compensated"))*ISNUMBER(MATCH(Recommendations[Id],J32:AW32,0)))/COUNTIF(J32:AW32,"&lt;&gt;"))</f>
        <v>0</v>
      </c>
      <c r="J32" s="93" t="s">
        <v>167</v>
      </c>
      <c r="K32" s="93" t="s">
        <v>228</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668</v>
      </c>
      <c r="B33" s="84" t="s">
        <v>675</v>
      </c>
      <c r="C33" s="86" t="s">
        <v>676</v>
      </c>
      <c r="D33" s="88" t="s">
        <v>677</v>
      </c>
      <c r="E33" s="88" t="s">
        <v>678</v>
      </c>
      <c r="F33" s="89" t="s">
        <v>674</v>
      </c>
      <c r="G33" s="89" t="s">
        <v>615</v>
      </c>
      <c r="H33" s="89">
        <v>1</v>
      </c>
      <c r="I33" s="91">
        <f>IF(COUNTIF(J33:AW33,"&lt;&gt;")=0,"",SUMPRODUCT(((Recommendations[ImplStatus]="Implemented")+(Recommendations[ImplStatus]="Compensated"))*ISNUMBER(MATCH(Recommendations[Id],J33:AW33,0)))/COUNTIF(J33:AW33,"&lt;&gt;"))</f>
        <v>0</v>
      </c>
      <c r="J33" s="93" t="s">
        <v>167</v>
      </c>
      <c r="K33" s="93" t="s">
        <v>228</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668</v>
      </c>
      <c r="B34" s="84" t="s">
        <v>679</v>
      </c>
      <c r="C34" s="86" t="s">
        <v>680</v>
      </c>
      <c r="D34" s="88" t="s">
        <v>681</v>
      </c>
      <c r="E34" s="88" t="s">
        <v>682</v>
      </c>
      <c r="F34" s="89" t="s">
        <v>556</v>
      </c>
      <c r="G34" s="89" t="s">
        <v>599</v>
      </c>
      <c r="H34" s="89">
        <v>1</v>
      </c>
      <c r="I34" s="91">
        <f>IF(COUNTIF(J34:AW34,"&lt;&gt;")=0,"",SUMPRODUCT(((Recommendations[ImplStatus]="Implemented")+(Recommendations[ImplStatus]="Compensated"))*ISNUMBER(MATCH(Recommendations[Id],J34:AW34,0)))/COUNTIF(J34:AW34,"&lt;&gt;"))</f>
        <v>0</v>
      </c>
      <c r="J34" s="93" t="s">
        <v>35</v>
      </c>
      <c r="K34" s="93" t="s">
        <v>176</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668</v>
      </c>
      <c r="B35" s="84" t="s">
        <v>683</v>
      </c>
      <c r="C35" s="86" t="s">
        <v>684</v>
      </c>
      <c r="D35" s="88" t="s">
        <v>685</v>
      </c>
      <c r="E35" s="88" t="s">
        <v>686</v>
      </c>
      <c r="F35" s="89" t="s">
        <v>556</v>
      </c>
      <c r="G35" s="89" t="s">
        <v>599</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668</v>
      </c>
      <c r="B36" s="84" t="s">
        <v>687</v>
      </c>
      <c r="C36" s="86" t="s">
        <v>688</v>
      </c>
      <c r="D36" s="88" t="s">
        <v>689</v>
      </c>
      <c r="E36" s="88" t="s">
        <v>690</v>
      </c>
      <c r="F36" s="89" t="s">
        <v>556</v>
      </c>
      <c r="G36" s="89" t="s">
        <v>599</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668</v>
      </c>
      <c r="B37" s="84" t="s">
        <v>691</v>
      </c>
      <c r="C37" s="86" t="s">
        <v>692</v>
      </c>
      <c r="D37" s="88" t="s">
        <v>693</v>
      </c>
      <c r="E37" s="88" t="s">
        <v>694</v>
      </c>
      <c r="F37" s="89" t="s">
        <v>556</v>
      </c>
      <c r="G37" s="89" t="s">
        <v>599</v>
      </c>
      <c r="H37" s="89">
        <v>1</v>
      </c>
      <c r="I37" s="91">
        <f>IF(COUNTIF(J37:AW37,"&lt;&gt;")=0,"",SUMPRODUCT(((Recommendations[ImplStatus]="Implemented")+(Recommendations[ImplStatus]="Compensated"))*ISNUMBER(MATCH(Recommendations[Id],J37:AW37,0)))/COUNTIF(J37:AW37,"&lt;&gt;"))</f>
        <v>0</v>
      </c>
      <c r="J37" s="93" t="s">
        <v>60</v>
      </c>
      <c r="K37" s="93" t="s">
        <v>131</v>
      </c>
      <c r="L37" s="93" t="s">
        <v>182</v>
      </c>
      <c r="M37" s="93" t="s">
        <v>206</v>
      </c>
      <c r="N37" s="93" t="s">
        <v>207</v>
      </c>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668</v>
      </c>
      <c r="B38" s="84" t="s">
        <v>695</v>
      </c>
      <c r="C38" s="86" t="s">
        <v>696</v>
      </c>
      <c r="D38" s="88" t="s">
        <v>697</v>
      </c>
      <c r="E38" s="88" t="s">
        <v>698</v>
      </c>
      <c r="F38" s="89" t="s">
        <v>699</v>
      </c>
      <c r="G38" s="89" t="s">
        <v>599</v>
      </c>
      <c r="H38" s="89">
        <v>1</v>
      </c>
      <c r="I38" s="91">
        <f>IF(COUNTIF(J38:AW38,"&lt;&gt;")=0,"",SUMPRODUCT(((Recommendations[ImplStatus]="Implemented")+(Recommendations[ImplStatus]="Compensated"))*ISNUMBER(MATCH(Recommendations[Id],J38:AW38,0)))/COUNTIF(J38:AW38,"&lt;&gt;"))</f>
        <v>0</v>
      </c>
      <c r="J38" s="93" t="s">
        <v>25</v>
      </c>
      <c r="K38" s="93" t="s">
        <v>30</v>
      </c>
      <c r="L38" s="93" t="s">
        <v>75</v>
      </c>
      <c r="M38" s="93" t="s">
        <v>174</v>
      </c>
      <c r="N38" s="93" t="s">
        <v>175</v>
      </c>
      <c r="O38" s="93" t="s">
        <v>185</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668</v>
      </c>
      <c r="B39" s="84" t="s">
        <v>700</v>
      </c>
      <c r="C39" s="86" t="s">
        <v>701</v>
      </c>
      <c r="D39" s="88" t="s">
        <v>702</v>
      </c>
      <c r="E39" s="88" t="s">
        <v>703</v>
      </c>
      <c r="F39" s="89" t="s">
        <v>556</v>
      </c>
      <c r="G39" s="89" t="s">
        <v>599</v>
      </c>
      <c r="H39" s="89">
        <v>2</v>
      </c>
      <c r="I39" s="91">
        <f>IF(COUNTIF(J39:AW39,"&lt;&gt;")=0,"",SUMPRODUCT(((Recommendations[ImplStatus]="Implemented")+(Recommendations[ImplStatus]="Compensated"))*ISNUMBER(MATCH(Recommendations[Id],J39:AW39,0)))/COUNTIF(J39:AW39,"&lt;&gt;"))</f>
        <v>0</v>
      </c>
      <c r="J39" s="93" t="s">
        <v>65</v>
      </c>
      <c r="K39" s="93" t="s">
        <v>70</v>
      </c>
      <c r="L39" s="93" t="s">
        <v>136</v>
      </c>
      <c r="M39" s="93" t="s">
        <v>183</v>
      </c>
      <c r="N39" s="93" t="s">
        <v>184</v>
      </c>
      <c r="O39" s="93" t="s">
        <v>190</v>
      </c>
      <c r="P39" s="93" t="s">
        <v>222</v>
      </c>
      <c r="Q39" s="93" t="s">
        <v>254</v>
      </c>
      <c r="R39" s="93" t="s">
        <v>267</v>
      </c>
      <c r="S39" s="93" t="s">
        <v>274</v>
      </c>
      <c r="T39" s="93" t="s">
        <v>280</v>
      </c>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668</v>
      </c>
      <c r="B40" s="84" t="s">
        <v>704</v>
      </c>
      <c r="C40" s="86" t="s">
        <v>705</v>
      </c>
      <c r="D40" s="88" t="s">
        <v>706</v>
      </c>
      <c r="E40" s="88" t="s">
        <v>707</v>
      </c>
      <c r="F40" s="89" t="s">
        <v>556</v>
      </c>
      <c r="G40" s="89" t="s">
        <v>599</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668</v>
      </c>
      <c r="B41" s="84" t="s">
        <v>708</v>
      </c>
      <c r="C41" s="86" t="s">
        <v>709</v>
      </c>
      <c r="D41" s="88" t="s">
        <v>710</v>
      </c>
      <c r="E41" s="88" t="s">
        <v>711</v>
      </c>
      <c r="F41" s="89" t="s">
        <v>556</v>
      </c>
      <c r="G41" s="89" t="s">
        <v>599</v>
      </c>
      <c r="H41" s="89">
        <v>2</v>
      </c>
      <c r="I41" s="91">
        <f>IF(COUNTIF(J41:AW41,"&lt;&gt;")=0,"",SUMPRODUCT(((Recommendations[ImplStatus]="Implemented")+(Recommendations[ImplStatus]="Compensated"))*ISNUMBER(MATCH(Recommendations[Id],J41:AW41,0)))/COUNTIF(J41:AW41,"&lt;&gt;"))</f>
        <v>0</v>
      </c>
      <c r="J41" s="93" t="s">
        <v>35</v>
      </c>
      <c r="K41" s="93" t="s">
        <v>40</v>
      </c>
      <c r="L41" s="93" t="s">
        <v>176</v>
      </c>
      <c r="M41" s="93" t="s">
        <v>177</v>
      </c>
      <c r="N41" s="93" t="s">
        <v>229</v>
      </c>
      <c r="O41" s="93" t="s">
        <v>259</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668</v>
      </c>
      <c r="B42" s="84" t="s">
        <v>712</v>
      </c>
      <c r="C42" s="86" t="s">
        <v>713</v>
      </c>
      <c r="D42" s="88" t="s">
        <v>714</v>
      </c>
      <c r="E42" s="88" t="s">
        <v>715</v>
      </c>
      <c r="F42" s="89" t="s">
        <v>614</v>
      </c>
      <c r="G42" s="89" t="s">
        <v>599</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668</v>
      </c>
      <c r="B43" s="84" t="s">
        <v>716</v>
      </c>
      <c r="C43" s="86" t="s">
        <v>717</v>
      </c>
      <c r="D43" s="88" t="s">
        <v>718</v>
      </c>
      <c r="E43" s="88" t="s">
        <v>719</v>
      </c>
      <c r="F43" s="89" t="s">
        <v>614</v>
      </c>
      <c r="G43" s="89" t="s">
        <v>599</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720</v>
      </c>
      <c r="B44" s="83">
        <v>5</v>
      </c>
      <c r="C44" s="85" t="s">
        <v>21</v>
      </c>
      <c r="D44" s="87" t="s">
        <v>721</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720</v>
      </c>
      <c r="B45" s="84" t="s">
        <v>722</v>
      </c>
      <c r="C45" s="86" t="s">
        <v>723</v>
      </c>
      <c r="D45" s="88" t="s">
        <v>724</v>
      </c>
      <c r="E45" s="88" t="s">
        <v>725</v>
      </c>
      <c r="F45" s="89" t="s">
        <v>699</v>
      </c>
      <c r="G45" s="89" t="s">
        <v>557</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720</v>
      </c>
      <c r="B46" s="84" t="s">
        <v>726</v>
      </c>
      <c r="C46" s="86" t="s">
        <v>727</v>
      </c>
      <c r="D46" s="88" t="s">
        <v>728</v>
      </c>
      <c r="E46" s="88" t="s">
        <v>729</v>
      </c>
      <c r="F46" s="89" t="s">
        <v>699</v>
      </c>
      <c r="G46" s="89" t="s">
        <v>599</v>
      </c>
      <c r="H46" s="89">
        <v>1</v>
      </c>
      <c r="I46" s="91">
        <f>IF(COUNTIF(J46:AW46,"&lt;&gt;")=0,"",SUMPRODUCT(((Recommendations[ImplStatus]="Implemented")+(Recommendations[ImplStatus]="Compensated"))*ISNUMBER(MATCH(Recommendations[Id],J46:AW46,0)))/COUNTIF(J46:AW46,"&lt;&gt;"))</f>
        <v>0</v>
      </c>
      <c r="J46" s="93" t="s">
        <v>25</v>
      </c>
      <c r="K46" s="93" t="s">
        <v>30</v>
      </c>
      <c r="L46" s="93" t="s">
        <v>40</v>
      </c>
      <c r="M46" s="93" t="s">
        <v>75</v>
      </c>
      <c r="N46" s="93" t="s">
        <v>174</v>
      </c>
      <c r="O46" s="93" t="s">
        <v>175</v>
      </c>
      <c r="P46" s="93" t="s">
        <v>177</v>
      </c>
      <c r="Q46" s="93" t="s">
        <v>185</v>
      </c>
      <c r="R46" s="93" t="s">
        <v>229</v>
      </c>
      <c r="S46" s="93" t="s">
        <v>259</v>
      </c>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720</v>
      </c>
      <c r="B47" s="84" t="s">
        <v>730</v>
      </c>
      <c r="C47" s="86" t="s">
        <v>731</v>
      </c>
      <c r="D47" s="88" t="s">
        <v>732</v>
      </c>
      <c r="E47" s="88" t="s">
        <v>733</v>
      </c>
      <c r="F47" s="89" t="s">
        <v>699</v>
      </c>
      <c r="G47" s="89" t="s">
        <v>599</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720</v>
      </c>
      <c r="B48" s="84" t="s">
        <v>734</v>
      </c>
      <c r="C48" s="86" t="s">
        <v>735</v>
      </c>
      <c r="D48" s="88" t="s">
        <v>736</v>
      </c>
      <c r="E48" s="88" t="s">
        <v>737</v>
      </c>
      <c r="F48" s="89" t="s">
        <v>699</v>
      </c>
      <c r="G48" s="89" t="s">
        <v>599</v>
      </c>
      <c r="H48" s="89">
        <v>1</v>
      </c>
      <c r="I48" s="91">
        <f>IF(COUNTIF(J48:AW48,"&lt;&gt;")=0,"",SUMPRODUCT(((Recommendations[ImplStatus]="Implemented")+(Recommendations[ImplStatus]="Compensated"))*ISNUMBER(MATCH(Recommendations[Id],J48:AW48,0)))/COUNTIF(J48:AW48,"&lt;&gt;"))</f>
        <v>0</v>
      </c>
      <c r="J48" s="93" t="s">
        <v>101</v>
      </c>
      <c r="K48" s="93" t="s">
        <v>195</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720</v>
      </c>
      <c r="B49" s="84" t="s">
        <v>738</v>
      </c>
      <c r="C49" s="86" t="s">
        <v>739</v>
      </c>
      <c r="D49" s="88" t="s">
        <v>740</v>
      </c>
      <c r="E49" s="88" t="s">
        <v>741</v>
      </c>
      <c r="F49" s="89" t="s">
        <v>699</v>
      </c>
      <c r="G49" s="89" t="s">
        <v>557</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720</v>
      </c>
      <c r="B50" s="84" t="s">
        <v>742</v>
      </c>
      <c r="C50" s="86" t="s">
        <v>743</v>
      </c>
      <c r="D50" s="88" t="s">
        <v>744</v>
      </c>
      <c r="E50" s="88" t="s">
        <v>745</v>
      </c>
      <c r="F50" s="89" t="s">
        <v>699</v>
      </c>
      <c r="G50" s="89" t="s">
        <v>615</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746</v>
      </c>
      <c r="B51" s="83">
        <v>6</v>
      </c>
      <c r="C51" s="85" t="s">
        <v>21</v>
      </c>
      <c r="D51" s="87" t="s">
        <v>747</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746</v>
      </c>
      <c r="B52" s="84" t="s">
        <v>748</v>
      </c>
      <c r="C52" s="86" t="s">
        <v>749</v>
      </c>
      <c r="D52" s="88" t="s">
        <v>750</v>
      </c>
      <c r="E52" s="88" t="s">
        <v>751</v>
      </c>
      <c r="F52" s="89" t="s">
        <v>674</v>
      </c>
      <c r="G52" s="89" t="s">
        <v>615</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746</v>
      </c>
      <c r="B53" s="84" t="s">
        <v>752</v>
      </c>
      <c r="C53" s="86" t="s">
        <v>753</v>
      </c>
      <c r="D53" s="88" t="s">
        <v>754</v>
      </c>
      <c r="E53" s="88" t="s">
        <v>755</v>
      </c>
      <c r="F53" s="89" t="s">
        <v>674</v>
      </c>
      <c r="G53" s="89" t="s">
        <v>615</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746</v>
      </c>
      <c r="B54" s="84" t="s">
        <v>756</v>
      </c>
      <c r="C54" s="86" t="s">
        <v>757</v>
      </c>
      <c r="D54" s="88" t="s">
        <v>758</v>
      </c>
      <c r="E54" s="88" t="s">
        <v>759</v>
      </c>
      <c r="F54" s="89" t="s">
        <v>699</v>
      </c>
      <c r="G54" s="89" t="s">
        <v>599</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746</v>
      </c>
      <c r="B55" s="84" t="s">
        <v>760</v>
      </c>
      <c r="C55" s="86" t="s">
        <v>761</v>
      </c>
      <c r="D55" s="88" t="s">
        <v>762</v>
      </c>
      <c r="E55" s="88" t="s">
        <v>763</v>
      </c>
      <c r="F55" s="89" t="s">
        <v>699</v>
      </c>
      <c r="G55" s="89" t="s">
        <v>599</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746</v>
      </c>
      <c r="B56" s="84" t="s">
        <v>764</v>
      </c>
      <c r="C56" s="86" t="s">
        <v>765</v>
      </c>
      <c r="D56" s="88" t="s">
        <v>766</v>
      </c>
      <c r="E56" s="88" t="s">
        <v>767</v>
      </c>
      <c r="F56" s="89" t="s">
        <v>699</v>
      </c>
      <c r="G56" s="89" t="s">
        <v>599</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746</v>
      </c>
      <c r="B57" s="84" t="s">
        <v>768</v>
      </c>
      <c r="C57" s="86" t="s">
        <v>769</v>
      </c>
      <c r="D57" s="88" t="s">
        <v>770</v>
      </c>
      <c r="E57" s="88" t="s">
        <v>771</v>
      </c>
      <c r="F57" s="89" t="s">
        <v>582</v>
      </c>
      <c r="G57" s="89" t="s">
        <v>557</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746</v>
      </c>
      <c r="B58" s="84" t="s">
        <v>772</v>
      </c>
      <c r="C58" s="86" t="s">
        <v>773</v>
      </c>
      <c r="D58" s="88" t="s">
        <v>774</v>
      </c>
      <c r="E58" s="88" t="s">
        <v>775</v>
      </c>
      <c r="F58" s="89" t="s">
        <v>699</v>
      </c>
      <c r="G58" s="89" t="s">
        <v>599</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746</v>
      </c>
      <c r="B59" s="84" t="s">
        <v>776</v>
      </c>
      <c r="C59" s="86" t="s">
        <v>777</v>
      </c>
      <c r="D59" s="88" t="s">
        <v>778</v>
      </c>
      <c r="E59" s="88" t="s">
        <v>779</v>
      </c>
      <c r="F59" s="89" t="s">
        <v>699</v>
      </c>
      <c r="G59" s="89" t="s">
        <v>615</v>
      </c>
      <c r="H59" s="89">
        <v>3</v>
      </c>
      <c r="I59" s="91">
        <f>IF(COUNTIF(J59:AW59,"&lt;&gt;")=0,"",SUMPRODUCT(((Recommendations[ImplStatus]="Implemented")+(Recommendations[ImplStatus]="Compensated"))*ISNUMBER(MATCH(Recommendations[Id],J59:AW59,0)))/COUNTIF(J59:AW59,"&lt;&gt;"))</f>
        <v>0</v>
      </c>
      <c r="J59" s="93" t="s">
        <v>101</v>
      </c>
      <c r="K59" s="93" t="s">
        <v>195</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780</v>
      </c>
      <c r="B60" s="83">
        <v>7</v>
      </c>
      <c r="C60" s="85" t="s">
        <v>21</v>
      </c>
      <c r="D60" s="87" t="s">
        <v>781</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780</v>
      </c>
      <c r="B61" s="84" t="s">
        <v>782</v>
      </c>
      <c r="C61" s="86" t="s">
        <v>783</v>
      </c>
      <c r="D61" s="88" t="s">
        <v>784</v>
      </c>
      <c r="E61" s="88" t="s">
        <v>785</v>
      </c>
      <c r="F61" s="89" t="s">
        <v>674</v>
      </c>
      <c r="G61" s="89" t="s">
        <v>615</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780</v>
      </c>
      <c r="B62" s="84" t="s">
        <v>786</v>
      </c>
      <c r="C62" s="86" t="s">
        <v>787</v>
      </c>
      <c r="D62" s="88" t="s">
        <v>788</v>
      </c>
      <c r="E62" s="88" t="s">
        <v>789</v>
      </c>
      <c r="F62" s="89" t="s">
        <v>674</v>
      </c>
      <c r="G62" s="89" t="s">
        <v>615</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780</v>
      </c>
      <c r="B63" s="84" t="s">
        <v>790</v>
      </c>
      <c r="C63" s="86" t="s">
        <v>791</v>
      </c>
      <c r="D63" s="88" t="s">
        <v>792</v>
      </c>
      <c r="E63" s="88" t="s">
        <v>793</v>
      </c>
      <c r="F63" s="89" t="s">
        <v>582</v>
      </c>
      <c r="G63" s="89" t="s">
        <v>599</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780</v>
      </c>
      <c r="B64" s="84" t="s">
        <v>794</v>
      </c>
      <c r="C64" s="86" t="s">
        <v>795</v>
      </c>
      <c r="D64" s="88" t="s">
        <v>796</v>
      </c>
      <c r="E64" s="88" t="s">
        <v>797</v>
      </c>
      <c r="F64" s="89" t="s">
        <v>582</v>
      </c>
      <c r="G64" s="89" t="s">
        <v>599</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780</v>
      </c>
      <c r="B65" s="84" t="s">
        <v>798</v>
      </c>
      <c r="C65" s="86" t="s">
        <v>799</v>
      </c>
      <c r="D65" s="88" t="s">
        <v>800</v>
      </c>
      <c r="E65" s="88" t="s">
        <v>801</v>
      </c>
      <c r="F65" s="89" t="s">
        <v>582</v>
      </c>
      <c r="G65" s="89" t="s">
        <v>557</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780</v>
      </c>
      <c r="B66" s="84" t="s">
        <v>802</v>
      </c>
      <c r="C66" s="86" t="s">
        <v>803</v>
      </c>
      <c r="D66" s="88" t="s">
        <v>804</v>
      </c>
      <c r="E66" s="88" t="s">
        <v>805</v>
      </c>
      <c r="F66" s="89" t="s">
        <v>582</v>
      </c>
      <c r="G66" s="89" t="s">
        <v>557</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780</v>
      </c>
      <c r="B67" s="84" t="s">
        <v>806</v>
      </c>
      <c r="C67" s="86" t="s">
        <v>807</v>
      </c>
      <c r="D67" s="88" t="s">
        <v>808</v>
      </c>
      <c r="E67" s="88" t="s">
        <v>809</v>
      </c>
      <c r="F67" s="89" t="s">
        <v>582</v>
      </c>
      <c r="G67" s="89" t="s">
        <v>562</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810</v>
      </c>
      <c r="B68" s="83">
        <v>8</v>
      </c>
      <c r="C68" s="85" t="s">
        <v>21</v>
      </c>
      <c r="D68" s="87" t="s">
        <v>811</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810</v>
      </c>
      <c r="B69" s="84" t="s">
        <v>812</v>
      </c>
      <c r="C69" s="86" t="s">
        <v>813</v>
      </c>
      <c r="D69" s="88" t="s">
        <v>814</v>
      </c>
      <c r="E69" s="88" t="s">
        <v>815</v>
      </c>
      <c r="F69" s="89" t="s">
        <v>674</v>
      </c>
      <c r="G69" s="89" t="s">
        <v>615</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810</v>
      </c>
      <c r="B70" s="84" t="s">
        <v>816</v>
      </c>
      <c r="C70" s="86" t="s">
        <v>817</v>
      </c>
      <c r="D70" s="88" t="s">
        <v>818</v>
      </c>
      <c r="E70" s="88" t="s">
        <v>819</v>
      </c>
      <c r="F70" s="89" t="s">
        <v>614</v>
      </c>
      <c r="G70" s="89" t="s">
        <v>567</v>
      </c>
      <c r="H70" s="89">
        <v>1</v>
      </c>
      <c r="I70" s="91">
        <f>IF(COUNTIF(J70:AW70,"&lt;&gt;")=0,"",SUMPRODUCT(((Recommendations[ImplStatus]="Implemented")+(Recommendations[ImplStatus]="Compensated"))*ISNUMBER(MATCH(Recommendations[Id],J70:AW70,0)))/COUNTIF(J70:AW70,"&lt;&gt;"))</f>
        <v>0</v>
      </c>
      <c r="J70" s="93" t="s">
        <v>14</v>
      </c>
      <c r="K70" s="93" t="s">
        <v>81</v>
      </c>
      <c r="L70" s="93" t="s">
        <v>172</v>
      </c>
      <c r="M70" s="93" t="s">
        <v>186</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810</v>
      </c>
      <c r="B71" s="84" t="s">
        <v>820</v>
      </c>
      <c r="C71" s="86" t="s">
        <v>821</v>
      </c>
      <c r="D71" s="88" t="s">
        <v>822</v>
      </c>
      <c r="E71" s="88" t="s">
        <v>823</v>
      </c>
      <c r="F71" s="89" t="s">
        <v>614</v>
      </c>
      <c r="G71" s="89" t="s">
        <v>599</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810</v>
      </c>
      <c r="B72" s="84" t="s">
        <v>824</v>
      </c>
      <c r="C72" s="86" t="s">
        <v>825</v>
      </c>
      <c r="D72" s="88" t="s">
        <v>826</v>
      </c>
      <c r="E72" s="88" t="s">
        <v>827</v>
      </c>
      <c r="F72" s="89" t="s">
        <v>828</v>
      </c>
      <c r="G72" s="89" t="s">
        <v>599</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810</v>
      </c>
      <c r="B73" s="84" t="s">
        <v>829</v>
      </c>
      <c r="C73" s="86" t="s">
        <v>830</v>
      </c>
      <c r="D73" s="88" t="s">
        <v>831</v>
      </c>
      <c r="E73" s="88" t="s">
        <v>832</v>
      </c>
      <c r="F73" s="89" t="s">
        <v>614</v>
      </c>
      <c r="G73" s="89" t="s">
        <v>567</v>
      </c>
      <c r="H73" s="89">
        <v>2</v>
      </c>
      <c r="I73" s="91">
        <f>IF(COUNTIF(J73:AW73,"&lt;&gt;")=0,"",SUMPRODUCT(((Recommendations[ImplStatus]="Implemented")+(Recommendations[ImplStatus]="Compensated"))*ISNUMBER(MATCH(Recommendations[Id],J73:AW73,0)))/COUNTIF(J73:AW73,"&lt;&gt;"))</f>
        <v>0</v>
      </c>
      <c r="J73" s="93" t="s">
        <v>14</v>
      </c>
      <c r="K73" s="93" t="s">
        <v>81</v>
      </c>
      <c r="L73" s="93" t="s">
        <v>172</v>
      </c>
      <c r="M73" s="93" t="s">
        <v>186</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810</v>
      </c>
      <c r="B74" s="84" t="s">
        <v>833</v>
      </c>
      <c r="C74" s="86" t="s">
        <v>834</v>
      </c>
      <c r="D74" s="88" t="s">
        <v>835</v>
      </c>
      <c r="E74" s="88" t="s">
        <v>836</v>
      </c>
      <c r="F74" s="89" t="s">
        <v>614</v>
      </c>
      <c r="G74" s="89" t="s">
        <v>567</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810</v>
      </c>
      <c r="B75" s="84" t="s">
        <v>837</v>
      </c>
      <c r="C75" s="86" t="s">
        <v>838</v>
      </c>
      <c r="D75" s="88" t="s">
        <v>839</v>
      </c>
      <c r="E75" s="88" t="s">
        <v>840</v>
      </c>
      <c r="F75" s="89" t="s">
        <v>614</v>
      </c>
      <c r="G75" s="89" t="s">
        <v>567</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810</v>
      </c>
      <c r="B76" s="84" t="s">
        <v>841</v>
      </c>
      <c r="C76" s="86" t="s">
        <v>842</v>
      </c>
      <c r="D76" s="88" t="s">
        <v>843</v>
      </c>
      <c r="E76" s="88" t="s">
        <v>844</v>
      </c>
      <c r="F76" s="89" t="s">
        <v>614</v>
      </c>
      <c r="G76" s="89" t="s">
        <v>567</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810</v>
      </c>
      <c r="B77" s="84" t="s">
        <v>845</v>
      </c>
      <c r="C77" s="86" t="s">
        <v>846</v>
      </c>
      <c r="D77" s="88" t="s">
        <v>847</v>
      </c>
      <c r="E77" s="88" t="s">
        <v>848</v>
      </c>
      <c r="F77" s="89" t="s">
        <v>614</v>
      </c>
      <c r="G77" s="89" t="s">
        <v>567</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810</v>
      </c>
      <c r="B78" s="84" t="s">
        <v>849</v>
      </c>
      <c r="C78" s="86" t="s">
        <v>850</v>
      </c>
      <c r="D78" s="88" t="s">
        <v>851</v>
      </c>
      <c r="E78" s="88" t="s">
        <v>852</v>
      </c>
      <c r="F78" s="89" t="s">
        <v>614</v>
      </c>
      <c r="G78" s="89" t="s">
        <v>599</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810</v>
      </c>
      <c r="B79" s="84" t="s">
        <v>853</v>
      </c>
      <c r="C79" s="86" t="s">
        <v>854</v>
      </c>
      <c r="D79" s="88" t="s">
        <v>855</v>
      </c>
      <c r="E79" s="88" t="s">
        <v>856</v>
      </c>
      <c r="F79" s="89" t="s">
        <v>614</v>
      </c>
      <c r="G79" s="89" t="s">
        <v>567</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810</v>
      </c>
      <c r="B80" s="84" t="s">
        <v>857</v>
      </c>
      <c r="C80" s="86" t="s">
        <v>858</v>
      </c>
      <c r="D80" s="88" t="s">
        <v>859</v>
      </c>
      <c r="E80" s="88" t="s">
        <v>860</v>
      </c>
      <c r="F80" s="89" t="s">
        <v>614</v>
      </c>
      <c r="G80" s="89" t="s">
        <v>567</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861</v>
      </c>
      <c r="B81" s="83">
        <v>9</v>
      </c>
      <c r="C81" s="85" t="s">
        <v>21</v>
      </c>
      <c r="D81" s="87" t="s">
        <v>862</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861</v>
      </c>
      <c r="B82" s="84" t="s">
        <v>863</v>
      </c>
      <c r="C82" s="86" t="s">
        <v>864</v>
      </c>
      <c r="D82" s="88" t="s">
        <v>865</v>
      </c>
      <c r="E82" s="88" t="s">
        <v>866</v>
      </c>
      <c r="F82" s="89" t="s">
        <v>582</v>
      </c>
      <c r="G82" s="89" t="s">
        <v>599</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861</v>
      </c>
      <c r="B83" s="84" t="s">
        <v>867</v>
      </c>
      <c r="C83" s="86" t="s">
        <v>868</v>
      </c>
      <c r="D83" s="88" t="s">
        <v>869</v>
      </c>
      <c r="E83" s="88" t="s">
        <v>870</v>
      </c>
      <c r="F83" s="89" t="s">
        <v>556</v>
      </c>
      <c r="G83" s="89" t="s">
        <v>599</v>
      </c>
      <c r="H83" s="89">
        <v>1</v>
      </c>
      <c r="I83" s="91">
        <f>IF(COUNTIF(J83:AW83,"&lt;&gt;")=0,"",SUMPRODUCT(((Recommendations[ImplStatus]="Implemented")+(Recommendations[ImplStatus]="Compensated"))*ISNUMBER(MATCH(Recommendations[Id],J83:AW83,0)))/COUNTIF(J83:AW83,"&lt;&gt;"))</f>
        <v>0</v>
      </c>
      <c r="J83" s="93" t="s">
        <v>212</v>
      </c>
      <c r="K83" s="93" t="s">
        <v>217</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861</v>
      </c>
      <c r="B84" s="84" t="s">
        <v>871</v>
      </c>
      <c r="C84" s="86" t="s">
        <v>872</v>
      </c>
      <c r="D84" s="88" t="s">
        <v>873</v>
      </c>
      <c r="E84" s="88" t="s">
        <v>874</v>
      </c>
      <c r="F84" s="89" t="s">
        <v>828</v>
      </c>
      <c r="G84" s="89" t="s">
        <v>599</v>
      </c>
      <c r="H84" s="89">
        <v>2</v>
      </c>
      <c r="I84" s="91">
        <f>IF(COUNTIF(J84:AW84,"&lt;&gt;")=0,"",SUMPRODUCT(((Recommendations[ImplStatus]="Implemented")+(Recommendations[ImplStatus]="Compensated"))*ISNUMBER(MATCH(Recommendations[Id],J84:AW84,0)))/COUNTIF(J84:AW84,"&lt;&gt;"))</f>
        <v>0</v>
      </c>
      <c r="J84" s="93" t="s">
        <v>212</v>
      </c>
      <c r="K84" s="93" t="s">
        <v>217</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861</v>
      </c>
      <c r="B85" s="84" t="s">
        <v>875</v>
      </c>
      <c r="C85" s="86" t="s">
        <v>876</v>
      </c>
      <c r="D85" s="88" t="s">
        <v>877</v>
      </c>
      <c r="E85" s="88" t="s">
        <v>878</v>
      </c>
      <c r="F85" s="89" t="s">
        <v>582</v>
      </c>
      <c r="G85" s="89" t="s">
        <v>599</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861</v>
      </c>
      <c r="B86" s="84" t="s">
        <v>879</v>
      </c>
      <c r="C86" s="86" t="s">
        <v>880</v>
      </c>
      <c r="D86" s="88" t="s">
        <v>881</v>
      </c>
      <c r="E86" s="88" t="s">
        <v>882</v>
      </c>
      <c r="F86" s="89" t="s">
        <v>828</v>
      </c>
      <c r="G86" s="89" t="s">
        <v>599</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861</v>
      </c>
      <c r="B87" s="84" t="s">
        <v>883</v>
      </c>
      <c r="C87" s="86" t="s">
        <v>884</v>
      </c>
      <c r="D87" s="88" t="s">
        <v>885</v>
      </c>
      <c r="E87" s="88" t="s">
        <v>886</v>
      </c>
      <c r="F87" s="89" t="s">
        <v>828</v>
      </c>
      <c r="G87" s="89" t="s">
        <v>599</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861</v>
      </c>
      <c r="B88" s="84" t="s">
        <v>887</v>
      </c>
      <c r="C88" s="86" t="s">
        <v>888</v>
      </c>
      <c r="D88" s="88" t="s">
        <v>889</v>
      </c>
      <c r="E88" s="88" t="s">
        <v>890</v>
      </c>
      <c r="F88" s="89" t="s">
        <v>828</v>
      </c>
      <c r="G88" s="89" t="s">
        <v>599</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891</v>
      </c>
      <c r="B89" s="83">
        <v>10</v>
      </c>
      <c r="C89" s="85" t="s">
        <v>21</v>
      </c>
      <c r="D89" s="87" t="s">
        <v>892</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891</v>
      </c>
      <c r="B90" s="84" t="s">
        <v>893</v>
      </c>
      <c r="C90" s="86" t="s">
        <v>894</v>
      </c>
      <c r="D90" s="88" t="s">
        <v>895</v>
      </c>
      <c r="E90" s="88" t="s">
        <v>896</v>
      </c>
      <c r="F90" s="89" t="s">
        <v>556</v>
      </c>
      <c r="G90" s="89" t="s">
        <v>567</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891</v>
      </c>
      <c r="B91" s="84" t="s">
        <v>897</v>
      </c>
      <c r="C91" s="86" t="s">
        <v>898</v>
      </c>
      <c r="D91" s="88" t="s">
        <v>899</v>
      </c>
      <c r="E91" s="88" t="s">
        <v>900</v>
      </c>
      <c r="F91" s="89" t="s">
        <v>556</v>
      </c>
      <c r="G91" s="89" t="s">
        <v>599</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891</v>
      </c>
      <c r="B92" s="84" t="s">
        <v>901</v>
      </c>
      <c r="C92" s="86" t="s">
        <v>902</v>
      </c>
      <c r="D92" s="88" t="s">
        <v>903</v>
      </c>
      <c r="E92" s="88" t="s">
        <v>904</v>
      </c>
      <c r="F92" s="89" t="s">
        <v>556</v>
      </c>
      <c r="G92" s="89" t="s">
        <v>599</v>
      </c>
      <c r="H92" s="89">
        <v>1</v>
      </c>
      <c r="I92" s="91">
        <f>IF(COUNTIF(J92:AW92,"&lt;&gt;")=0,"",SUMPRODUCT(((Recommendations[ImplStatus]="Implemented")+(Recommendations[ImplStatus]="Compensated"))*ISNUMBER(MATCH(Recommendations[Id],J92:AW92,0)))/COUNTIF(J92:AW92,"&lt;&gt;"))</f>
        <v>0</v>
      </c>
      <c r="J92" s="93" t="s">
        <v>86</v>
      </c>
      <c r="K92" s="93" t="s">
        <v>157</v>
      </c>
      <c r="L92" s="93" t="s">
        <v>187</v>
      </c>
      <c r="M92" s="93" t="s">
        <v>226</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891</v>
      </c>
      <c r="B93" s="84" t="s">
        <v>905</v>
      </c>
      <c r="C93" s="86" t="s">
        <v>906</v>
      </c>
      <c r="D93" s="88" t="s">
        <v>907</v>
      </c>
      <c r="E93" s="88" t="s">
        <v>908</v>
      </c>
      <c r="F93" s="89" t="s">
        <v>556</v>
      </c>
      <c r="G93" s="89" t="s">
        <v>567</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891</v>
      </c>
      <c r="B94" s="84" t="s">
        <v>909</v>
      </c>
      <c r="C94" s="86" t="s">
        <v>910</v>
      </c>
      <c r="D94" s="88" t="s">
        <v>911</v>
      </c>
      <c r="E94" s="88" t="s">
        <v>912</v>
      </c>
      <c r="F94" s="89" t="s">
        <v>556</v>
      </c>
      <c r="G94" s="89" t="s">
        <v>599</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891</v>
      </c>
      <c r="B95" s="84" t="s">
        <v>913</v>
      </c>
      <c r="C95" s="86" t="s">
        <v>914</v>
      </c>
      <c r="D95" s="88" t="s">
        <v>915</v>
      </c>
      <c r="E95" s="88" t="s">
        <v>916</v>
      </c>
      <c r="F95" s="89" t="s">
        <v>556</v>
      </c>
      <c r="G95" s="89" t="s">
        <v>599</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891</v>
      </c>
      <c r="B96" s="84" t="s">
        <v>917</v>
      </c>
      <c r="C96" s="86" t="s">
        <v>918</v>
      </c>
      <c r="D96" s="88" t="s">
        <v>919</v>
      </c>
      <c r="E96" s="88" t="s">
        <v>920</v>
      </c>
      <c r="F96" s="89" t="s">
        <v>556</v>
      </c>
      <c r="G96" s="89" t="s">
        <v>567</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921</v>
      </c>
      <c r="B97" s="83">
        <v>11</v>
      </c>
      <c r="C97" s="85" t="s">
        <v>21</v>
      </c>
      <c r="D97" s="87" t="s">
        <v>922</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921</v>
      </c>
      <c r="B98" s="84" t="s">
        <v>923</v>
      </c>
      <c r="C98" s="86" t="s">
        <v>924</v>
      </c>
      <c r="D98" s="88" t="s">
        <v>925</v>
      </c>
      <c r="E98" s="88" t="s">
        <v>926</v>
      </c>
      <c r="F98" s="89" t="s">
        <v>674</v>
      </c>
      <c r="G98" s="89" t="s">
        <v>615</v>
      </c>
      <c r="H98" s="89">
        <v>1</v>
      </c>
      <c r="I98" s="91">
        <f>IF(COUNTIF(J98:AW98,"&lt;&gt;")=0,"",SUMPRODUCT(((Recommendations[ImplStatus]="Implemented")+(Recommendations[ImplStatus]="Compensated"))*ISNUMBER(MATCH(Recommendations[Id],J98:AW98,0)))/COUNTIF(J98:AW98,"&lt;&gt;"))</f>
        <v>0</v>
      </c>
      <c r="J98" s="93" t="s">
        <v>91</v>
      </c>
      <c r="K98" s="93" t="s">
        <v>96</v>
      </c>
      <c r="L98" s="93" t="s">
        <v>188</v>
      </c>
      <c r="M98" s="93" t="s">
        <v>189</v>
      </c>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921</v>
      </c>
      <c r="B99" s="84" t="s">
        <v>927</v>
      </c>
      <c r="C99" s="86" t="s">
        <v>928</v>
      </c>
      <c r="D99" s="88" t="s">
        <v>929</v>
      </c>
      <c r="E99" s="88" t="s">
        <v>930</v>
      </c>
      <c r="F99" s="89" t="s">
        <v>614</v>
      </c>
      <c r="G99" s="89" t="s">
        <v>931</v>
      </c>
      <c r="H99" s="89">
        <v>1</v>
      </c>
      <c r="I99" s="91">
        <f>IF(COUNTIF(J99:AW99,"&lt;&gt;")=0,"",SUMPRODUCT(((Recommendations[ImplStatus]="Implemented")+(Recommendations[ImplStatus]="Compensated"))*ISNUMBER(MATCH(Recommendations[Id],J99:AW99,0)))/COUNTIF(J99:AW99,"&lt;&gt;"))</f>
        <v>0</v>
      </c>
      <c r="J99" s="93" t="s">
        <v>91</v>
      </c>
      <c r="K99" s="93" t="s">
        <v>96</v>
      </c>
      <c r="L99" s="93" t="s">
        <v>188</v>
      </c>
      <c r="M99" s="93" t="s">
        <v>189</v>
      </c>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921</v>
      </c>
      <c r="B100" s="84" t="s">
        <v>932</v>
      </c>
      <c r="C100" s="86" t="s">
        <v>933</v>
      </c>
      <c r="D100" s="88" t="s">
        <v>934</v>
      </c>
      <c r="E100" s="88" t="s">
        <v>935</v>
      </c>
      <c r="F100" s="89" t="s">
        <v>614</v>
      </c>
      <c r="G100" s="89" t="s">
        <v>599</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921</v>
      </c>
      <c r="B101" s="84" t="s">
        <v>936</v>
      </c>
      <c r="C101" s="86" t="s">
        <v>937</v>
      </c>
      <c r="D101" s="88" t="s">
        <v>938</v>
      </c>
      <c r="E101" s="88" t="s">
        <v>939</v>
      </c>
      <c r="F101" s="89" t="s">
        <v>614</v>
      </c>
      <c r="G101" s="89" t="s">
        <v>931</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921</v>
      </c>
      <c r="B102" s="84" t="s">
        <v>940</v>
      </c>
      <c r="C102" s="86" t="s">
        <v>941</v>
      </c>
      <c r="D102" s="88" t="s">
        <v>942</v>
      </c>
      <c r="E102" s="88" t="s">
        <v>943</v>
      </c>
      <c r="F102" s="89" t="s">
        <v>614</v>
      </c>
      <c r="G102" s="89" t="s">
        <v>931</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944</v>
      </c>
      <c r="B103" s="83">
        <v>12</v>
      </c>
      <c r="C103" s="85" t="s">
        <v>21</v>
      </c>
      <c r="D103" s="87" t="s">
        <v>945</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944</v>
      </c>
      <c r="B104" s="84" t="s">
        <v>946</v>
      </c>
      <c r="C104" s="86" t="s">
        <v>947</v>
      </c>
      <c r="D104" s="88" t="s">
        <v>948</v>
      </c>
      <c r="E104" s="88" t="s">
        <v>949</v>
      </c>
      <c r="F104" s="89" t="s">
        <v>828</v>
      </c>
      <c r="G104" s="89" t="s">
        <v>599</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944</v>
      </c>
      <c r="B105" s="84" t="s">
        <v>950</v>
      </c>
      <c r="C105" s="86" t="s">
        <v>951</v>
      </c>
      <c r="D105" s="88" t="s">
        <v>952</v>
      </c>
      <c r="E105" s="88" t="s">
        <v>953</v>
      </c>
      <c r="F105" s="89" t="s">
        <v>828</v>
      </c>
      <c r="G105" s="89" t="s">
        <v>599</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944</v>
      </c>
      <c r="B106" s="84" t="s">
        <v>954</v>
      </c>
      <c r="C106" s="86" t="s">
        <v>955</v>
      </c>
      <c r="D106" s="88" t="s">
        <v>956</v>
      </c>
      <c r="E106" s="88" t="s">
        <v>957</v>
      </c>
      <c r="F106" s="89" t="s">
        <v>828</v>
      </c>
      <c r="G106" s="89" t="s">
        <v>599</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944</v>
      </c>
      <c r="B107" s="84" t="s">
        <v>958</v>
      </c>
      <c r="C107" s="86" t="s">
        <v>959</v>
      </c>
      <c r="D107" s="88" t="s">
        <v>960</v>
      </c>
      <c r="E107" s="88" t="s">
        <v>961</v>
      </c>
      <c r="F107" s="89" t="s">
        <v>674</v>
      </c>
      <c r="G107" s="89" t="s">
        <v>615</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944</v>
      </c>
      <c r="B108" s="84" t="s">
        <v>962</v>
      </c>
      <c r="C108" s="86" t="s">
        <v>963</v>
      </c>
      <c r="D108" s="88" t="s">
        <v>964</v>
      </c>
      <c r="E108" s="88" t="s">
        <v>965</v>
      </c>
      <c r="F108" s="89" t="s">
        <v>828</v>
      </c>
      <c r="G108" s="89" t="s">
        <v>599</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944</v>
      </c>
      <c r="B109" s="84" t="s">
        <v>966</v>
      </c>
      <c r="C109" s="86" t="s">
        <v>967</v>
      </c>
      <c r="D109" s="88" t="s">
        <v>968</v>
      </c>
      <c r="E109" s="88" t="s">
        <v>969</v>
      </c>
      <c r="F109" s="89" t="s">
        <v>828</v>
      </c>
      <c r="G109" s="89" t="s">
        <v>599</v>
      </c>
      <c r="H109" s="89">
        <v>2</v>
      </c>
      <c r="I109" s="91">
        <f>IF(COUNTIF(J109:AW109,"&lt;&gt;")=0,"",SUMPRODUCT(((Recommendations[ImplStatus]="Implemented")+(Recommendations[ImplStatus]="Compensated"))*ISNUMBER(MATCH(Recommendations[Id],J109:AW109,0)))/COUNTIF(J109:AW109,"&lt;&gt;"))</f>
        <v>0</v>
      </c>
      <c r="J109" s="93" t="s">
        <v>111</v>
      </c>
      <c r="K109" s="93" t="s">
        <v>121</v>
      </c>
      <c r="L109" s="93" t="s">
        <v>197</v>
      </c>
      <c r="M109" s="93" t="s">
        <v>199</v>
      </c>
      <c r="N109" s="93" t="s">
        <v>269</v>
      </c>
      <c r="O109" s="93" t="s">
        <v>279</v>
      </c>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944</v>
      </c>
      <c r="B110" s="84" t="s">
        <v>970</v>
      </c>
      <c r="C110" s="86" t="s">
        <v>971</v>
      </c>
      <c r="D110" s="88" t="s">
        <v>972</v>
      </c>
      <c r="E110" s="88" t="s">
        <v>973</v>
      </c>
      <c r="F110" s="89" t="s">
        <v>556</v>
      </c>
      <c r="G110" s="89" t="s">
        <v>599</v>
      </c>
      <c r="H110" s="89">
        <v>2</v>
      </c>
      <c r="I110" s="91">
        <f>IF(COUNTIF(J110:AW110,"&lt;&gt;")=0,"",SUMPRODUCT(((Recommendations[ImplStatus]="Implemented")+(Recommendations[ImplStatus]="Compensated"))*ISNUMBER(MATCH(Recommendations[Id],J110:AW110,0)))/COUNTIF(J110:AW110,"&lt;&gt;"))</f>
        <v>0</v>
      </c>
      <c r="J110" s="93" t="s">
        <v>65</v>
      </c>
      <c r="K110" s="93" t="s">
        <v>111</v>
      </c>
      <c r="L110" s="93" t="s">
        <v>121</v>
      </c>
      <c r="M110" s="93" t="s">
        <v>183</v>
      </c>
      <c r="N110" s="93" t="s">
        <v>197</v>
      </c>
      <c r="O110" s="93" t="s">
        <v>199</v>
      </c>
      <c r="P110" s="93" t="s">
        <v>269</v>
      </c>
      <c r="Q110" s="93" t="s">
        <v>274</v>
      </c>
      <c r="R110" s="93" t="s">
        <v>279</v>
      </c>
      <c r="S110" s="93" t="s">
        <v>280</v>
      </c>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944</v>
      </c>
      <c r="B111" s="84" t="s">
        <v>974</v>
      </c>
      <c r="C111" s="86" t="s">
        <v>975</v>
      </c>
      <c r="D111" s="88" t="s">
        <v>976</v>
      </c>
      <c r="E111" s="88" t="s">
        <v>977</v>
      </c>
      <c r="F111" s="89" t="s">
        <v>556</v>
      </c>
      <c r="G111" s="89" t="s">
        <v>599</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978</v>
      </c>
      <c r="B112" s="83">
        <v>13</v>
      </c>
      <c r="C112" s="85" t="s">
        <v>21</v>
      </c>
      <c r="D112" s="87" t="s">
        <v>979</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978</v>
      </c>
      <c r="B113" s="84" t="s">
        <v>980</v>
      </c>
      <c r="C113" s="86" t="s">
        <v>981</v>
      </c>
      <c r="D113" s="88" t="s">
        <v>982</v>
      </c>
      <c r="E113" s="88" t="s">
        <v>983</v>
      </c>
      <c r="F113" s="89" t="s">
        <v>828</v>
      </c>
      <c r="G113" s="89" t="s">
        <v>567</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978</v>
      </c>
      <c r="B114" s="84" t="s">
        <v>984</v>
      </c>
      <c r="C114" s="86" t="s">
        <v>985</v>
      </c>
      <c r="D114" s="88" t="s">
        <v>986</v>
      </c>
      <c r="E114" s="88" t="s">
        <v>987</v>
      </c>
      <c r="F114" s="89" t="s">
        <v>556</v>
      </c>
      <c r="G114" s="89" t="s">
        <v>567</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978</v>
      </c>
      <c r="B115" s="84" t="s">
        <v>988</v>
      </c>
      <c r="C115" s="86" t="s">
        <v>989</v>
      </c>
      <c r="D115" s="88" t="s">
        <v>990</v>
      </c>
      <c r="E115" s="88" t="s">
        <v>991</v>
      </c>
      <c r="F115" s="89" t="s">
        <v>828</v>
      </c>
      <c r="G115" s="89" t="s">
        <v>567</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978</v>
      </c>
      <c r="B116" s="84" t="s">
        <v>992</v>
      </c>
      <c r="C116" s="86" t="s">
        <v>993</v>
      </c>
      <c r="D116" s="88" t="s">
        <v>994</v>
      </c>
      <c r="E116" s="88" t="s">
        <v>995</v>
      </c>
      <c r="F116" s="89" t="s">
        <v>828</v>
      </c>
      <c r="G116" s="89" t="s">
        <v>599</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978</v>
      </c>
      <c r="B117" s="84" t="s">
        <v>996</v>
      </c>
      <c r="C117" s="86" t="s">
        <v>997</v>
      </c>
      <c r="D117" s="88" t="s">
        <v>998</v>
      </c>
      <c r="E117" s="88" t="s">
        <v>999</v>
      </c>
      <c r="F117" s="89" t="s">
        <v>556</v>
      </c>
      <c r="G117" s="89" t="s">
        <v>599</v>
      </c>
      <c r="H117" s="89">
        <v>2</v>
      </c>
      <c r="I117" s="91">
        <f>IF(COUNTIF(J117:AW117,"&lt;&gt;")=0,"",SUMPRODUCT(((Recommendations[ImplStatus]="Implemented")+(Recommendations[ImplStatus]="Compensated"))*ISNUMBER(MATCH(Recommendations[Id],J117:AW117,0)))/COUNTIF(J117:AW117,"&lt;&gt;"))</f>
        <v>0</v>
      </c>
      <c r="J117" s="93" t="s">
        <v>126</v>
      </c>
      <c r="K117" s="93" t="s">
        <v>162</v>
      </c>
      <c r="L117" s="93" t="s">
        <v>200</v>
      </c>
      <c r="M117" s="93" t="s">
        <v>227</v>
      </c>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978</v>
      </c>
      <c r="B118" s="84" t="s">
        <v>1000</v>
      </c>
      <c r="C118" s="86" t="s">
        <v>1001</v>
      </c>
      <c r="D118" s="88" t="s">
        <v>1002</v>
      </c>
      <c r="E118" s="88" t="s">
        <v>1003</v>
      </c>
      <c r="F118" s="89" t="s">
        <v>828</v>
      </c>
      <c r="G118" s="89" t="s">
        <v>567</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978</v>
      </c>
      <c r="B119" s="84" t="s">
        <v>1004</v>
      </c>
      <c r="C119" s="86" t="s">
        <v>1005</v>
      </c>
      <c r="D119" s="88" t="s">
        <v>1006</v>
      </c>
      <c r="E119" s="88" t="s">
        <v>1007</v>
      </c>
      <c r="F119" s="89" t="s">
        <v>556</v>
      </c>
      <c r="G119" s="89" t="s">
        <v>599</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978</v>
      </c>
      <c r="B120" s="84" t="s">
        <v>1008</v>
      </c>
      <c r="C120" s="86" t="s">
        <v>1009</v>
      </c>
      <c r="D120" s="88" t="s">
        <v>1010</v>
      </c>
      <c r="E120" s="88" t="s">
        <v>1011</v>
      </c>
      <c r="F120" s="89" t="s">
        <v>828</v>
      </c>
      <c r="G120" s="89" t="s">
        <v>599</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978</v>
      </c>
      <c r="B121" s="84" t="s">
        <v>1012</v>
      </c>
      <c r="C121" s="86" t="s">
        <v>1013</v>
      </c>
      <c r="D121" s="88" t="s">
        <v>1014</v>
      </c>
      <c r="E121" s="88" t="s">
        <v>1015</v>
      </c>
      <c r="F121" s="89" t="s">
        <v>828</v>
      </c>
      <c r="G121" s="89" t="s">
        <v>599</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978</v>
      </c>
      <c r="B122" s="84" t="s">
        <v>1016</v>
      </c>
      <c r="C122" s="86" t="s">
        <v>1017</v>
      </c>
      <c r="D122" s="88" t="s">
        <v>1018</v>
      </c>
      <c r="E122" s="88" t="s">
        <v>1019</v>
      </c>
      <c r="F122" s="89" t="s">
        <v>828</v>
      </c>
      <c r="G122" s="89" t="s">
        <v>599</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978</v>
      </c>
      <c r="B123" s="84" t="s">
        <v>1020</v>
      </c>
      <c r="C123" s="86" t="s">
        <v>1021</v>
      </c>
      <c r="D123" s="88" t="s">
        <v>1022</v>
      </c>
      <c r="E123" s="88" t="s">
        <v>1023</v>
      </c>
      <c r="F123" s="89" t="s">
        <v>828</v>
      </c>
      <c r="G123" s="89" t="s">
        <v>567</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1024</v>
      </c>
      <c r="B124" s="83">
        <v>14</v>
      </c>
      <c r="C124" s="85" t="s">
        <v>21</v>
      </c>
      <c r="D124" s="87" t="s">
        <v>1025</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1024</v>
      </c>
      <c r="B125" s="84" t="s">
        <v>1026</v>
      </c>
      <c r="C125" s="86" t="s">
        <v>1027</v>
      </c>
      <c r="D125" s="88" t="s">
        <v>1028</v>
      </c>
      <c r="E125" s="88" t="s">
        <v>1029</v>
      </c>
      <c r="F125" s="89" t="s">
        <v>674</v>
      </c>
      <c r="G125" s="89" t="s">
        <v>615</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1024</v>
      </c>
      <c r="B126" s="84" t="s">
        <v>1030</v>
      </c>
      <c r="C126" s="86" t="s">
        <v>1031</v>
      </c>
      <c r="D126" s="88" t="s">
        <v>1032</v>
      </c>
      <c r="E126" s="88" t="s">
        <v>1033</v>
      </c>
      <c r="F126" s="89" t="s">
        <v>699</v>
      </c>
      <c r="G126" s="89" t="s">
        <v>599</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1024</v>
      </c>
      <c r="B127" s="84" t="s">
        <v>1034</v>
      </c>
      <c r="C127" s="86" t="s">
        <v>1035</v>
      </c>
      <c r="D127" s="88" t="s">
        <v>1036</v>
      </c>
      <c r="E127" s="88" t="s">
        <v>1037</v>
      </c>
      <c r="F127" s="89" t="s">
        <v>699</v>
      </c>
      <c r="G127" s="89" t="s">
        <v>599</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1024</v>
      </c>
      <c r="B128" s="84" t="s">
        <v>1038</v>
      </c>
      <c r="C128" s="86" t="s">
        <v>1039</v>
      </c>
      <c r="D128" s="88" t="s">
        <v>1040</v>
      </c>
      <c r="E128" s="88" t="s">
        <v>1041</v>
      </c>
      <c r="F128" s="89" t="s">
        <v>699</v>
      </c>
      <c r="G128" s="89" t="s">
        <v>599</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1024</v>
      </c>
      <c r="B129" s="84" t="s">
        <v>1042</v>
      </c>
      <c r="C129" s="86" t="s">
        <v>1043</v>
      </c>
      <c r="D129" s="88" t="s">
        <v>1044</v>
      </c>
      <c r="E129" s="88" t="s">
        <v>1045</v>
      </c>
      <c r="F129" s="89" t="s">
        <v>699</v>
      </c>
      <c r="G129" s="89" t="s">
        <v>599</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1024</v>
      </c>
      <c r="B130" s="84" t="s">
        <v>1046</v>
      </c>
      <c r="C130" s="86" t="s">
        <v>1047</v>
      </c>
      <c r="D130" s="88" t="s">
        <v>1048</v>
      </c>
      <c r="E130" s="88" t="s">
        <v>1049</v>
      </c>
      <c r="F130" s="89" t="s">
        <v>699</v>
      </c>
      <c r="G130" s="89" t="s">
        <v>599</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1024</v>
      </c>
      <c r="B131" s="84" t="s">
        <v>1050</v>
      </c>
      <c r="C131" s="86" t="s">
        <v>1051</v>
      </c>
      <c r="D131" s="88" t="s">
        <v>1052</v>
      </c>
      <c r="E131" s="88" t="s">
        <v>1053</v>
      </c>
      <c r="F131" s="89" t="s">
        <v>699</v>
      </c>
      <c r="G131" s="89" t="s">
        <v>599</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1024</v>
      </c>
      <c r="B132" s="84" t="s">
        <v>1054</v>
      </c>
      <c r="C132" s="86" t="s">
        <v>1055</v>
      </c>
      <c r="D132" s="88" t="s">
        <v>1056</v>
      </c>
      <c r="E132" s="88" t="s">
        <v>1057</v>
      </c>
      <c r="F132" s="89" t="s">
        <v>699</v>
      </c>
      <c r="G132" s="89" t="s">
        <v>599</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1024</v>
      </c>
      <c r="B133" s="84" t="s">
        <v>1058</v>
      </c>
      <c r="C133" s="86" t="s">
        <v>1059</v>
      </c>
      <c r="D133" s="88" t="s">
        <v>1060</v>
      </c>
      <c r="E133" s="88" t="s">
        <v>1061</v>
      </c>
      <c r="F133" s="89" t="s">
        <v>699</v>
      </c>
      <c r="G133" s="89" t="s">
        <v>599</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1062</v>
      </c>
      <c r="B134" s="83">
        <v>15</v>
      </c>
      <c r="C134" s="85" t="s">
        <v>21</v>
      </c>
      <c r="D134" s="87" t="s">
        <v>1063</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1062</v>
      </c>
      <c r="B135" s="84" t="s">
        <v>1064</v>
      </c>
      <c r="C135" s="86" t="s">
        <v>1065</v>
      </c>
      <c r="D135" s="88" t="s">
        <v>1066</v>
      </c>
      <c r="E135" s="88" t="s">
        <v>1067</v>
      </c>
      <c r="F135" s="89" t="s">
        <v>699</v>
      </c>
      <c r="G135" s="89" t="s">
        <v>557</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1062</v>
      </c>
      <c r="B136" s="84" t="s">
        <v>1068</v>
      </c>
      <c r="C136" s="86" t="s">
        <v>1069</v>
      </c>
      <c r="D136" s="88" t="s">
        <v>1070</v>
      </c>
      <c r="E136" s="88" t="s">
        <v>1071</v>
      </c>
      <c r="F136" s="89" t="s">
        <v>674</v>
      </c>
      <c r="G136" s="89" t="s">
        <v>615</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1062</v>
      </c>
      <c r="B137" s="84" t="s">
        <v>1072</v>
      </c>
      <c r="C137" s="86" t="s">
        <v>1073</v>
      </c>
      <c r="D137" s="88" t="s">
        <v>1074</v>
      </c>
      <c r="E137" s="88" t="s">
        <v>1075</v>
      </c>
      <c r="F137" s="89" t="s">
        <v>699</v>
      </c>
      <c r="G137" s="89" t="s">
        <v>615</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1062</v>
      </c>
      <c r="B138" s="84" t="s">
        <v>1076</v>
      </c>
      <c r="C138" s="86" t="s">
        <v>1077</v>
      </c>
      <c r="D138" s="88" t="s">
        <v>1078</v>
      </c>
      <c r="E138" s="88" t="s">
        <v>1079</v>
      </c>
      <c r="F138" s="89" t="s">
        <v>674</v>
      </c>
      <c r="G138" s="89" t="s">
        <v>615</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1062</v>
      </c>
      <c r="B139" s="84" t="s">
        <v>1080</v>
      </c>
      <c r="C139" s="86" t="s">
        <v>1081</v>
      </c>
      <c r="D139" s="88" t="s">
        <v>1082</v>
      </c>
      <c r="E139" s="88" t="s">
        <v>1083</v>
      </c>
      <c r="F139" s="89" t="s">
        <v>699</v>
      </c>
      <c r="G139" s="89" t="s">
        <v>615</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1062</v>
      </c>
      <c r="B140" s="84" t="s">
        <v>1084</v>
      </c>
      <c r="C140" s="86" t="s">
        <v>1085</v>
      </c>
      <c r="D140" s="88" t="s">
        <v>1086</v>
      </c>
      <c r="E140" s="88" t="s">
        <v>1087</v>
      </c>
      <c r="F140" s="89" t="s">
        <v>614</v>
      </c>
      <c r="G140" s="89" t="s">
        <v>615</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1062</v>
      </c>
      <c r="B141" s="84" t="s">
        <v>1088</v>
      </c>
      <c r="C141" s="86" t="s">
        <v>1089</v>
      </c>
      <c r="D141" s="88" t="s">
        <v>1090</v>
      </c>
      <c r="E141" s="88" t="s">
        <v>1091</v>
      </c>
      <c r="F141" s="89" t="s">
        <v>614</v>
      </c>
      <c r="G141" s="89" t="s">
        <v>599</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1092</v>
      </c>
      <c r="B142" s="83">
        <v>16</v>
      </c>
      <c r="C142" s="85" t="s">
        <v>21</v>
      </c>
      <c r="D142" s="87" t="s">
        <v>1093</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1092</v>
      </c>
      <c r="B143" s="84" t="s">
        <v>1094</v>
      </c>
      <c r="C143" s="86" t="s">
        <v>1095</v>
      </c>
      <c r="D143" s="88" t="s">
        <v>1096</v>
      </c>
      <c r="E143" s="88" t="s">
        <v>1097</v>
      </c>
      <c r="F143" s="89" t="s">
        <v>674</v>
      </c>
      <c r="G143" s="89" t="s">
        <v>615</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1092</v>
      </c>
      <c r="B144" s="84" t="s">
        <v>1098</v>
      </c>
      <c r="C144" s="86" t="s">
        <v>1099</v>
      </c>
      <c r="D144" s="88" t="s">
        <v>1100</v>
      </c>
      <c r="E144" s="88" t="s">
        <v>1101</v>
      </c>
      <c r="F144" s="89" t="s">
        <v>674</v>
      </c>
      <c r="G144" s="89" t="s">
        <v>615</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1092</v>
      </c>
      <c r="B145" s="84" t="s">
        <v>1102</v>
      </c>
      <c r="C145" s="86" t="s">
        <v>1103</v>
      </c>
      <c r="D145" s="88" t="s">
        <v>1104</v>
      </c>
      <c r="E145" s="88" t="s">
        <v>1105</v>
      </c>
      <c r="F145" s="89" t="s">
        <v>582</v>
      </c>
      <c r="G145" s="89" t="s">
        <v>567</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1092</v>
      </c>
      <c r="B146" s="84" t="s">
        <v>1106</v>
      </c>
      <c r="C146" s="86" t="s">
        <v>1107</v>
      </c>
      <c r="D146" s="88" t="s">
        <v>1108</v>
      </c>
      <c r="E146" s="88" t="s">
        <v>1109</v>
      </c>
      <c r="F146" s="89" t="s">
        <v>582</v>
      </c>
      <c r="G146" s="89" t="s">
        <v>557</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1092</v>
      </c>
      <c r="B147" s="84" t="s">
        <v>1110</v>
      </c>
      <c r="C147" s="86" t="s">
        <v>1111</v>
      </c>
      <c r="D147" s="88" t="s">
        <v>1112</v>
      </c>
      <c r="E147" s="88" t="s">
        <v>1113</v>
      </c>
      <c r="F147" s="89" t="s">
        <v>582</v>
      </c>
      <c r="G147" s="89" t="s">
        <v>599</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1092</v>
      </c>
      <c r="B148" s="84" t="s">
        <v>1114</v>
      </c>
      <c r="C148" s="86" t="s">
        <v>1115</v>
      </c>
      <c r="D148" s="88" t="s">
        <v>1116</v>
      </c>
      <c r="E148" s="88" t="s">
        <v>1117</v>
      </c>
      <c r="F148" s="89" t="s">
        <v>674</v>
      </c>
      <c r="G148" s="89" t="s">
        <v>615</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1092</v>
      </c>
      <c r="B149" s="84" t="s">
        <v>1118</v>
      </c>
      <c r="C149" s="86" t="s">
        <v>1119</v>
      </c>
      <c r="D149" s="88" t="s">
        <v>1120</v>
      </c>
      <c r="E149" s="88" t="s">
        <v>1121</v>
      </c>
      <c r="F149" s="89" t="s">
        <v>582</v>
      </c>
      <c r="G149" s="89" t="s">
        <v>599</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1092</v>
      </c>
      <c r="B150" s="84" t="s">
        <v>1122</v>
      </c>
      <c r="C150" s="86" t="s">
        <v>1123</v>
      </c>
      <c r="D150" s="88" t="s">
        <v>1124</v>
      </c>
      <c r="E150" s="88" t="s">
        <v>1125</v>
      </c>
      <c r="F150" s="89" t="s">
        <v>828</v>
      </c>
      <c r="G150" s="89" t="s">
        <v>599</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1092</v>
      </c>
      <c r="B151" s="84" t="s">
        <v>1126</v>
      </c>
      <c r="C151" s="86" t="s">
        <v>1127</v>
      </c>
      <c r="D151" s="88" t="s">
        <v>1128</v>
      </c>
      <c r="E151" s="88" t="s">
        <v>1129</v>
      </c>
      <c r="F151" s="89" t="s">
        <v>699</v>
      </c>
      <c r="G151" s="89" t="s">
        <v>599</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1092</v>
      </c>
      <c r="B152" s="84" t="s">
        <v>1130</v>
      </c>
      <c r="C152" s="86" t="s">
        <v>1131</v>
      </c>
      <c r="D152" s="88" t="s">
        <v>1132</v>
      </c>
      <c r="E152" s="88" t="s">
        <v>1133</v>
      </c>
      <c r="F152" s="89" t="s">
        <v>582</v>
      </c>
      <c r="G152" s="89" t="s">
        <v>599</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1092</v>
      </c>
      <c r="B153" s="84" t="s">
        <v>1134</v>
      </c>
      <c r="C153" s="86" t="s">
        <v>1135</v>
      </c>
      <c r="D153" s="88" t="s">
        <v>1136</v>
      </c>
      <c r="E153" s="88" t="s">
        <v>1137</v>
      </c>
      <c r="F153" s="89" t="s">
        <v>582</v>
      </c>
      <c r="G153" s="89" t="s">
        <v>599</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1092</v>
      </c>
      <c r="B154" s="84" t="s">
        <v>1138</v>
      </c>
      <c r="C154" s="86" t="s">
        <v>1139</v>
      </c>
      <c r="D154" s="88" t="s">
        <v>1140</v>
      </c>
      <c r="E154" s="88" t="s">
        <v>1141</v>
      </c>
      <c r="F154" s="89" t="s">
        <v>582</v>
      </c>
      <c r="G154" s="89" t="s">
        <v>599</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1092</v>
      </c>
      <c r="B155" s="84" t="s">
        <v>1142</v>
      </c>
      <c r="C155" s="86" t="s">
        <v>1143</v>
      </c>
      <c r="D155" s="88" t="s">
        <v>1144</v>
      </c>
      <c r="E155" s="88" t="s">
        <v>1145</v>
      </c>
      <c r="F155" s="89" t="s">
        <v>582</v>
      </c>
      <c r="G155" s="89" t="s">
        <v>567</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1092</v>
      </c>
      <c r="B156" s="84" t="s">
        <v>1146</v>
      </c>
      <c r="C156" s="86" t="s">
        <v>1147</v>
      </c>
      <c r="D156" s="88" t="s">
        <v>1148</v>
      </c>
      <c r="E156" s="88" t="s">
        <v>1149</v>
      </c>
      <c r="F156" s="89" t="s">
        <v>582</v>
      </c>
      <c r="G156" s="89" t="s">
        <v>599</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1150</v>
      </c>
      <c r="B157" s="83">
        <v>17</v>
      </c>
      <c r="C157" s="85" t="s">
        <v>21</v>
      </c>
      <c r="D157" s="87" t="s">
        <v>1151</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1150</v>
      </c>
      <c r="B158" s="84" t="s">
        <v>1152</v>
      </c>
      <c r="C158" s="86" t="s">
        <v>1153</v>
      </c>
      <c r="D158" s="88" t="s">
        <v>1154</v>
      </c>
      <c r="E158" s="88" t="s">
        <v>1155</v>
      </c>
      <c r="F158" s="89" t="s">
        <v>699</v>
      </c>
      <c r="G158" s="89" t="s">
        <v>562</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1150</v>
      </c>
      <c r="B159" s="84" t="s">
        <v>1156</v>
      </c>
      <c r="C159" s="86" t="s">
        <v>1157</v>
      </c>
      <c r="D159" s="88" t="s">
        <v>1158</v>
      </c>
      <c r="E159" s="88" t="s">
        <v>1159</v>
      </c>
      <c r="F159" s="89" t="s">
        <v>674</v>
      </c>
      <c r="G159" s="89" t="s">
        <v>615</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1150</v>
      </c>
      <c r="B160" s="84" t="s">
        <v>1160</v>
      </c>
      <c r="C160" s="86" t="s">
        <v>1161</v>
      </c>
      <c r="D160" s="88" t="s">
        <v>1162</v>
      </c>
      <c r="E160" s="88" t="s">
        <v>1163</v>
      </c>
      <c r="F160" s="89" t="s">
        <v>674</v>
      </c>
      <c r="G160" s="89" t="s">
        <v>615</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1150</v>
      </c>
      <c r="B161" s="84" t="s">
        <v>1164</v>
      </c>
      <c r="C161" s="86" t="s">
        <v>1165</v>
      </c>
      <c r="D161" s="88" t="s">
        <v>1166</v>
      </c>
      <c r="E161" s="88" t="s">
        <v>1167</v>
      </c>
      <c r="F161" s="89" t="s">
        <v>674</v>
      </c>
      <c r="G161" s="89" t="s">
        <v>615</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1150</v>
      </c>
      <c r="B162" s="84" t="s">
        <v>1168</v>
      </c>
      <c r="C162" s="86" t="s">
        <v>1169</v>
      </c>
      <c r="D162" s="88" t="s">
        <v>1170</v>
      </c>
      <c r="E162" s="88" t="s">
        <v>1171</v>
      </c>
      <c r="F162" s="89" t="s">
        <v>699</v>
      </c>
      <c r="G162" s="89" t="s">
        <v>562</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1150</v>
      </c>
      <c r="B163" s="84" t="s">
        <v>1172</v>
      </c>
      <c r="C163" s="86" t="s">
        <v>1173</v>
      </c>
      <c r="D163" s="88" t="s">
        <v>1174</v>
      </c>
      <c r="E163" s="88" t="s">
        <v>1175</v>
      </c>
      <c r="F163" s="89" t="s">
        <v>699</v>
      </c>
      <c r="G163" s="89" t="s">
        <v>562</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1150</v>
      </c>
      <c r="B164" s="84" t="s">
        <v>1176</v>
      </c>
      <c r="C164" s="86" t="s">
        <v>1177</v>
      </c>
      <c r="D164" s="88" t="s">
        <v>1178</v>
      </c>
      <c r="E164" s="88" t="s">
        <v>1179</v>
      </c>
      <c r="F164" s="89" t="s">
        <v>699</v>
      </c>
      <c r="G164" s="89" t="s">
        <v>931</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1150</v>
      </c>
      <c r="B165" s="84" t="s">
        <v>1180</v>
      </c>
      <c r="C165" s="86" t="s">
        <v>1181</v>
      </c>
      <c r="D165" s="88" t="s">
        <v>1182</v>
      </c>
      <c r="E165" s="88" t="s">
        <v>1183</v>
      </c>
      <c r="F165" s="89" t="s">
        <v>699</v>
      </c>
      <c r="G165" s="89" t="s">
        <v>931</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1150</v>
      </c>
      <c r="B166" s="84" t="s">
        <v>1184</v>
      </c>
      <c r="C166" s="86" t="s">
        <v>1185</v>
      </c>
      <c r="D166" s="88" t="s">
        <v>1186</v>
      </c>
      <c r="E166" s="88" t="s">
        <v>1187</v>
      </c>
      <c r="F166" s="89" t="s">
        <v>674</v>
      </c>
      <c r="G166" s="89" t="s">
        <v>931</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1188</v>
      </c>
      <c r="B167" s="83">
        <v>18</v>
      </c>
      <c r="C167" s="85" t="s">
        <v>21</v>
      </c>
      <c r="D167" s="87" t="s">
        <v>1189</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1188</v>
      </c>
      <c r="B168" s="84" t="s">
        <v>1190</v>
      </c>
      <c r="C168" s="86" t="s">
        <v>1191</v>
      </c>
      <c r="D168" s="88" t="s">
        <v>1192</v>
      </c>
      <c r="E168" s="88" t="s">
        <v>1193</v>
      </c>
      <c r="F168" s="89" t="s">
        <v>674</v>
      </c>
      <c r="G168" s="89" t="s">
        <v>615</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1188</v>
      </c>
      <c r="B169" s="84" t="s">
        <v>1194</v>
      </c>
      <c r="C169" s="86" t="s">
        <v>1195</v>
      </c>
      <c r="D169" s="88" t="s">
        <v>1196</v>
      </c>
      <c r="E169" s="88" t="s">
        <v>1197</v>
      </c>
      <c r="F169" s="89" t="s">
        <v>828</v>
      </c>
      <c r="G169" s="89" t="s">
        <v>567</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1188</v>
      </c>
      <c r="B170" s="84" t="s">
        <v>1198</v>
      </c>
      <c r="C170" s="86" t="s">
        <v>1199</v>
      </c>
      <c r="D170" s="88" t="s">
        <v>1200</v>
      </c>
      <c r="E170" s="88" t="s">
        <v>1201</v>
      </c>
      <c r="F170" s="89" t="s">
        <v>828</v>
      </c>
      <c r="G170" s="89" t="s">
        <v>599</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1188</v>
      </c>
      <c r="B171" s="84" t="s">
        <v>1202</v>
      </c>
      <c r="C171" s="86" t="s">
        <v>1203</v>
      </c>
      <c r="D171" s="88" t="s">
        <v>1204</v>
      </c>
      <c r="E171" s="88" t="s">
        <v>1205</v>
      </c>
      <c r="F171" s="89" t="s">
        <v>828</v>
      </c>
      <c r="G171" s="89" t="s">
        <v>599</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1188</v>
      </c>
      <c r="B172" s="94" t="s">
        <v>1206</v>
      </c>
      <c r="C172" s="95" t="s">
        <v>1207</v>
      </c>
      <c r="D172" s="96" t="s">
        <v>1208</v>
      </c>
      <c r="E172" s="96" t="s">
        <v>1209</v>
      </c>
      <c r="F172" s="97" t="s">
        <v>828</v>
      </c>
      <c r="G172" s="97" t="s">
        <v>567</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281</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IFERROR(INDEX('Recommendations'!$H$2:$H$82, MATCH(J2,'Recommendations'!$A$2:$A$82,0))="Implemented", FALSE))</xm:f>
            <x14:dxf>
              <font>
                <color rgb="FF000000"/>
              </font>
              <fill>
                <patternFill>
                  <bgColor rgb="FF3C7D22"/>
                </patternFill>
              </fill>
            </x14:dxf>
          </x14:cfRule>
          <x14:cfRule type="expression" priority="2" id="{00000000-000E-0000-0400-000002000000}">
            <xm:f>AND(J2&lt;&gt;"", IFERROR(INDEX('Recommendations'!$H$2:$H$82, MATCH(J2,'Recommendations'!$A$2:$A$82,0))="Compensated", FALSE))</xm:f>
            <x14:dxf>
              <font>
                <color rgb="FF000000"/>
              </font>
              <fill>
                <patternFill>
                  <bgColor rgb="FFC6E0B4"/>
                </patternFill>
              </fill>
            </x14:dxf>
          </x14:cfRule>
          <x14:cfRule type="expression" priority="3" id="{00000000-000E-0000-0400-000003000000}">
            <xm:f>AND(J2&lt;&gt;"", IFERROR(INDEX('Recommendations'!$H$2:$H$82, MATCH(J2,'Recommendations'!$A$2:$A$82,0))="Testing", FALSE))</xm:f>
            <x14:dxf>
              <font>
                <color rgb="FF000000"/>
              </font>
              <fill>
                <patternFill>
                  <bgColor rgb="FFFFC000"/>
                </patternFill>
              </fill>
            </x14:dxf>
          </x14:cfRule>
          <x14:cfRule type="expression" priority="4" id="{00000000-000E-0000-0400-000004000000}">
            <xm:f>AND(J2&lt;&gt;"", IFERROR(INDEX('Recommendations'!$H$2:$H$82, MATCH(J2,'Recommendations'!$A$2:$A$82,0))="Failed", FALSE))</xm:f>
            <x14:dxf>
              <font>
                <color rgb="FF000000"/>
              </font>
              <fill>
                <patternFill>
                  <bgColor rgb="FFD82891"/>
                </patternFill>
              </fill>
            </x14:dxf>
          </x14:cfRule>
          <x14:cfRule type="expression" priority="5" id="{00000000-000E-0000-0400-000005000000}">
            <xm:f>AND(J2&lt;&gt;"", IFERROR(INDEX('Recommendations'!$H$2:$H$82, MATCH(J2,'Recommendations'!$A$2:$A$82,0))="Risk Accepted", FALSE))</xm:f>
            <x14:dxf>
              <font>
                <color rgb="FF000000"/>
              </font>
              <fill>
                <patternFill>
                  <bgColor rgb="FFD9D9D9"/>
                </patternFill>
              </fill>
            </x14:dxf>
          </x14:cfRule>
          <x14:cfRule type="expression" priority="6" id="{00000000-000E-0000-0400-000006000000}">
            <xm:f>AND(J2&lt;&gt;"", IFERROR(INDEX('Recommendations'!$H$2:$H$82, MATCH(J2,'Recommendations'!$A$2:$A$82,0))="N/A",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14 Security Technical Implementation Guide - SHGIR</dc:title>
  <dc:subject>Generated on: 2026-06-08 14:17:49</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2026-06-08T13:17:56Z</dcterms:modified>
  <cp:category>DISA-STIG</cp:category>
  <cp:contentStatus>Draft</cp:contentStatus>
</cp:coreProperties>
</file>