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080448832F0B64F31B1D0875EA3D77FD9B67DF88" xr6:coauthVersionLast="47" xr6:coauthVersionMax="47" xr10:uidLastSave="{7DB3A3B0-8DEC-4D96-868B-220CAE201BEA}"/>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F112" i="3" s="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E72" i="3"/>
  <c r="F72" i="3" s="1"/>
  <c r="D72" i="3"/>
  <c r="C72" i="3"/>
  <c r="E71" i="3"/>
  <c r="D71" i="3"/>
  <c r="C71" i="3"/>
  <c r="W123" i="3" s="1"/>
  <c r="E70" i="3"/>
  <c r="D70" i="3"/>
  <c r="C70" i="3"/>
  <c r="U123" i="3" s="1"/>
  <c r="E69" i="3"/>
  <c r="D69" i="3"/>
  <c r="F69" i="3" s="1"/>
  <c r="C69" i="3"/>
  <c r="S123" i="3" s="1"/>
  <c r="E54" i="3"/>
  <c r="D54" i="3"/>
  <c r="C54" i="3"/>
  <c r="F54" i="3" s="1"/>
  <c r="E53" i="3"/>
  <c r="D53" i="3"/>
  <c r="C53" i="3"/>
  <c r="F53" i="3" s="1"/>
  <c r="E52" i="3"/>
  <c r="D52" i="3"/>
  <c r="C52" i="3"/>
  <c r="F52" i="3" s="1"/>
  <c r="E34" i="3"/>
  <c r="F34" i="3" s="1"/>
  <c r="D34" i="3"/>
  <c r="C34" i="3"/>
  <c r="E33" i="3"/>
  <c r="D33" i="3"/>
  <c r="F33" i="3" s="1"/>
  <c r="C33" i="3"/>
  <c r="E32" i="3"/>
  <c r="D32" i="3"/>
  <c r="C32" i="3"/>
  <c r="F32" i="3" s="1"/>
  <c r="E31" i="3"/>
  <c r="D31" i="3"/>
  <c r="C31" i="3"/>
  <c r="F31" i="3" s="1"/>
  <c r="E30" i="3"/>
  <c r="D30" i="3"/>
  <c r="C30" i="3"/>
  <c r="F30" i="3" s="1"/>
  <c r="E29" i="3"/>
  <c r="D29" i="3"/>
  <c r="C29" i="3"/>
  <c r="F29" i="3" s="1"/>
  <c r="E16" i="3"/>
  <c r="D16" i="3"/>
  <c r="C16" i="3"/>
  <c r="Q123" i="3" s="1"/>
  <c r="C9" i="3"/>
  <c r="D9" i="3" s="1"/>
  <c r="C8" i="3"/>
  <c r="D8" i="3" s="1"/>
  <c r="C7" i="3"/>
  <c r="D7" i="3" s="1"/>
  <c r="E99" i="3" l="1"/>
  <c r="D99" i="3"/>
  <c r="C99" i="3"/>
  <c r="T153" i="3"/>
  <c r="T148" i="3"/>
  <c r="T143" i="3"/>
  <c r="T138" i="3"/>
  <c r="T133" i="3"/>
  <c r="T128" i="3"/>
  <c r="T152" i="3"/>
  <c r="T147" i="3"/>
  <c r="T142" i="3"/>
  <c r="T137" i="3"/>
  <c r="T132" i="3"/>
  <c r="T127" i="3"/>
  <c r="E77" i="3"/>
  <c r="D77" i="3"/>
  <c r="T151" i="3"/>
  <c r="T146" i="3"/>
  <c r="T141" i="3"/>
  <c r="T136" i="3"/>
  <c r="T131" i="3"/>
  <c r="T126" i="3"/>
  <c r="C77" i="3"/>
  <c r="T155" i="3"/>
  <c r="T150" i="3"/>
  <c r="T145" i="3"/>
  <c r="T140" i="3"/>
  <c r="T135" i="3"/>
  <c r="T130" i="3"/>
  <c r="T125" i="3"/>
  <c r="T154" i="3"/>
  <c r="T149" i="3"/>
  <c r="T144" i="3"/>
  <c r="T139" i="3"/>
  <c r="T134" i="3"/>
  <c r="T129" i="3"/>
  <c r="E81" i="3"/>
  <c r="D81" i="3"/>
  <c r="C81" i="3"/>
  <c r="C41" i="3"/>
  <c r="E41" i="3"/>
  <c r="D41" i="3"/>
  <c r="E59" i="3"/>
  <c r="D59" i="3"/>
  <c r="C59" i="3"/>
  <c r="G112" i="3"/>
  <c r="E100" i="3"/>
  <c r="D100" i="3"/>
  <c r="C100" i="3"/>
  <c r="E60" i="3"/>
  <c r="D60" i="3"/>
  <c r="C60" i="3"/>
  <c r="E42" i="3"/>
  <c r="D42" i="3"/>
  <c r="C42" i="3"/>
  <c r="C80" i="3"/>
  <c r="E80" i="3"/>
  <c r="D80" i="3"/>
  <c r="E39" i="3"/>
  <c r="D39" i="3"/>
  <c r="C39" i="3"/>
  <c r="E98" i="3"/>
  <c r="D98" i="3"/>
  <c r="C98" i="3"/>
  <c r="C38" i="3"/>
  <c r="D38" i="3"/>
  <c r="E38" i="3"/>
  <c r="E40" i="3"/>
  <c r="C40" i="3"/>
  <c r="D40" i="3"/>
  <c r="E43" i="3"/>
  <c r="D43" i="3"/>
  <c r="C43" i="3"/>
  <c r="E58" i="3"/>
  <c r="D58" i="3"/>
  <c r="C58" i="3"/>
  <c r="E97" i="3"/>
  <c r="C97" i="3"/>
  <c r="D97" i="3"/>
  <c r="F70" i="3"/>
  <c r="F71" i="3"/>
  <c r="F16" i="3"/>
  <c r="E79" i="3" l="1"/>
  <c r="X153" i="3"/>
  <c r="X148" i="3"/>
  <c r="X143" i="3"/>
  <c r="X138" i="3"/>
  <c r="X133" i="3"/>
  <c r="X128" i="3"/>
  <c r="X152" i="3"/>
  <c r="X147" i="3"/>
  <c r="X142" i="3"/>
  <c r="X137" i="3"/>
  <c r="X132" i="3"/>
  <c r="X127" i="3"/>
  <c r="C79" i="3"/>
  <c r="X151" i="3"/>
  <c r="X146" i="3"/>
  <c r="X141" i="3"/>
  <c r="X136" i="3"/>
  <c r="X131" i="3"/>
  <c r="X126" i="3"/>
  <c r="X155" i="3"/>
  <c r="X150" i="3"/>
  <c r="X145" i="3"/>
  <c r="X140" i="3"/>
  <c r="X135" i="3"/>
  <c r="X130" i="3"/>
  <c r="X125" i="3"/>
  <c r="X154" i="3"/>
  <c r="X149" i="3"/>
  <c r="X144" i="3"/>
  <c r="X139" i="3"/>
  <c r="X134" i="3"/>
  <c r="X129" i="3"/>
  <c r="D79" i="3"/>
  <c r="R154" i="3"/>
  <c r="R149" i="3"/>
  <c r="R144" i="3"/>
  <c r="R139" i="3"/>
  <c r="R134" i="3"/>
  <c r="R129" i="3"/>
  <c r="R153" i="3"/>
  <c r="R148" i="3"/>
  <c r="R143" i="3"/>
  <c r="R138" i="3"/>
  <c r="R133" i="3"/>
  <c r="R128" i="3"/>
  <c r="R152" i="3"/>
  <c r="R147" i="3"/>
  <c r="R142" i="3"/>
  <c r="R137" i="3"/>
  <c r="R132" i="3"/>
  <c r="R127" i="3"/>
  <c r="R151" i="3"/>
  <c r="R146" i="3"/>
  <c r="R141" i="3"/>
  <c r="R136" i="3"/>
  <c r="R131" i="3"/>
  <c r="R126" i="3"/>
  <c r="E20" i="3"/>
  <c r="R155" i="3"/>
  <c r="R150" i="3"/>
  <c r="R145" i="3"/>
  <c r="R140" i="3"/>
  <c r="R135" i="3"/>
  <c r="R130" i="3"/>
  <c r="R125" i="3"/>
  <c r="D20" i="3"/>
  <c r="C20" i="3"/>
  <c r="C78" i="3"/>
  <c r="V153" i="3"/>
  <c r="V148" i="3"/>
  <c r="V143" i="3"/>
  <c r="V138" i="3"/>
  <c r="V133" i="3"/>
  <c r="V128" i="3"/>
  <c r="D78" i="3"/>
  <c r="V152" i="3"/>
  <c r="V147" i="3"/>
  <c r="V142" i="3"/>
  <c r="V137" i="3"/>
  <c r="V132" i="3"/>
  <c r="V127" i="3"/>
  <c r="E78" i="3"/>
  <c r="V151" i="3"/>
  <c r="V146" i="3"/>
  <c r="V141" i="3"/>
  <c r="V136" i="3"/>
  <c r="V131" i="3"/>
  <c r="V126" i="3"/>
  <c r="V155" i="3"/>
  <c r="V150" i="3"/>
  <c r="V145" i="3"/>
  <c r="V140" i="3"/>
  <c r="V135" i="3"/>
  <c r="V130" i="3"/>
  <c r="V125" i="3"/>
  <c r="V154" i="3"/>
  <c r="V149" i="3"/>
  <c r="V144" i="3"/>
  <c r="V139" i="3"/>
  <c r="V134" i="3"/>
  <c r="V12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9" authorId="0" shapeId="0" xr:uid="{00000000-0006-0000-0400-000001000000}">
      <text>
        <r>
          <rPr>
            <sz val="11"/>
            <rFont val="Calibri"/>
          </rPr>
          <t>Google Android 10 must be configured to not display the following (work profile) notifications when the device is locked: [selection: - email notifications - calendar appointments - contact associated with phone call notification - text message notification - other application-based notifications - all notifications].</t>
        </r>
      </text>
    </comment>
    <comment ref="K9" authorId="0" shapeId="0" xr:uid="{00000000-0006-0000-0400-000004000000}">
      <text>
        <r>
          <rPr>
            <sz val="11"/>
            <rFont val="Calibri"/>
          </rPr>
          <t>The Google Android 10 Work Profile must be configured to prevent users from adding personal email accounts to the work email app.</t>
        </r>
      </text>
    </comment>
    <comment ref="L9" authorId="0" shapeId="0" xr:uid="{00000000-0006-0000-0400-000002000000}">
      <text>
        <r>
          <rPr>
            <sz val="11"/>
            <rFont val="Calibri"/>
          </rPr>
          <t>Google Android 10 work profile must be configured to enforce the system application disable list.</t>
        </r>
      </text>
    </comment>
    <comment ref="M9" authorId="0" shapeId="0" xr:uid="{00000000-0006-0000-0400-000003000000}">
      <text>
        <r>
          <rPr>
            <sz val="11"/>
            <rFont val="Calibri"/>
          </rPr>
          <t>Google Android 10 must be provisioned as a fully managed device and configured to create a work profile.</t>
        </r>
      </text>
    </comment>
    <comment ref="J11" authorId="0" shapeId="0" xr:uid="{00000000-0006-0000-0400-000005000000}">
      <text>
        <r>
          <rPr>
            <sz val="11"/>
            <rFont val="Calibri"/>
          </rPr>
          <t>Google Android 10 must be configured to disable exceptions to the access control policy that prevents application processes from accessing all data stored by other application processes.</t>
        </r>
      </text>
    </comment>
    <comment ref="J13" authorId="0" shapeId="0" xr:uid="{00000000-0006-0000-0400-000006000000}">
      <text>
        <r>
          <rPr>
            <sz val="11"/>
            <rFont val="Calibri"/>
          </rPr>
          <t>Google Android 10 must be configured to enforce an application installation policy by specifying one or more authorized application repositories, including [selection: DoD-approved commercial app repository, MDM server, mobile application store].</t>
        </r>
      </text>
    </comment>
    <comment ref="K13" authorId="0" shapeId="0" xr:uid="{00000000-0006-0000-0400-000008000000}">
      <text>
        <r>
          <rPr>
            <sz val="11"/>
            <rFont val="Calibri"/>
          </rPr>
          <t>Google Android 10 must be configured to enforce an application installation policy by specifying an application whitelist that restricts applications by the following characteristics: [selection: list of digital signatures, cryptographic hash values, names, application version].</t>
        </r>
      </text>
    </comment>
    <comment ref="L13" authorId="0" shapeId="0" xr:uid="{00000000-0006-0000-0400-000009000000}">
      <text>
        <r>
          <rPr>
            <sz val="11"/>
            <rFont val="Calibri"/>
          </rPr>
          <t>Google Android 10 must be configured to disable developer modes.</t>
        </r>
      </text>
    </comment>
    <comment ref="M13" authorId="0" shapeId="0" xr:uid="{00000000-0006-0000-0400-00000A000000}">
      <text>
        <r>
          <rPr>
            <sz val="11"/>
            <rFont val="Calibri"/>
          </rPr>
          <t>Google Android 10 work profile must be configured to disable automatic completion of work space Internet browser text input.</t>
        </r>
      </text>
    </comment>
    <comment ref="N13" authorId="0" shapeId="0" xr:uid="{00000000-0006-0000-0400-000007000000}">
      <text>
        <r>
          <rPr>
            <sz val="11"/>
            <rFont val="Calibri"/>
          </rPr>
          <t>Google Android 10 Work Profile must be configured to disable the autofill services.</t>
        </r>
      </text>
    </comment>
    <comment ref="J14" authorId="0" shapeId="0" xr:uid="{00000000-0006-0000-0400-00000B000000}">
      <text>
        <r>
          <rPr>
            <sz val="11"/>
            <rFont val="Calibri"/>
          </rPr>
          <t>Google Android 10 must be configured to enforce an application installation policy by specifying one or more authorized application repositories, including [selection: DoD-approved commercial app repository, MDM server, mobile application store].</t>
        </r>
      </text>
    </comment>
    <comment ref="K14" authorId="0" shapeId="0" xr:uid="{00000000-0006-0000-0400-00000C000000}">
      <text>
        <r>
          <rPr>
            <sz val="11"/>
            <rFont val="Calibri"/>
          </rPr>
          <t>Google Android 10 must be configured to enforce an application installation policy by specifying an application whitelist that restricts applications by the following characteristics: [selection: list of digital signatures, cryptographic hash values, names, application version].</t>
        </r>
      </text>
    </comment>
    <comment ref="J22" authorId="0" shapeId="0" xr:uid="{00000000-0006-0000-0400-00000D000000}">
      <text>
        <r>
          <rPr>
            <sz val="11"/>
            <rFont val="Calibri"/>
          </rPr>
          <t>Google Android 10 whitelist must be configured to not include applications with the following characteristics: - back up MD data to non-DoD cloud servers (including user and application access to cloud backup services); -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140-2 validated) data sharing with other MDs or printers.</t>
        </r>
      </text>
    </comment>
    <comment ref="K22" authorId="0" shapeId="0" xr:uid="{00000000-0006-0000-0400-00000E000000}">
      <text>
        <r>
          <rPr>
            <sz val="11"/>
            <rFont val="Calibri"/>
          </rPr>
          <t>Google Android 10 must be configured to disable Bluetooth or configured via User Based Enforcement (UBE) to allow Bluetooth for only Headset Profile (HSP), HandsFree Profile (HFP), and Serial Port Profile (SPP).</t>
        </r>
      </text>
    </comment>
    <comment ref="L22" authorId="0" shapeId="0" xr:uid="{00000000-0006-0000-0400-00000F000000}">
      <text>
        <r>
          <rPr>
            <sz val="11"/>
            <rFont val="Calibri"/>
          </rPr>
          <t>Google Android 10 must be configured to disable USB mass storage mode.</t>
        </r>
      </text>
    </comment>
    <comment ref="J26" authorId="0" shapeId="0" xr:uid="{00000000-0006-0000-0400-000010000000}">
      <text>
        <r>
          <rPr>
            <sz val="11"/>
            <rFont val="Calibri"/>
          </rPr>
          <t>Google Android 10 must have the DoD root and intermediate PKI certificates installed.</t>
        </r>
      </text>
    </comment>
    <comment ref="K26" authorId="0" shapeId="0" xr:uid="{00000000-0006-0000-0400-000011000000}">
      <text>
        <r>
          <rPr>
            <sz val="11"/>
            <rFont val="Calibri"/>
          </rPr>
          <t>Google Android 10 must allow only the administrator (MDM) to install/remove DoD root and intermediate PKI certificates.</t>
        </r>
      </text>
    </comment>
    <comment ref="J27" authorId="0" shapeId="0" xr:uid="{00000000-0006-0000-0400-000012000000}">
      <text>
        <r>
          <rPr>
            <sz val="11"/>
            <rFont val="Calibri"/>
          </rPr>
          <t>Google Android 10 whitelist must be configured to not include applications with the following characteristics: - back up MD data to non-DoD cloud servers (including user and application access to cloud backup services); -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140-2 validated) data sharing with other MDs or printers.</t>
        </r>
      </text>
    </comment>
    <comment ref="K27" authorId="0" shapeId="0" xr:uid="{00000000-0006-0000-0400-000013000000}">
      <text>
        <r>
          <rPr>
            <sz val="11"/>
            <rFont val="Calibri"/>
          </rPr>
          <t>Google Android 10 must be configured to disable Bluetooth or configured via User Based Enforcement (UBE) to allow Bluetooth for only Headset Profile (HSP), HandsFree Profile (HFP), and Serial Port Profile (SPP).</t>
        </r>
      </text>
    </comment>
    <comment ref="J34" authorId="0" shapeId="0" xr:uid="{00000000-0006-0000-0400-000014000000}">
      <text>
        <r>
          <rPr>
            <sz val="11"/>
            <rFont val="Calibri"/>
          </rPr>
          <t>Google Android 10 must be configured to enable a screen-lock policy that will lock the display after a period of inactivity.</t>
        </r>
      </text>
    </comment>
    <comment ref="K34" authorId="0" shapeId="0" xr:uid="{00000000-0006-0000-0400-000015000000}">
      <text>
        <r>
          <rPr>
            <sz val="11"/>
            <rFont val="Calibri"/>
          </rPr>
          <t>Google Android 10 must be configured to lock the display after 15 minutes (or less) of inactivity.</t>
        </r>
      </text>
    </comment>
    <comment ref="L34" authorId="0" shapeId="0" xr:uid="{00000000-0006-0000-0400-000016000000}">
      <text>
        <r>
          <rPr>
            <sz val="11"/>
            <rFont val="Calibri"/>
          </rPr>
          <t>Google Android 10 must be configured to disable trust agents. Note: This requirement is not applicable (NA) for specific biometric authentication factors included in the products Common Criteria evaluation.</t>
        </r>
      </text>
    </comment>
    <comment ref="J37" authorId="0" shapeId="0" xr:uid="{00000000-0006-0000-0400-000017000000}">
      <text>
        <r>
          <rPr>
            <sz val="11"/>
            <rFont val="Calibri"/>
          </rPr>
          <t>Google Android 10 must be configured to not display the following (work profile) notifications when the device is locked: [selection: - email notifications - calendar appointments - contact associated with phone call notification - text message notification - other application-based notifications - all notifications].</t>
        </r>
      </text>
    </comment>
    <comment ref="K37" authorId="0" shapeId="0" xr:uid="{00000000-0006-0000-0400-000018000000}">
      <text>
        <r>
          <rPr>
            <sz val="11"/>
            <rFont val="Calibri"/>
          </rPr>
          <t>The Google Android 10 Work Profile must be configured to prevent users from adding personal email accounts to the work email app.</t>
        </r>
      </text>
    </comment>
    <comment ref="L37" authorId="0" shapeId="0" xr:uid="{00000000-0006-0000-0400-000019000000}">
      <text>
        <r>
          <rPr>
            <sz val="11"/>
            <rFont val="Calibri"/>
          </rPr>
          <t>Google Android 10 work profile must be configured to enforce the system application disable list.</t>
        </r>
      </text>
    </comment>
    <comment ref="M37" authorId="0" shapeId="0" xr:uid="{00000000-0006-0000-0400-00001A000000}">
      <text>
        <r>
          <rPr>
            <sz val="11"/>
            <rFont val="Calibri"/>
          </rPr>
          <t>Google Android 10 must be provisioned as a fully managed device and configured to create a work profile.</t>
        </r>
      </text>
    </comment>
    <comment ref="J38" authorId="0" shapeId="0" xr:uid="{00000000-0006-0000-0400-00001B000000}">
      <text>
        <r>
          <rPr>
            <sz val="11"/>
            <rFont val="Calibri"/>
          </rPr>
          <t>Google Android 10 must be configured to enforce a minimum password length of six characters.</t>
        </r>
      </text>
    </comment>
    <comment ref="K38" authorId="0" shapeId="0" xr:uid="{00000000-0006-0000-0400-00001C000000}">
      <text>
        <r>
          <rPr>
            <sz val="11"/>
            <rFont val="Calibri"/>
          </rPr>
          <t>Google Android 10 must be configured to not allow passwords that include more than two repeating or sequential characters.</t>
        </r>
      </text>
    </comment>
    <comment ref="L38" authorId="0" shapeId="0" xr:uid="{00000000-0006-0000-0400-00001D000000}">
      <text>
        <r>
          <rPr>
            <sz val="11"/>
            <rFont val="Calibri"/>
          </rPr>
          <t>Google Android 10 must be configured to display the DoD advisory warning message at start-up or each time the user unlocks the device.</t>
        </r>
      </text>
    </comment>
    <comment ref="J39" authorId="0" shapeId="0" xr:uid="{00000000-0006-0000-0400-00001E000000}">
      <text>
        <r>
          <rPr>
            <sz val="11"/>
            <rFont val="Calibri"/>
          </rPr>
          <t>Google Android 10 must be configured to disable developer modes.</t>
        </r>
      </text>
    </comment>
    <comment ref="K39" authorId="0" shapeId="0" xr:uid="{00000000-0006-0000-0400-00001F000000}">
      <text>
        <r>
          <rPr>
            <sz val="11"/>
            <rFont val="Calibri"/>
          </rPr>
          <t>Google Android 10 must be configured to disable exceptions to the access control policy that prevents application processes from accessing all data stored by other application processes.</t>
        </r>
      </text>
    </comment>
    <comment ref="L39" authorId="0" shapeId="0" xr:uid="{00000000-0006-0000-0400-000020000000}">
      <text>
        <r>
          <rPr>
            <sz val="11"/>
            <rFont val="Calibri"/>
          </rPr>
          <t>Google Android 10 must be configured to disallow configuration of date and time.</t>
        </r>
      </text>
    </comment>
    <comment ref="J41" authorId="0" shapeId="0" xr:uid="{00000000-0006-0000-0400-000021000000}">
      <text>
        <r>
          <rPr>
            <sz val="11"/>
            <rFont val="Calibri"/>
          </rPr>
          <t>Google Android 10 must be configured to enable a screen-lock policy that will lock the display after a period of inactivity.</t>
        </r>
      </text>
    </comment>
    <comment ref="K41" authorId="0" shapeId="0" xr:uid="{00000000-0006-0000-0400-000022000000}">
      <text>
        <r>
          <rPr>
            <sz val="11"/>
            <rFont val="Calibri"/>
          </rPr>
          <t>Google Android 10 must be configured to lock the display after 15 minutes (or less) of inactivity.</t>
        </r>
      </text>
    </comment>
    <comment ref="L41" authorId="0" shapeId="0" xr:uid="{00000000-0006-0000-0400-000023000000}">
      <text>
        <r>
          <rPr>
            <sz val="11"/>
            <rFont val="Calibri"/>
          </rPr>
          <t>Google Android 10 must be configured to not allow more than 10 consecutive failed authentication attempts.</t>
        </r>
      </text>
    </comment>
    <comment ref="J46" authorId="0" shapeId="0" xr:uid="{00000000-0006-0000-0400-000024000000}">
      <text>
        <r>
          <rPr>
            <sz val="11"/>
            <rFont val="Calibri"/>
          </rPr>
          <t>Google Android 10 must be configured to enforce a minimum password length of six characters.</t>
        </r>
      </text>
    </comment>
    <comment ref="K46" authorId="0" shapeId="0" xr:uid="{00000000-0006-0000-0400-000025000000}">
      <text>
        <r>
          <rPr>
            <sz val="11"/>
            <rFont val="Calibri"/>
          </rPr>
          <t>Google Android 10 must be configured to not allow passwords that include more than two repeating or sequential characters.</t>
        </r>
      </text>
    </comment>
    <comment ref="L46" authorId="0" shapeId="0" xr:uid="{00000000-0006-0000-0400-000026000000}">
      <text>
        <r>
          <rPr>
            <sz val="11"/>
            <rFont val="Calibri"/>
          </rPr>
          <t>Google Android 10 must be configured to not allow more than 10 consecutive failed authentication attempts.</t>
        </r>
      </text>
    </comment>
    <comment ref="M46" authorId="0" shapeId="0" xr:uid="{00000000-0006-0000-0400-000027000000}">
      <text>
        <r>
          <rPr>
            <sz val="11"/>
            <rFont val="Calibri"/>
          </rPr>
          <t>Google Android 10 must be configured to display the DoD advisory warning message at start-up or each time the user unlocks the device.</t>
        </r>
      </text>
    </comment>
    <comment ref="J48" authorId="0" shapeId="0" xr:uid="{00000000-0006-0000-0400-000028000000}">
      <text>
        <r>
          <rPr>
            <sz val="11"/>
            <rFont val="Calibri"/>
          </rPr>
          <t>Google Android 10 must be configured to disable multi-user modes.</t>
        </r>
      </text>
    </comment>
    <comment ref="J54" authorId="0" shapeId="0" xr:uid="{00000000-0006-0000-0400-000029000000}">
      <text>
        <r>
          <rPr>
            <sz val="11"/>
            <rFont val="Calibri"/>
          </rPr>
          <t>Google Android 10 must be configured to disable trust agents. Note: This requirement is not applicable (NA) for specific biometric authentication factors included in the products Common Criteria evaluation.</t>
        </r>
      </text>
    </comment>
    <comment ref="J59" authorId="0" shapeId="0" xr:uid="{00000000-0006-0000-0400-00002A000000}">
      <text>
        <r>
          <rPr>
            <sz val="11"/>
            <rFont val="Calibri"/>
          </rPr>
          <t>Google Android 10 must be configured to disable multi-user modes.</t>
        </r>
      </text>
    </comment>
    <comment ref="J70" authorId="0" shapeId="0" xr:uid="{00000000-0006-0000-0400-00002B000000}">
      <text>
        <r>
          <rPr>
            <sz val="11"/>
            <rFont val="Calibri"/>
          </rPr>
          <t>Google Android 10 must be configured to enable audit logging.</t>
        </r>
      </text>
    </comment>
    <comment ref="K70" authorId="0" shapeId="0" xr:uid="{00000000-0006-0000-0400-00002C000000}">
      <text>
        <r>
          <rPr>
            <sz val="11"/>
            <rFont val="Calibri"/>
          </rPr>
          <t>Google Android 10 must be configured to generate audit records for the following auditable events: detected integrity violations.</t>
        </r>
      </text>
    </comment>
    <comment ref="J73" authorId="0" shapeId="0" xr:uid="{00000000-0006-0000-0400-00002D000000}">
      <text>
        <r>
          <rPr>
            <sz val="11"/>
            <rFont val="Calibri"/>
          </rPr>
          <t>Google Android 10 must be configured to enable audit logging.</t>
        </r>
      </text>
    </comment>
    <comment ref="K73" authorId="0" shapeId="0" xr:uid="{00000000-0006-0000-0400-00002E000000}">
      <text>
        <r>
          <rPr>
            <sz val="11"/>
            <rFont val="Calibri"/>
          </rPr>
          <t>Google Android 10 must be configured to generate audit records for the following auditable events: detected integrity violations.</t>
        </r>
      </text>
    </comment>
    <comment ref="J83" authorId="0" shapeId="0" xr:uid="{00000000-0006-0000-0400-00002F000000}">
      <text>
        <r>
          <rPr>
            <sz val="11"/>
            <rFont val="Calibri"/>
          </rPr>
          <t>Google Android 10 work profile must be configured to disable automatic completion of work space Internet browser text input.</t>
        </r>
      </text>
    </comment>
    <comment ref="K83" authorId="0" shapeId="0" xr:uid="{00000000-0006-0000-0400-000030000000}">
      <text>
        <r>
          <rPr>
            <sz val="11"/>
            <rFont val="Calibri"/>
          </rPr>
          <t>Google Android 10 Work Profile must be configured to disable the autofill services.</t>
        </r>
      </text>
    </comment>
    <comment ref="J84" authorId="0" shapeId="0" xr:uid="{00000000-0006-0000-0400-000031000000}">
      <text>
        <r>
          <rPr>
            <sz val="11"/>
            <rFont val="Calibri"/>
          </rPr>
          <t>Google Android 10 work profile must be configured to disable automatic completion of work space Internet browser text input.</t>
        </r>
      </text>
    </comment>
    <comment ref="K84" authorId="0" shapeId="0" xr:uid="{00000000-0006-0000-0400-000032000000}">
      <text>
        <r>
          <rPr>
            <sz val="11"/>
            <rFont val="Calibri"/>
          </rPr>
          <t>Google Android 10 Work Profile must be configured to disable the autofill services.</t>
        </r>
      </text>
    </comment>
    <comment ref="J92" authorId="0" shapeId="0" xr:uid="{00000000-0006-0000-0400-000033000000}">
      <text>
        <r>
          <rPr>
            <sz val="11"/>
            <rFont val="Calibri"/>
          </rPr>
          <t>Google Android 10 must be configured to disable USB mass storage mode.</t>
        </r>
      </text>
    </comment>
    <comment ref="J98" authorId="0" shapeId="0" xr:uid="{00000000-0006-0000-0400-000034000000}">
      <text>
        <r>
          <rPr>
            <sz val="11"/>
            <rFont val="Calibri"/>
          </rPr>
          <t>Google Android 10 must be configured to not allow backup of [all applications, configuration data] to locally connected systems.</t>
        </r>
      </text>
    </comment>
    <comment ref="K98" authorId="0" shapeId="0" xr:uid="{00000000-0006-0000-0400-000035000000}">
      <text>
        <r>
          <rPr>
            <sz val="11"/>
            <rFont val="Calibri"/>
          </rPr>
          <t>Google Android 10 must be configured to not allow backup of all applications and configuration data to remote systems.</t>
        </r>
      </text>
    </comment>
    <comment ref="J99" authorId="0" shapeId="0" xr:uid="{00000000-0006-0000-0400-000036000000}">
      <text>
        <r>
          <rPr>
            <sz val="11"/>
            <rFont val="Calibri"/>
          </rPr>
          <t>Google Android 10 must be configured to not allow backup of [all applications, configuration data] to locally connected systems.</t>
        </r>
      </text>
    </comment>
    <comment ref="K99" authorId="0" shapeId="0" xr:uid="{00000000-0006-0000-0400-000037000000}">
      <text>
        <r>
          <rPr>
            <sz val="11"/>
            <rFont val="Calibri"/>
          </rPr>
          <t>Google Android 10 must be configured to not allow backup of all applications and configuration data to remote systems.</t>
        </r>
      </text>
    </comment>
    <comment ref="J109" authorId="0" shapeId="0" xr:uid="{00000000-0006-0000-0400-000038000000}">
      <text>
        <r>
          <rPr>
            <sz val="11"/>
            <rFont val="Calibri"/>
          </rPr>
          <t>Google Android 10 must be configured to enforce that Wi-Fi Sharing is disabled.</t>
        </r>
      </text>
    </comment>
    <comment ref="J110" authorId="0" shapeId="0" xr:uid="{00000000-0006-0000-0400-000039000000}">
      <text>
        <r>
          <rPr>
            <sz val="11"/>
            <rFont val="Calibri"/>
          </rPr>
          <t>Google Android 10 must be configured to enforce that Wi-Fi Sharing is disabled.</t>
        </r>
      </text>
    </comment>
    <comment ref="J117" authorId="0" shapeId="0" xr:uid="{00000000-0006-0000-0400-00003A000000}">
      <text>
        <r>
          <rPr>
            <sz val="11"/>
            <rFont val="Calibri"/>
          </rPr>
          <t>Google Android 10 must have the DoD root and intermediate PKI certificates installed.</t>
        </r>
      </text>
    </comment>
    <comment ref="K117" authorId="0" shapeId="0" xr:uid="{00000000-0006-0000-0400-00003B000000}">
      <text>
        <r>
          <rPr>
            <sz val="11"/>
            <rFont val="Calibri"/>
          </rPr>
          <t>Google Android 10 must allow only the administrator (MDM) to install/remove DoD root and intermediate PKI certificates.</t>
        </r>
      </text>
    </comment>
  </commentList>
</comments>
</file>

<file path=xl/sharedStrings.xml><?xml version="1.0" encoding="utf-8"?>
<sst xmlns="http://schemas.openxmlformats.org/spreadsheetml/2006/main" count="2171" uniqueCount="1105">
  <si>
    <t>Id</t>
  </si>
  <si>
    <t>Title</t>
  </si>
  <si>
    <t>Severity</t>
  </si>
  <si>
    <t>MoSCoW</t>
  </si>
  <si>
    <t>OpsImpact</t>
  </si>
  <si>
    <t>Phase</t>
  </si>
  <si>
    <t>ImplStatus</t>
  </si>
  <si>
    <t>Notes</t>
  </si>
  <si>
    <t>Remediation</t>
  </si>
  <si>
    <t>Description</t>
  </si>
  <si>
    <t>Audit</t>
  </si>
  <si>
    <t>Status</t>
  </si>
  <si>
    <t>LogID</t>
  </si>
  <si>
    <t>V-98921</t>
  </si>
  <si>
    <r>
      <rPr>
        <sz val="11"/>
        <rFont val="Calibri"/>
      </rPr>
      <t>Google Android 10 must be configured to enforce a minimum password length of six characters.</t>
    </r>
  </si>
  <si>
    <t>CAT II (Medium)</t>
  </si>
  <si>
    <t>Unassigned</t>
  </si>
  <si>
    <t>Unassessed</t>
  </si>
  <si>
    <t>Pending</t>
  </si>
  <si>
    <t/>
  </si>
  <si>
    <r>
      <rPr>
        <sz val="11"/>
        <color rgb="FF000000"/>
        <rFont val="Calibri"/>
      </rPr>
      <t>Configure the Google Android device to enforce a minimum password length of six characters.</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password requirements.</t>
    </r>
    <r>
      <rPr>
        <sz val="11"/>
        <color rgb="FF000000"/>
        <rFont val="Calibri"/>
      </rPr>
      <t xml:space="preserve">
</t>
    </r>
    <r>
      <rPr>
        <sz val="11"/>
        <color rgb="FF000000"/>
        <rFont val="Calibri"/>
      </rPr>
      <t>2. Open device password section.</t>
    </r>
    <r>
      <rPr>
        <sz val="11"/>
        <color rgb="FF000000"/>
        <rFont val="Calibri"/>
      </rPr>
      <t xml:space="preserve">
</t>
    </r>
    <r>
      <rPr>
        <sz val="11"/>
        <color rgb="FF000000"/>
        <rFont val="Calibri"/>
      </rPr>
      <t>3. Enter in the number of characters as "6".</t>
    </r>
  </si>
  <si>
    <r>
      <rPr>
        <sz val="11"/>
        <color rgb="FF000000"/>
        <rFont val="Calibri"/>
      </rPr>
      <t>Password strength is a measure of the effectiveness of a password in resisting guessing and brute force attacks. The ability to crack a password is a function of how many attempts an adversary is permitted, how quickly an adversary can do each attempt, and the size of the password space. The longer the minimum length of the password is, the larger the password space. Having a too-short minimum password length significantly reduces password strength, increasing the chance of password compromise and resulting device and data compromise.</t>
    </r>
    <r>
      <rPr>
        <sz val="11"/>
        <color rgb="FF000000"/>
        <rFont val="Calibri"/>
      </rPr>
      <t xml:space="preserve">
</t>
    </r>
    <r>
      <rPr>
        <sz val="11"/>
        <color rgb="FF000000"/>
        <rFont val="Calibri"/>
      </rPr>
      <t>SFR ID: FMT_SMF_EXT.1.1 #1a</t>
    </r>
  </si>
  <si>
    <r>
      <rPr>
        <sz val="11"/>
        <color rgb="FF000000"/>
        <rFont val="Calibri"/>
      </rPr>
      <t>Review Google Android device configuration settings to determine if the mobile device is enforcing a minimum password length of six characters.</t>
    </r>
    <r>
      <rPr>
        <sz val="11"/>
        <color rgb="FF000000"/>
        <rFont val="Calibri"/>
      </rPr>
      <t xml:space="preserve">
</t>
    </r>
    <r>
      <rPr>
        <sz val="11"/>
        <color rgb="FF000000"/>
        <rFont val="Calibri"/>
      </rPr>
      <t xml:space="preserve">This validation procedure is performed on both the MDM Administration Console and the Android 10 device. </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password requirements.</t>
    </r>
    <r>
      <rPr>
        <sz val="11"/>
        <color rgb="FF000000"/>
        <rFont val="Calibri"/>
      </rPr>
      <t xml:space="preserve">
</t>
    </r>
    <r>
      <rPr>
        <sz val="11"/>
        <color rgb="FF000000"/>
        <rFont val="Calibri"/>
      </rPr>
      <t>2. Open device password section.</t>
    </r>
    <r>
      <rPr>
        <sz val="11"/>
        <color rgb="FF000000"/>
        <rFont val="Calibri"/>
      </rPr>
      <t xml:space="preserve">
</t>
    </r>
    <r>
      <rPr>
        <sz val="11"/>
        <color rgb="FF000000"/>
        <rFont val="Calibri"/>
      </rPr>
      <t>3. Ensure the minimum password length is set to 6 characters.</t>
    </r>
    <r>
      <rPr>
        <sz val="11"/>
        <color rgb="FF000000"/>
        <rFont val="Calibri"/>
      </rPr>
      <t xml:space="preserve">
</t>
    </r>
    <r>
      <rPr>
        <sz val="11"/>
        <color rgb="FF000000"/>
        <rFont val="Calibri"/>
      </rPr>
      <t>On the Android 10 device, do the following:</t>
    </r>
    <r>
      <rPr>
        <sz val="11"/>
        <color rgb="FF000000"/>
        <rFont val="Calibri"/>
      </rPr>
      <t xml:space="preserve">
</t>
    </r>
    <r>
      <rPr>
        <sz val="11"/>
        <color rgb="FF000000"/>
        <rFont val="Calibri"/>
      </rPr>
      <t>1. Open Settings &gt;&gt; Security &gt;&gt; Screen lock.</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Tap "Password".</t>
    </r>
    <r>
      <rPr>
        <sz val="11"/>
        <color rgb="FF000000"/>
        <rFont val="Calibri"/>
      </rPr>
      <t xml:space="preserve">
</t>
    </r>
    <r>
      <rPr>
        <sz val="11"/>
        <color rgb="FF000000"/>
        <rFont val="Calibri"/>
      </rPr>
      <t>4. Verify Password length listed is at least 6.</t>
    </r>
    <r>
      <rPr>
        <sz val="11"/>
        <color rgb="FF000000"/>
        <rFont val="Calibri"/>
      </rPr>
      <t xml:space="preserve">
</t>
    </r>
    <r>
      <rPr>
        <sz val="11"/>
        <color rgb="FF000000"/>
        <rFont val="Calibri"/>
      </rPr>
      <t>If the device password length is not set to six characters or more on MDM console or on the Android 10 device, this is a finding.</t>
    </r>
  </si>
  <si>
    <t>V-98923</t>
  </si>
  <si>
    <r>
      <rPr>
        <sz val="11"/>
        <rFont val="Calibri"/>
      </rPr>
      <t>Google Android 10 must be configured to not allow passwords that include more than two repeating or sequential characters.</t>
    </r>
  </si>
  <si>
    <r>
      <rPr>
        <sz val="11"/>
        <color rgb="FF000000"/>
        <rFont val="Calibri"/>
      </rPr>
      <t>Configure the Google Android device to prevent passwords from containing more than two repeating or sequential characters.</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password requirements.</t>
    </r>
    <r>
      <rPr>
        <sz val="11"/>
        <color rgb="FF000000"/>
        <rFont val="Calibri"/>
      </rPr>
      <t xml:space="preserve">
</t>
    </r>
    <r>
      <rPr>
        <sz val="11"/>
        <color rgb="FF000000"/>
        <rFont val="Calibri"/>
      </rPr>
      <t>2. Open device password section.</t>
    </r>
    <r>
      <rPr>
        <sz val="11"/>
        <color rgb="FF000000"/>
        <rFont val="Calibri"/>
      </rPr>
      <t xml:space="preserve">
</t>
    </r>
    <r>
      <rPr>
        <sz val="11"/>
        <color rgb="FF000000"/>
        <rFont val="Calibri"/>
      </rPr>
      <t>3. Set password quality to "Numeric (Complex)".</t>
    </r>
    <r>
      <rPr>
        <sz val="11"/>
        <color rgb="FF000000"/>
        <rFont val="Calibri"/>
      </rPr>
      <t xml:space="preserve">
</t>
    </r>
    <r>
      <rPr>
        <sz val="11"/>
        <color rgb="FF000000"/>
        <rFont val="Calibri"/>
      </rPr>
      <t>Note: Alphabetic, Alphanumeric, and Complex are also acceptable selections but these selections will cause the user to select a complex password, which is not required by the STIG.</t>
    </r>
  </si>
  <si>
    <r>
      <rPr>
        <sz val="11"/>
        <color rgb="FF000000"/>
        <rFont val="Calibri"/>
      </rPr>
      <t>Password strength is a measure of the effectiveness of a password in resisting guessing and brute force attacks. Passwords that contain repeating or sequential characters are significantly easier to guess than those that do not contain repeating or sequential characters. Therefore, disallowing repeating or sequential characters increases password strength and decreases risk. The numeric (complex) setting allows the use of a numeric only keyboard for passwords plus enforces the repeating or sequential characters limitation.</t>
    </r>
    <r>
      <rPr>
        <sz val="11"/>
        <color rgb="FF000000"/>
        <rFont val="Calibri"/>
      </rPr>
      <t xml:space="preserve">
</t>
    </r>
    <r>
      <rPr>
        <sz val="11"/>
        <color rgb="FF000000"/>
        <rFont val="Calibri"/>
      </rPr>
      <t>SFR ID: FMT_SMF_EXT.1.1 #1b</t>
    </r>
  </si>
  <si>
    <r>
      <rPr>
        <sz val="11"/>
        <color rgb="FF000000"/>
        <rFont val="Calibri"/>
      </rPr>
      <t>Review Google Android device configuration settings to determine if the mobile device is prohibiting passwords with more than two repeating or sequential characters.</t>
    </r>
    <r>
      <rPr>
        <sz val="11"/>
        <color rgb="FF000000"/>
        <rFont val="Calibri"/>
      </rPr>
      <t xml:space="preserve">
</t>
    </r>
    <r>
      <rPr>
        <sz val="11"/>
        <color rgb="FF000000"/>
        <rFont val="Calibri"/>
      </rPr>
      <t xml:space="preserve">This validation procedure is performed on both the MDM Administration Console and the Android 10 device. </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password requirements.</t>
    </r>
    <r>
      <rPr>
        <sz val="11"/>
        <color rgb="FF000000"/>
        <rFont val="Calibri"/>
      </rPr>
      <t xml:space="preserve">
</t>
    </r>
    <r>
      <rPr>
        <sz val="11"/>
        <color rgb="FF000000"/>
        <rFont val="Calibri"/>
      </rPr>
      <t>2. Open device password section.</t>
    </r>
    <r>
      <rPr>
        <sz val="11"/>
        <color rgb="FF000000"/>
        <rFont val="Calibri"/>
      </rPr>
      <t xml:space="preserve">
</t>
    </r>
    <r>
      <rPr>
        <sz val="11"/>
        <color rgb="FF000000"/>
        <rFont val="Calibri"/>
      </rPr>
      <t>3. Ensure the password quality is set to "Numeric (Complex)".</t>
    </r>
    <r>
      <rPr>
        <sz val="11"/>
        <color rgb="FF000000"/>
        <rFont val="Calibri"/>
      </rPr>
      <t xml:space="preserve">
</t>
    </r>
    <r>
      <rPr>
        <sz val="11"/>
        <color rgb="FF000000"/>
        <rFont val="Calibri"/>
      </rPr>
      <t>On the Android 10 device, do the following:</t>
    </r>
    <r>
      <rPr>
        <sz val="11"/>
        <color rgb="FF000000"/>
        <rFont val="Calibri"/>
      </rPr>
      <t xml:space="preserve">
</t>
    </r>
    <r>
      <rPr>
        <sz val="11"/>
        <color rgb="FF000000"/>
        <rFont val="Calibri"/>
      </rPr>
      <t>1. Open Settings &gt;&gt; Security &gt;&gt; Screen lock.</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Tap "Password".</t>
    </r>
    <r>
      <rPr>
        <sz val="11"/>
        <color rgb="FF000000"/>
        <rFont val="Calibri"/>
      </rPr>
      <t xml:space="preserve">
</t>
    </r>
    <r>
      <rPr>
        <sz val="11"/>
        <color rgb="FF000000"/>
        <rFont val="Calibri"/>
      </rPr>
      <t>4. Verify Password complexity requirements are listed: Ascending, descending, or repeated sequence of digits is not allowed.</t>
    </r>
    <r>
      <rPr>
        <sz val="11"/>
        <color rgb="FF000000"/>
        <rFont val="Calibri"/>
      </rPr>
      <t xml:space="preserve">
</t>
    </r>
    <r>
      <rPr>
        <sz val="11"/>
        <color rgb="FF000000"/>
        <rFont val="Calibri"/>
      </rPr>
      <t>If the MDM console device policy is set to a password with more than two repeating or sequential characters or on the Android 10 device, the device policy is set to a password with more than two repeating or sequential characters, this is a finding.</t>
    </r>
    <r>
      <rPr>
        <sz val="11"/>
        <color rgb="FF000000"/>
        <rFont val="Calibri"/>
      </rPr>
      <t xml:space="preserve">
</t>
    </r>
    <r>
      <rPr>
        <sz val="11"/>
        <color rgb="FF000000"/>
        <rFont val="Calibri"/>
      </rPr>
      <t>Note: Alphabetic, Alphanumeric, and Complex are also acceptable selections but these selections will cause the user to select a complex password, which is not required by the STIG.</t>
    </r>
  </si>
  <si>
    <t>V-98925</t>
  </si>
  <si>
    <r>
      <rPr>
        <sz val="11"/>
        <rFont val="Calibri"/>
      </rPr>
      <t>Google Android 10 must be configured to enable a screen-lock policy that will lock the display after a period of inactivity.</t>
    </r>
  </si>
  <si>
    <r>
      <rPr>
        <sz val="11"/>
        <color rgb="FF000000"/>
        <rFont val="Calibri"/>
      </rPr>
      <t>Configure the Google Android device to enable a screen-lock policy that will lock the display after a period of inactivity.</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password requirements.</t>
    </r>
    <r>
      <rPr>
        <sz val="11"/>
        <color rgb="FF000000"/>
        <rFont val="Calibri"/>
      </rPr>
      <t xml:space="preserve">
</t>
    </r>
    <r>
      <rPr>
        <sz val="11"/>
        <color rgb="FF000000"/>
        <rFont val="Calibri"/>
      </rPr>
      <t>2. Open device password section.</t>
    </r>
    <r>
      <rPr>
        <sz val="11"/>
        <color rgb="FF000000"/>
        <rFont val="Calibri"/>
      </rPr>
      <t xml:space="preserve">
</t>
    </r>
    <r>
      <rPr>
        <sz val="11"/>
        <color rgb="FF000000"/>
        <rFont val="Calibri"/>
      </rPr>
      <t>3. Set "Max time to screen lock" to any number desired. Units are in Seconds.</t>
    </r>
  </si>
  <si>
    <r>
      <rPr>
        <sz val="11"/>
        <color rgb="FF000000"/>
        <rFont val="Calibri"/>
      </rPr>
      <t>The screen-lock timeout helps protect the device from unauthorized access. Devices without a screen-lock timeout provide an opportunity for adversaries who gain physical access to the mobile device through loss, theft, etc. Such devices are much more likely to be in an unlocked state when acquired by an adversary, thus granting immediate access to the data on the mobile device and possibly access to DoD networks.</t>
    </r>
    <r>
      <rPr>
        <sz val="11"/>
        <color rgb="FF000000"/>
        <rFont val="Calibri"/>
      </rPr>
      <t xml:space="preserve">
</t>
    </r>
    <r>
      <rPr>
        <sz val="11"/>
        <color rgb="FF000000"/>
        <rFont val="Calibri"/>
      </rPr>
      <t>SFR ID: FMT_SMF_EXT.1.1 #2a</t>
    </r>
  </si>
  <si>
    <r>
      <rPr>
        <sz val="11"/>
        <color rgb="FF000000"/>
        <rFont val="Calibri"/>
      </rPr>
      <t>Review Google Android device configuration settings to determine if the mobile device is enforcing a screen-lock policy that will lock the display after a period of inactivity.</t>
    </r>
    <r>
      <rPr>
        <sz val="11"/>
        <color rgb="FF000000"/>
        <rFont val="Calibri"/>
      </rPr>
      <t xml:space="preserve">
</t>
    </r>
    <r>
      <rPr>
        <sz val="11"/>
        <color rgb="FF000000"/>
        <rFont val="Calibri"/>
      </rPr>
      <t xml:space="preserve">This validation procedure is performed on both the MDM Administration Console and the Android 10 device. </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Open password requirements.</t>
    </r>
    <r>
      <rPr>
        <sz val="11"/>
        <color rgb="FF000000"/>
        <rFont val="Calibri"/>
      </rPr>
      <t xml:space="preserve">
</t>
    </r>
    <r>
      <rPr>
        <sz val="11"/>
        <color rgb="FF000000"/>
        <rFont val="Calibri"/>
      </rPr>
      <t>2. Open device password section.</t>
    </r>
    <r>
      <rPr>
        <sz val="11"/>
        <color rgb="FF000000"/>
        <rFont val="Calibri"/>
      </rPr>
      <t xml:space="preserve">
</t>
    </r>
    <r>
      <rPr>
        <sz val="11"/>
        <color rgb="FF000000"/>
        <rFont val="Calibri"/>
      </rPr>
      <t>3. Ensure "Max time to screen lock" is set to any number desired. Units are in Seconds.</t>
    </r>
    <r>
      <rPr>
        <sz val="11"/>
        <color rgb="FF000000"/>
        <rFont val="Calibri"/>
      </rPr>
      <t xml:space="preserve">
</t>
    </r>
    <r>
      <rPr>
        <sz val="11"/>
        <color rgb="FF000000"/>
        <rFont val="Calibri"/>
      </rPr>
      <t>On the Android 10 device, do the following:</t>
    </r>
    <r>
      <rPr>
        <sz val="11"/>
        <color rgb="FF000000"/>
        <rFont val="Calibri"/>
      </rPr>
      <t xml:space="preserve">
</t>
    </r>
    <r>
      <rPr>
        <sz val="11"/>
        <color rgb="FF000000"/>
        <rFont val="Calibri"/>
      </rPr>
      <t>1. Open Settings &gt;&gt; Display.</t>
    </r>
    <r>
      <rPr>
        <sz val="11"/>
        <color rgb="FF000000"/>
        <rFont val="Calibri"/>
      </rPr>
      <t xml:space="preserve">
</t>
    </r>
    <r>
      <rPr>
        <sz val="11"/>
        <color rgb="FF000000"/>
        <rFont val="Calibri"/>
      </rPr>
      <t>2. Tap "Screen timeout".</t>
    </r>
    <r>
      <rPr>
        <sz val="11"/>
        <color rgb="FF000000"/>
        <rFont val="Calibri"/>
      </rPr>
      <t xml:space="preserve">
</t>
    </r>
    <r>
      <rPr>
        <sz val="11"/>
        <color rgb="FF000000"/>
        <rFont val="Calibri"/>
      </rPr>
      <t>3. Ensure the Screen timeout value is set to the desired value and cannot be set to a larger value.</t>
    </r>
    <r>
      <rPr>
        <sz val="11"/>
        <color rgb="FF000000"/>
        <rFont val="Calibri"/>
      </rPr>
      <t xml:space="preserve">
</t>
    </r>
    <r>
      <rPr>
        <sz val="11"/>
        <color rgb="FF000000"/>
        <rFont val="Calibri"/>
      </rPr>
      <t>If the MDM console device policy is not set to enable a screen-lock policy that will lock the display after a period of inactivity or on the Android 10 device, the device policy is not set to enable a screen-lock policy that will lock the display after a period of inactivity, this is a finding.</t>
    </r>
  </si>
  <si>
    <t>V-98927</t>
  </si>
  <si>
    <r>
      <rPr>
        <sz val="11"/>
        <rFont val="Calibri"/>
      </rPr>
      <t>Google Android 10 must be configured to lock the display after 15 minutes (or less) of inactivity.</t>
    </r>
  </si>
  <si>
    <r>
      <rPr>
        <sz val="11"/>
        <color rgb="FF000000"/>
        <rFont val="Calibri"/>
      </rPr>
      <t>Configure the Google Android device to lock the device display after 15 minutes (or less) of inactivity.</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password requirements.</t>
    </r>
    <r>
      <rPr>
        <sz val="11"/>
        <color rgb="FF000000"/>
        <rFont val="Calibri"/>
      </rPr>
      <t xml:space="preserve">
</t>
    </r>
    <r>
      <rPr>
        <sz val="11"/>
        <color rgb="FF000000"/>
        <rFont val="Calibri"/>
      </rPr>
      <t>2. Open device password section.</t>
    </r>
    <r>
      <rPr>
        <sz val="11"/>
        <color rgb="FF000000"/>
        <rFont val="Calibri"/>
      </rPr>
      <t xml:space="preserve">
</t>
    </r>
    <r>
      <rPr>
        <sz val="11"/>
        <color rgb="FF000000"/>
        <rFont val="Calibri"/>
      </rPr>
      <t>3. Set "Max time to screen lock" to any number between 1 and 15.</t>
    </r>
  </si>
  <si>
    <r>
      <rPr>
        <sz val="11"/>
        <color rgb="FF000000"/>
        <rFont val="Calibri"/>
      </rPr>
      <t>The screen lock timeout must be set to a value that helps protect the device from unauthorized access. Having a too-long timeout would increase the window of opportunity for adversaries who gain physical access to the mobile device through loss, theft, etc. Such devices are much more likely to be in an unlocked state when acquired by an adversary, thus granting immediate access to the data on the mobile device. The maximum timeout period of 15 minutes has been selected to balance functionality and security; shorter timeout periods may be appropriate depending on the risks posed to the mobile device.</t>
    </r>
    <r>
      <rPr>
        <sz val="11"/>
        <color rgb="FF000000"/>
        <rFont val="Calibri"/>
      </rPr>
      <t xml:space="preserve">
</t>
    </r>
    <r>
      <rPr>
        <sz val="11"/>
        <color rgb="FF000000"/>
        <rFont val="Calibri"/>
      </rPr>
      <t>SFR ID: FMT_SMF_EXT.1.1 #2b</t>
    </r>
  </si>
  <si>
    <r>
      <rPr>
        <sz val="11"/>
        <color rgb="FF000000"/>
        <rFont val="Calibri"/>
      </rPr>
      <t>Review Google Android device configuration settings to determine if the mobile device has the screen lock timeout set to 15 minutes or less.</t>
    </r>
    <r>
      <rPr>
        <sz val="11"/>
        <color rgb="FF000000"/>
        <rFont val="Calibri"/>
      </rPr>
      <t xml:space="preserve">
</t>
    </r>
    <r>
      <rPr>
        <sz val="11"/>
        <color rgb="FF000000"/>
        <rFont val="Calibri"/>
      </rPr>
      <t xml:space="preserve">This validation procedure is performed on both the MDM Administration Console and the Android 10 device. </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Open passcode requirement</t>
    </r>
    <r>
      <rPr>
        <sz val="11"/>
        <color rgb="FF000000"/>
        <rFont val="Calibri"/>
      </rPr>
      <t xml:space="preserve">
</t>
    </r>
    <r>
      <rPr>
        <sz val="11"/>
        <color rgb="FF000000"/>
        <rFont val="Calibri"/>
      </rPr>
      <t>2. Open device passcode section.</t>
    </r>
    <r>
      <rPr>
        <sz val="11"/>
        <color rgb="FF000000"/>
        <rFont val="Calibri"/>
      </rPr>
      <t xml:space="preserve">
</t>
    </r>
    <r>
      <rPr>
        <sz val="11"/>
        <color rgb="FF000000"/>
        <rFont val="Calibri"/>
      </rPr>
      <t>3. Ensure "Max time to screen lock" is set to any number between 1 and 15.</t>
    </r>
    <r>
      <rPr>
        <sz val="11"/>
        <color rgb="FF000000"/>
        <rFont val="Calibri"/>
      </rPr>
      <t xml:space="preserve">
</t>
    </r>
    <r>
      <rPr>
        <sz val="11"/>
        <color rgb="FF000000"/>
        <rFont val="Calibri"/>
      </rPr>
      <t>On the Android 10 device, do the following:</t>
    </r>
    <r>
      <rPr>
        <sz val="11"/>
        <color rgb="FF000000"/>
        <rFont val="Calibri"/>
      </rPr>
      <t xml:space="preserve">
</t>
    </r>
    <r>
      <rPr>
        <sz val="11"/>
        <color rgb="FF000000"/>
        <rFont val="Calibri"/>
      </rPr>
      <t>1. Open settings &gt;&gt; Security.</t>
    </r>
    <r>
      <rPr>
        <sz val="11"/>
        <color rgb="FF000000"/>
        <rFont val="Calibri"/>
      </rPr>
      <t xml:space="preserve">
</t>
    </r>
    <r>
      <rPr>
        <sz val="11"/>
        <color rgb="FF000000"/>
        <rFont val="Calibri"/>
      </rPr>
      <t>2. Tap on "Screen timeout".</t>
    </r>
    <r>
      <rPr>
        <sz val="11"/>
        <color rgb="FF000000"/>
        <rFont val="Calibri"/>
      </rPr>
      <t xml:space="preserve">
</t>
    </r>
    <r>
      <rPr>
        <sz val="11"/>
        <color rgb="FF000000"/>
        <rFont val="Calibri"/>
      </rPr>
      <t>3. Ensure the Screen timeout value is set to between 0 and 15 minutes.</t>
    </r>
    <r>
      <rPr>
        <sz val="11"/>
        <color rgb="FF000000"/>
        <rFont val="Calibri"/>
      </rPr>
      <t xml:space="preserve">
</t>
    </r>
    <r>
      <rPr>
        <sz val="11"/>
        <color rgb="FF000000"/>
        <rFont val="Calibri"/>
      </rPr>
      <t>If the MDM console device policy is not set to 15 minutes or less for the screen lock timeout or on the Android 10 device, the device policy is not set to 15 minutes or less for the screen lock timeout, this is a finding.</t>
    </r>
  </si>
  <si>
    <t>V-98929</t>
  </si>
  <si>
    <r>
      <rPr>
        <sz val="11"/>
        <rFont val="Calibri"/>
      </rPr>
      <t>Google Android 10 must be configured to not allow more than 10 consecutive failed authentication attempts.</t>
    </r>
  </si>
  <si>
    <t>CAT III (Low)</t>
  </si>
  <si>
    <r>
      <rPr>
        <sz val="11"/>
        <color rgb="FF000000"/>
        <rFont val="Calibri"/>
      </rPr>
      <t>Configure the Google Android device to allow only 10 or fewer consecutive failed authentication attempts.</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password requirements.</t>
    </r>
    <r>
      <rPr>
        <sz val="11"/>
        <color rgb="FF000000"/>
        <rFont val="Calibri"/>
      </rPr>
      <t xml:space="preserve">
</t>
    </r>
    <r>
      <rPr>
        <sz val="11"/>
        <color rgb="FF000000"/>
        <rFont val="Calibri"/>
      </rPr>
      <t>2. Open device password section.</t>
    </r>
    <r>
      <rPr>
        <sz val="11"/>
        <color rgb="FF000000"/>
        <rFont val="Calibri"/>
      </rPr>
      <t xml:space="preserve">
</t>
    </r>
    <r>
      <rPr>
        <sz val="11"/>
        <color rgb="FF000000"/>
        <rFont val="Calibri"/>
      </rPr>
      <t>3. Set "Max password failures for local wipe" to a number between 1 and 10.</t>
    </r>
  </si>
  <si>
    <r>
      <rPr>
        <sz val="11"/>
        <color rgb="FF000000"/>
        <rFont val="Calibri"/>
      </rPr>
      <t>The more attempts an adversary has to guess a password, the more likely the adversary will enter the correct password and gain access to resources on the device. Setting a limit on the number of attempts mitigates this risk. Setting the limit at 10 or less gives authorized users the ability to make a few mistakes when entering the password but still provides adequate protection against dictionary or brute force attacks on the password.</t>
    </r>
    <r>
      <rPr>
        <sz val="11"/>
        <color rgb="FF000000"/>
        <rFont val="Calibri"/>
      </rPr>
      <t xml:space="preserve">
</t>
    </r>
    <r>
      <rPr>
        <sz val="11"/>
        <color rgb="FF000000"/>
        <rFont val="Calibri"/>
      </rPr>
      <t>SFR ID: FMT_SMF_EXT.1.1 #2c, FIA_AFL_EXT.1.5</t>
    </r>
  </si>
  <si>
    <r>
      <rPr>
        <sz val="11"/>
        <color rgb="FF000000"/>
        <rFont val="Calibri"/>
      </rPr>
      <t xml:space="preserve">Review Google Android device configuration settings to determine if the mobile device has the maximum number of consecutive failed authentication attempts set at 10 or fewer. </t>
    </r>
    <r>
      <rPr>
        <sz val="11"/>
        <color rgb="FF000000"/>
        <rFont val="Calibri"/>
      </rPr>
      <t xml:space="preserve">
</t>
    </r>
    <r>
      <rPr>
        <sz val="11"/>
        <color rgb="FF000000"/>
        <rFont val="Calibri"/>
      </rPr>
      <t xml:space="preserve">This validation procedure is performed on both the MDM Administration Console and the Android 10 device. </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Open password requirements.</t>
    </r>
    <r>
      <rPr>
        <sz val="11"/>
        <color rgb="FF000000"/>
        <rFont val="Calibri"/>
      </rPr>
      <t xml:space="preserve">
</t>
    </r>
    <r>
      <rPr>
        <sz val="11"/>
        <color rgb="FF000000"/>
        <rFont val="Calibri"/>
      </rPr>
      <t>2. Open device password section.</t>
    </r>
    <r>
      <rPr>
        <sz val="11"/>
        <color rgb="FF000000"/>
        <rFont val="Calibri"/>
      </rPr>
      <t xml:space="preserve">
</t>
    </r>
    <r>
      <rPr>
        <sz val="11"/>
        <color rgb="FF000000"/>
        <rFont val="Calibri"/>
      </rPr>
      <t>3. Review the policy configuration that was pushed down to the device and ensure the "Max password failures for local wipe" is set between 1 and 10.</t>
    </r>
    <r>
      <rPr>
        <sz val="11"/>
        <color rgb="FF000000"/>
        <rFont val="Calibri"/>
      </rPr>
      <t xml:space="preserve">
</t>
    </r>
    <r>
      <rPr>
        <sz val="11"/>
        <color rgb="FF000000"/>
        <rFont val="Calibri"/>
      </rPr>
      <t>On the Android 10 device, do the following:</t>
    </r>
    <r>
      <rPr>
        <sz val="11"/>
        <color rgb="FF000000"/>
        <rFont val="Calibri"/>
      </rPr>
      <t xml:space="preserve">
</t>
    </r>
    <r>
      <rPr>
        <sz val="11"/>
        <color rgb="FF000000"/>
        <rFont val="Calibri"/>
      </rPr>
      <t xml:space="preserve">1. Open Setting &gt;&gt; Security &gt;&gt; Managed device info. </t>
    </r>
    <r>
      <rPr>
        <sz val="11"/>
        <color rgb="FF000000"/>
        <rFont val="Calibri"/>
      </rPr>
      <t xml:space="preserve">
</t>
    </r>
    <r>
      <rPr>
        <sz val="11"/>
        <color rgb="FF000000"/>
        <rFont val="Calibri"/>
      </rPr>
      <t>2. Verify "Failed password attempts before deleting all device data" is set to 10 or fewer attempts.</t>
    </r>
    <r>
      <rPr>
        <sz val="11"/>
        <color rgb="FF000000"/>
        <rFont val="Calibri"/>
      </rPr>
      <t xml:space="preserve">
</t>
    </r>
    <r>
      <rPr>
        <sz val="11"/>
        <color rgb="FF000000"/>
        <rFont val="Calibri"/>
      </rPr>
      <t>If the MDM console device policy is not set to the maximum number of consecutive failed authentication attempts at 10 or fewer, or if on the Android 10 device the device policy is not set to the maximum number of consecutive failed authentication attempts at 10 or fewer, this is a finding.</t>
    </r>
  </si>
  <si>
    <t>V-98931</t>
  </si>
  <si>
    <r>
      <rPr>
        <sz val="11"/>
        <rFont val="Calibri"/>
      </rPr>
      <t>Google Android 10 must be configured to enforce an application installation policy by specifying one or more authorized application repositories, including [selection: DoD-approved commercial app repository, MDM server, mobile application store].</t>
    </r>
  </si>
  <si>
    <r>
      <rPr>
        <sz val="11"/>
        <color rgb="FF000000"/>
        <rFont val="Calibri"/>
      </rPr>
      <t>Configure the Google Android device to disable unauthorized application repositories.</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Restrictions section.</t>
    </r>
    <r>
      <rPr>
        <sz val="11"/>
        <color rgb="FF000000"/>
        <rFont val="Calibri"/>
      </rPr>
      <t xml:space="preserve">
</t>
    </r>
    <r>
      <rPr>
        <sz val="11"/>
        <color rgb="FF000000"/>
        <rFont val="Calibri"/>
      </rPr>
      <t>2 Toggle "Disallow installs from unknown sources globally" to on.</t>
    </r>
  </si>
  <si>
    <r>
      <rPr>
        <sz val="11"/>
        <color rgb="FF000000"/>
        <rFont val="Calibri"/>
      </rPr>
      <t>Forcing all applications to be installed from authorized application repositories can prevent unauthorized and malicious applications from being installed and executed on mobile devices. Allowing such installations and executions could cause a compromise of DoD data accessible by these unauthorized/malicious applications.</t>
    </r>
    <r>
      <rPr>
        <sz val="11"/>
        <color rgb="FF000000"/>
        <rFont val="Calibri"/>
      </rPr>
      <t xml:space="preserve">
</t>
    </r>
    <r>
      <rPr>
        <sz val="11"/>
        <color rgb="FF000000"/>
        <rFont val="Calibri"/>
      </rPr>
      <t>SFR ID: FMT_SMF_EXT.1.1 #8a</t>
    </r>
  </si>
  <si>
    <r>
      <rPr>
        <sz val="11"/>
        <color rgb="FF000000"/>
        <rFont val="Calibri"/>
      </rPr>
      <t>Review Google Android device configuration settings to determine if the mobile device has only approved application repositories (DoD-approved commercial app repository, MDM server, and/or mobile application store).</t>
    </r>
    <r>
      <rPr>
        <sz val="11"/>
        <color rgb="FF000000"/>
        <rFont val="Calibri"/>
      </rPr>
      <t xml:space="preserve">
</t>
    </r>
    <r>
      <rPr>
        <sz val="11"/>
        <color rgb="FF000000"/>
        <rFont val="Calibri"/>
      </rPr>
      <t xml:space="preserve">This validation procedure is performed on both the MDM Administration Console and the Android 10 device. </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Open Restrictions Section.</t>
    </r>
    <r>
      <rPr>
        <sz val="11"/>
        <color rgb="FF000000"/>
        <rFont val="Calibri"/>
      </rPr>
      <t xml:space="preserve">
</t>
    </r>
    <r>
      <rPr>
        <sz val="11"/>
        <color rgb="FF000000"/>
        <rFont val="Calibri"/>
      </rPr>
      <t>2 Toggle "Disallow installs from unknown sources globally" to on.</t>
    </r>
    <r>
      <rPr>
        <sz val="11"/>
        <color rgb="FF000000"/>
        <rFont val="Calibri"/>
      </rPr>
      <t xml:space="preserve">
</t>
    </r>
    <r>
      <rPr>
        <sz val="11"/>
        <color rgb="FF000000"/>
        <rFont val="Calibri"/>
      </rPr>
      <t>On the Google device, do the following:</t>
    </r>
    <r>
      <rPr>
        <sz val="11"/>
        <color rgb="FF000000"/>
        <rFont val="Calibri"/>
      </rPr>
      <t xml:space="preserve">
</t>
    </r>
    <r>
      <rPr>
        <sz val="11"/>
        <color rgb="FF000000"/>
        <rFont val="Calibri"/>
      </rPr>
      <t>1. Open Settings &gt;&gt; Apps and notifications &gt;&gt; Advanced &gt;&gt; Special app access.</t>
    </r>
    <r>
      <rPr>
        <sz val="11"/>
        <color rgb="FF000000"/>
        <rFont val="Calibri"/>
      </rPr>
      <t xml:space="preserve">
</t>
    </r>
    <r>
      <rPr>
        <sz val="11"/>
        <color rgb="FF000000"/>
        <rFont val="Calibri"/>
      </rPr>
      <t>2. Open Install unknown apps.</t>
    </r>
    <r>
      <rPr>
        <sz val="11"/>
        <color rgb="FF000000"/>
        <rFont val="Calibri"/>
      </rPr>
      <t xml:space="preserve">
</t>
    </r>
    <r>
      <rPr>
        <sz val="11"/>
        <color rgb="FF000000"/>
        <rFont val="Calibri"/>
      </rPr>
      <t>3. Ensure the list of apps is blank or if an app is on the list, "Disabled by admin" is listed under the app name.</t>
    </r>
    <r>
      <rPr>
        <sz val="11"/>
        <color rgb="FF000000"/>
        <rFont val="Calibri"/>
      </rPr>
      <t xml:space="preserve">
</t>
    </r>
    <r>
      <rPr>
        <sz val="11"/>
        <color rgb="FF000000"/>
        <rFont val="Calibri"/>
      </rPr>
      <t>If the MDM console device policy is not set to allow connections to only approved application repositories or on the Android 10 device, the device policy is not set to allow connections to only approved application repositories, this is a finding.</t>
    </r>
  </si>
  <si>
    <t>V-98933</t>
  </si>
  <si>
    <r>
      <rPr>
        <sz val="11"/>
        <rFont val="Calibri"/>
      </rPr>
      <t>Google Android 10 must be configured to enforce an application installation policy by specifying an application whitelist that restricts applications by the following characteristics: [selection: list of digital signatures, cryptographic hash values, names, application version].</t>
    </r>
  </si>
  <si>
    <r>
      <rPr>
        <sz val="11"/>
        <color rgb="FF000000"/>
        <rFont val="Calibri"/>
      </rPr>
      <t>Configure the Google Android device to use an application whitelist.</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Go to the Android app catalog for managed Google Play.</t>
    </r>
    <r>
      <rPr>
        <sz val="11"/>
        <color rgb="FF000000"/>
        <rFont val="Calibri"/>
      </rPr>
      <t xml:space="preserve">
</t>
    </r>
    <r>
      <rPr>
        <sz val="11"/>
        <color rgb="FF000000"/>
        <rFont val="Calibri"/>
      </rPr>
      <t>2. Select apps to be available (only approved apps).</t>
    </r>
    <r>
      <rPr>
        <sz val="11"/>
        <color rgb="FF000000"/>
        <rFont val="Calibri"/>
      </rPr>
      <t xml:space="preserve">
</t>
    </r>
    <r>
      <rPr>
        <sz val="11"/>
        <color rgb="FF000000"/>
        <rFont val="Calibri"/>
      </rPr>
      <t>3. Push updated policy to the device.</t>
    </r>
    <r>
      <rPr>
        <sz val="11"/>
        <color rgb="FF000000"/>
        <rFont val="Calibri"/>
      </rPr>
      <t xml:space="preserve">
</t>
    </r>
    <r>
      <rPr>
        <sz val="11"/>
        <color rgb="FF000000"/>
        <rFont val="Calibri"/>
      </rPr>
      <t>NOTE: Managed Google Play is always a Whitelisted App Store.</t>
    </r>
  </si>
  <si>
    <r>
      <rPr>
        <sz val="11"/>
        <color rgb="FF000000"/>
        <rFont val="Calibri"/>
      </rPr>
      <t xml:space="preserve">The application whitelist, in addition to controlling the installation of applications on the MD, must control user access/execution of all core and preinstalled applications, or the MD must provide an alternate method of restricting user access/execution to core and pre-installed applications. </t>
    </r>
    <r>
      <rPr>
        <sz val="11"/>
        <color rgb="FF000000"/>
        <rFont val="Calibri"/>
      </rPr>
      <t xml:space="preserve">
</t>
    </r>
    <r>
      <rPr>
        <sz val="11"/>
        <color rgb="FF000000"/>
        <rFont val="Calibri"/>
      </rPr>
      <t>Core application: Any application integrated into the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Requiring all authorized applications to be in an application whitelist prevents the execution of any applications (e.g., unauthorized, malicious) that are not part of the whitelist. Failure to configure an application whitelist properly could allow unauthorized and malicious applications to be downloaded, installed, and executed on the mobile device, causing a compromise of DoD data accessible by these applications.</t>
    </r>
    <r>
      <rPr>
        <sz val="11"/>
        <color rgb="FF000000"/>
        <rFont val="Calibri"/>
      </rPr>
      <t xml:space="preserve">
</t>
    </r>
    <r>
      <rPr>
        <sz val="11"/>
        <color rgb="FF000000"/>
        <rFont val="Calibri"/>
      </rPr>
      <t>The application whitelist, in addition to controlling the installation of applications on the MD, must control user access/execution of all core applications (included in the OS by the OS vendor) and pre-installed applications (provided by the MD vendor and wireless carrier), or the MD must provide an alternate method of restricting user access/execution to core and pre-installed applications.</t>
    </r>
    <r>
      <rPr>
        <sz val="11"/>
        <color rgb="FF000000"/>
        <rFont val="Calibri"/>
      </rPr>
      <t xml:space="preserve">
</t>
    </r>
    <r>
      <rPr>
        <sz val="11"/>
        <color rgb="FF000000"/>
        <rFont val="Calibri"/>
      </rPr>
      <t>SFR ID: FMT_SMF_EXT.1.1 #8b</t>
    </r>
  </si>
  <si>
    <r>
      <rPr>
        <sz val="11"/>
        <color rgb="FF000000"/>
        <rFont val="Calibri"/>
      </rPr>
      <t>Review Google Android device configuration settings to determine if the mobile device has an application whitelist configured. Verify all applications listed on the whitelist have been approved by the Approving Official (AO).</t>
    </r>
    <r>
      <rPr>
        <sz val="11"/>
        <color rgb="FF000000"/>
        <rFont val="Calibri"/>
      </rPr>
      <t xml:space="preserve">
</t>
    </r>
    <r>
      <rPr>
        <sz val="11"/>
        <color rgb="FF000000"/>
        <rFont val="Calibri"/>
      </rPr>
      <t>This validation procedure is performed only on the MDM Administration Console.</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Go to the Android app catalog for managed Google Play.</t>
    </r>
    <r>
      <rPr>
        <sz val="11"/>
        <color rgb="FF000000"/>
        <rFont val="Calibri"/>
      </rPr>
      <t xml:space="preserve">
</t>
    </r>
    <r>
      <rPr>
        <sz val="11"/>
        <color rgb="FF000000"/>
        <rFont val="Calibri"/>
      </rPr>
      <t>2. Verify all selected apps are AO approved.</t>
    </r>
    <r>
      <rPr>
        <sz val="11"/>
        <color rgb="FF000000"/>
        <rFont val="Calibri"/>
      </rPr>
      <t xml:space="preserve">
</t>
    </r>
    <r>
      <rPr>
        <sz val="11"/>
        <color rgb="FF000000"/>
        <rFont val="Calibri"/>
      </rPr>
      <t>NOTE: Managed Google Play is always a Whitelisted App Store.</t>
    </r>
    <r>
      <rPr>
        <sz val="11"/>
        <color rgb="FF000000"/>
        <rFont val="Calibri"/>
      </rPr>
      <t xml:space="preserve">
</t>
    </r>
    <r>
      <rPr>
        <sz val="11"/>
        <color rgb="FF000000"/>
        <rFont val="Calibri"/>
      </rPr>
      <t>If on the MDM console the list of selected Managed Google Play apps included non-approved apps, this is a finding.</t>
    </r>
    <r>
      <rPr>
        <sz val="11"/>
        <color rgb="FF000000"/>
        <rFont val="Calibri"/>
      </rPr>
      <t xml:space="preserve">
</t>
    </r>
    <r>
      <rPr>
        <sz val="11"/>
        <color rgb="FF000000"/>
        <rFont val="Calibri"/>
      </rPr>
      <t>Note: The application whitelist will include approved core applications (included in the OS by the OS vendor) and pre-installed applications (provided by the MD vendor and wireless carrier), or the MD must provide an alternate method of restricting user access/execution to core and pre-installed applications. For Google Android, there are no pre-installed applications.</t>
    </r>
  </si>
  <si>
    <t>V-98935</t>
  </si>
  <si>
    <r>
      <rPr>
        <sz val="11"/>
        <rFont val="Calibri"/>
      </rPr>
      <t>Google Android 10 whitelist must be configured to not include applications with the following characteristics: - back up MD data to non-DoD cloud servers (including user and application access to cloud backup services); -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140-2 validated) data sharing with other MDs or printers.</t>
    </r>
  </si>
  <si>
    <r>
      <rPr>
        <sz val="11"/>
        <color rgb="FF000000"/>
        <rFont val="Calibri"/>
      </rPr>
      <t>Configure the Google Android device application whitelist to exclude applications with the following characteristics:</t>
    </r>
    <r>
      <rPr>
        <sz val="11"/>
        <color rgb="FF000000"/>
        <rFont val="Calibri"/>
      </rPr>
      <t xml:space="preserve">
</t>
    </r>
    <r>
      <rPr>
        <sz val="11"/>
        <color rgb="FF000000"/>
        <rFont val="Calibri"/>
      </rPr>
      <t>- back up MD data to non-DoD cloud servers (including user and application access to cloud backup services);</t>
    </r>
    <r>
      <rPr>
        <sz val="11"/>
        <color rgb="FF000000"/>
        <rFont val="Calibri"/>
      </rPr>
      <t xml:space="preserve">
</t>
    </r>
    <r>
      <rPr>
        <sz val="11"/>
        <color rgb="FF000000"/>
        <rFont val="Calibri"/>
      </rPr>
      <t>- transmit MD diagnostic data to non-DoD servers;</t>
    </r>
    <r>
      <rPr>
        <sz val="11"/>
        <color rgb="FF000000"/>
        <rFont val="Calibri"/>
      </rPr>
      <t xml:space="preserve">
</t>
    </r>
    <r>
      <rPr>
        <sz val="11"/>
        <color rgb="FF000000"/>
        <rFont val="Calibri"/>
      </rPr>
      <t>- voice assistant application if available when MD is locked;</t>
    </r>
    <r>
      <rPr>
        <sz val="11"/>
        <color rgb="FF000000"/>
        <rFont val="Calibri"/>
      </rPr>
      <t xml:space="preserve">
</t>
    </r>
    <r>
      <rPr>
        <sz val="11"/>
        <color rgb="FF000000"/>
        <rFont val="Calibri"/>
      </rPr>
      <t>- voice dialing application if available when MD is locked;</t>
    </r>
    <r>
      <rPr>
        <sz val="11"/>
        <color rgb="FF000000"/>
        <rFont val="Calibri"/>
      </rPr>
      <t xml:space="preserve">
</t>
    </r>
    <r>
      <rPr>
        <sz val="11"/>
        <color rgb="FF000000"/>
        <rFont val="Calibri"/>
      </rPr>
      <t>- allows synchronization of data or applications between devices associated with user;</t>
    </r>
    <r>
      <rPr>
        <sz val="11"/>
        <color rgb="FF000000"/>
        <rFont val="Calibri"/>
      </rPr>
      <t xml:space="preserve">
</t>
    </r>
    <r>
      <rPr>
        <sz val="11"/>
        <color rgb="FF000000"/>
        <rFont val="Calibri"/>
      </rPr>
      <t>- payment processing; and</t>
    </r>
    <r>
      <rPr>
        <sz val="11"/>
        <color rgb="FF000000"/>
        <rFont val="Calibri"/>
      </rPr>
      <t xml:space="preserve">
</t>
    </r>
    <r>
      <rPr>
        <sz val="11"/>
        <color rgb="FF000000"/>
        <rFont val="Calibri"/>
      </rPr>
      <t>- allows unencrypted (or encrypted but not FIPS 140-2 validated) data sharing with other MDs, display screens (screen mirroring), or printers.</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Go to the Android app catalog for managed Google Play.</t>
    </r>
    <r>
      <rPr>
        <sz val="11"/>
        <color rgb="FF000000"/>
        <rFont val="Calibri"/>
      </rPr>
      <t xml:space="preserve">
</t>
    </r>
    <r>
      <rPr>
        <sz val="11"/>
        <color rgb="FF000000"/>
        <rFont val="Calibri"/>
      </rPr>
      <t>2. Before selecting an app, review the app details and privacy policy to ensure the app does not include prohibited characteristics.</t>
    </r>
  </si>
  <si>
    <r>
      <rPr>
        <sz val="11"/>
        <color rgb="FF000000"/>
        <rFont val="Calibri"/>
      </rPr>
      <t>Requiring all authorized applications to be in an application whitelist prevents the execution of any applications (e.g., unauthorized, malicious) that are not part of the whitelist. Failure to configure an application whitelist properly could allow unauthorized and malicious applications to be downloaded, installed, and executed on the mobile device, causing a compromise of DoD data accessible by these applications. Applications with the listed characteristics have features that can cause the compromise of sensitive DoD data or have features with no known application in the DoD environment.</t>
    </r>
    <r>
      <rPr>
        <sz val="11"/>
        <color rgb="FF000000"/>
        <rFont val="Calibri"/>
      </rPr>
      <t xml:space="preserve">
</t>
    </r>
    <r>
      <rPr>
        <sz val="11"/>
        <color rgb="FF000000"/>
        <rFont val="Calibri"/>
      </rPr>
      <t>Application note: The application whitelist, in addition to controlling the installation of applications on the MD, must control user access/execution of all core and preinstalled applications, or the MD must provide an alternate method of restricting user access/execution to core and pre-installed applications.</t>
    </r>
    <r>
      <rPr>
        <sz val="11"/>
        <color rgb="FF000000"/>
        <rFont val="Calibri"/>
      </rPr>
      <t xml:space="preserve">
</t>
    </r>
    <r>
      <rPr>
        <sz val="11"/>
        <color rgb="FF000000"/>
        <rFont val="Calibri"/>
      </rPr>
      <t>Core application: Any application integrated into the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SFR ID: FMT_SMF_EXT.1.1 #8b</t>
    </r>
  </si>
  <si>
    <r>
      <rPr>
        <sz val="11"/>
        <color rgb="FF000000"/>
        <rFont val="Calibri"/>
      </rPr>
      <t>Review Google Android device configuration settings to determine if the mobile device has an application whitelist configured and that the application whitelist does not include applications with the following characteristics:</t>
    </r>
    <r>
      <rPr>
        <sz val="11"/>
        <color rgb="FF000000"/>
        <rFont val="Calibri"/>
      </rPr>
      <t xml:space="preserve">
</t>
    </r>
    <r>
      <rPr>
        <sz val="11"/>
        <color rgb="FF000000"/>
        <rFont val="Calibri"/>
      </rPr>
      <t>- back up MD data to non-DoD cloud servers (including user and application access to cloud backup services);</t>
    </r>
    <r>
      <rPr>
        <sz val="11"/>
        <color rgb="FF000000"/>
        <rFont val="Calibri"/>
      </rPr>
      <t xml:space="preserve">
</t>
    </r>
    <r>
      <rPr>
        <sz val="11"/>
        <color rgb="FF000000"/>
        <rFont val="Calibri"/>
      </rPr>
      <t>- transmit MD diagnostic data to non-DoD servers;</t>
    </r>
    <r>
      <rPr>
        <sz val="11"/>
        <color rgb="FF000000"/>
        <rFont val="Calibri"/>
      </rPr>
      <t xml:space="preserve">
</t>
    </r>
    <r>
      <rPr>
        <sz val="11"/>
        <color rgb="FF000000"/>
        <rFont val="Calibri"/>
      </rPr>
      <t>- voice assistant application if available when MD is locked;</t>
    </r>
    <r>
      <rPr>
        <sz val="11"/>
        <color rgb="FF000000"/>
        <rFont val="Calibri"/>
      </rPr>
      <t xml:space="preserve">
</t>
    </r>
    <r>
      <rPr>
        <sz val="11"/>
        <color rgb="FF000000"/>
        <rFont val="Calibri"/>
      </rPr>
      <t>- voice dialing application if available when MD is locked;</t>
    </r>
    <r>
      <rPr>
        <sz val="11"/>
        <color rgb="FF000000"/>
        <rFont val="Calibri"/>
      </rPr>
      <t xml:space="preserve">
</t>
    </r>
    <r>
      <rPr>
        <sz val="11"/>
        <color rgb="FF000000"/>
        <rFont val="Calibri"/>
      </rPr>
      <t>- allows synchronization of data or applications between devices associated with user;</t>
    </r>
    <r>
      <rPr>
        <sz val="11"/>
        <color rgb="FF000000"/>
        <rFont val="Calibri"/>
      </rPr>
      <t xml:space="preserve">
</t>
    </r>
    <r>
      <rPr>
        <sz val="11"/>
        <color rgb="FF000000"/>
        <rFont val="Calibri"/>
      </rPr>
      <t>- payment processing; and</t>
    </r>
    <r>
      <rPr>
        <sz val="11"/>
        <color rgb="FF000000"/>
        <rFont val="Calibri"/>
      </rPr>
      <t xml:space="preserve">
</t>
    </r>
    <r>
      <rPr>
        <sz val="11"/>
        <color rgb="FF000000"/>
        <rFont val="Calibri"/>
      </rPr>
      <t>- allows unencrypted (or encrypted but not FIPS 140-2 validated) data sharing with other MDs, display screens (screen mirroring), or printers.</t>
    </r>
    <r>
      <rPr>
        <sz val="11"/>
        <color rgb="FF000000"/>
        <rFont val="Calibri"/>
      </rPr>
      <t xml:space="preserve">
</t>
    </r>
    <r>
      <rPr>
        <sz val="11"/>
        <color rgb="FF000000"/>
        <rFont val="Calibri"/>
      </rPr>
      <t>This validation procedure is performed only on the MDM Administration Console.</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Review the list of selected Managed Google Play apps.</t>
    </r>
    <r>
      <rPr>
        <sz val="11"/>
        <color rgb="FF000000"/>
        <rFont val="Calibri"/>
      </rPr>
      <t xml:space="preserve">
</t>
    </r>
    <r>
      <rPr>
        <sz val="11"/>
        <color rgb="FF000000"/>
        <rFont val="Calibri"/>
      </rPr>
      <t>2. Review the details and privacy policy of each selected app to ensure the app does not include prohibited characteristics.</t>
    </r>
    <r>
      <rPr>
        <sz val="11"/>
        <color rgb="FF000000"/>
        <rFont val="Calibri"/>
      </rPr>
      <t xml:space="preserve">
</t>
    </r>
    <r>
      <rPr>
        <sz val="11"/>
        <color rgb="FF000000"/>
        <rFont val="Calibri"/>
      </rPr>
      <t>If the MDM console device policy includes applications with unauthorized characteristics, this is a finding.</t>
    </r>
  </si>
  <si>
    <t>V-98937</t>
  </si>
  <si>
    <r>
      <rPr>
        <sz val="11"/>
        <rFont val="Calibri"/>
      </rPr>
      <t>Google Android 10 must be configured to disable Bluetooth or configured via User Based Enforcement (UBE) to allow Bluetooth for only Headset Profile (HSP), HandsFree Profile (HFP), and Serial Port Profile (SPP).</t>
    </r>
  </si>
  <si>
    <r>
      <rPr>
        <sz val="11"/>
        <color rgb="FF000000"/>
        <rFont val="Calibri"/>
      </rPr>
      <t>Configure the Google Android device to disable Bluetooth or if the AO has approved the use of Bluetooth (for example, for car hands-free use), train the user to connect to only authorized Bluetooth devices using only HSP, HFP, or SPP Bluetooth capable devices (User Based Enforcement [UBE]).</t>
    </r>
    <r>
      <rPr>
        <sz val="11"/>
        <color rgb="FF000000"/>
        <rFont val="Calibri"/>
      </rPr>
      <t xml:space="preserve">
</t>
    </r>
    <r>
      <rPr>
        <sz val="11"/>
        <color rgb="FF000000"/>
        <rFont val="Calibri"/>
      </rPr>
      <t>To disable Bluetooth use the following procedure: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restrictions section.</t>
    </r>
    <r>
      <rPr>
        <sz val="11"/>
        <color rgb="FF000000"/>
        <rFont val="Calibri"/>
      </rPr>
      <t xml:space="preserve">
</t>
    </r>
    <r>
      <rPr>
        <sz val="11"/>
        <color rgb="FF000000"/>
        <rFont val="Calibri"/>
      </rPr>
      <t>2. Toggle "Disallow Bluetooth" to on.</t>
    </r>
    <r>
      <rPr>
        <sz val="11"/>
        <color rgb="FF000000"/>
        <rFont val="Calibri"/>
      </rPr>
      <t xml:space="preserve">
</t>
    </r>
    <r>
      <rPr>
        <sz val="11"/>
        <color rgb="FF000000"/>
        <rFont val="Calibri"/>
      </rPr>
      <t>The user training requirement is satisfied in requirement GOOG-10-008700.</t>
    </r>
  </si>
  <si>
    <r>
      <rPr>
        <sz val="11"/>
        <color rgb="FF000000"/>
        <rFont val="Calibri"/>
      </rPr>
      <t>Some Bluetooth profiles provide the capability for remote transfer of sensitive DoD data without encryption or otherwise do not meet DoD IT security policies and therefore should be disabled.</t>
    </r>
    <r>
      <rPr>
        <sz val="11"/>
        <color rgb="FF000000"/>
        <rFont val="Calibri"/>
      </rPr>
      <t xml:space="preserve">
</t>
    </r>
    <r>
      <rPr>
        <sz val="11"/>
        <color rgb="FF000000"/>
        <rFont val="Calibri"/>
      </rPr>
      <t>SFR ID: FMT_SMF_EXT.1.1 #18h</t>
    </r>
  </si>
  <si>
    <r>
      <rPr>
        <sz val="11"/>
        <color rgb="FF000000"/>
        <rFont val="Calibri"/>
      </rPr>
      <t>Determine if the AO has approved the use of Bluetooth at the site.</t>
    </r>
    <r>
      <rPr>
        <sz val="11"/>
        <color rgb="FF000000"/>
        <rFont val="Calibri"/>
      </rPr>
      <t xml:space="preserve">
</t>
    </r>
    <r>
      <rPr>
        <sz val="11"/>
        <color rgb="FF000000"/>
        <rFont val="Calibri"/>
      </rPr>
      <t>If the AO has not approved the use of Bluetooth, verify Bluetooth has been disabled:</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Open restrictions Section.</t>
    </r>
    <r>
      <rPr>
        <sz val="11"/>
        <color rgb="FF000000"/>
        <rFont val="Calibri"/>
      </rPr>
      <t xml:space="preserve">
</t>
    </r>
    <r>
      <rPr>
        <sz val="11"/>
        <color rgb="FF000000"/>
        <rFont val="Calibri"/>
      </rPr>
      <t>2. Ensure "Disallow Bluetooth" is set.</t>
    </r>
    <r>
      <rPr>
        <sz val="11"/>
        <color rgb="FF000000"/>
        <rFont val="Calibri"/>
      </rPr>
      <t xml:space="preserve">
</t>
    </r>
    <r>
      <rPr>
        <sz val="11"/>
        <color rgb="FF000000"/>
        <rFont val="Calibri"/>
      </rPr>
      <t>On the Android 10 device, do the following:</t>
    </r>
    <r>
      <rPr>
        <sz val="11"/>
        <color rgb="FF000000"/>
        <rFont val="Calibri"/>
      </rPr>
      <t xml:space="preserve">
</t>
    </r>
    <r>
      <rPr>
        <sz val="11"/>
        <color rgb="FF000000"/>
        <rFont val="Calibri"/>
      </rPr>
      <t>1. Go to Settings &gt;&gt; Connected Devices &gt;&gt; Connection Preferences &gt;&gt; Bluetooth.</t>
    </r>
    <r>
      <rPr>
        <sz val="11"/>
        <color rgb="FF000000"/>
        <rFont val="Calibri"/>
      </rPr>
      <t xml:space="preserve">
</t>
    </r>
    <r>
      <rPr>
        <sz val="11"/>
        <color rgb="FF000000"/>
        <rFont val="Calibri"/>
      </rPr>
      <t>2. Ensure that it is set to Off and cannot be toggled to On.</t>
    </r>
    <r>
      <rPr>
        <sz val="11"/>
        <color rgb="FF000000"/>
        <rFont val="Calibri"/>
      </rPr>
      <t xml:space="preserve">
</t>
    </r>
    <r>
      <rPr>
        <sz val="11"/>
        <color rgb="FF000000"/>
        <rFont val="Calibri"/>
      </rPr>
      <t>If the AO has approved the use of Bluetooth, on the Google Android 10 device do the following:</t>
    </r>
    <r>
      <rPr>
        <sz val="11"/>
        <color rgb="FF000000"/>
        <rFont val="Calibri"/>
      </rPr>
      <t xml:space="preserve">
</t>
    </r>
    <r>
      <rPr>
        <sz val="11"/>
        <color rgb="FF000000"/>
        <rFont val="Calibri"/>
      </rPr>
      <t>1. Go to Settings &gt;&gt; Connected Devices.</t>
    </r>
    <r>
      <rPr>
        <sz val="11"/>
        <color rgb="FF000000"/>
        <rFont val="Calibri"/>
      </rPr>
      <t xml:space="preserve">
</t>
    </r>
    <r>
      <rPr>
        <sz val="11"/>
        <color rgb="FF000000"/>
        <rFont val="Calibri"/>
      </rPr>
      <t>2. Verify only approved Bluetooth connected devices using approved profiles are listed.</t>
    </r>
    <r>
      <rPr>
        <sz val="11"/>
        <color rgb="FF000000"/>
        <rFont val="Calibri"/>
      </rPr>
      <t xml:space="preserve">
</t>
    </r>
    <r>
      <rPr>
        <sz val="11"/>
        <color rgb="FF000000"/>
        <rFont val="Calibri"/>
      </rPr>
      <t>If the AO has not approved the use of Bluetooth, and Bluetooth use is not disabled via an MDM managed device policy, this is a finding.</t>
    </r>
    <r>
      <rPr>
        <sz val="11"/>
        <color rgb="FF000000"/>
        <rFont val="Calibri"/>
      </rPr>
      <t xml:space="preserve">
</t>
    </r>
    <r>
      <rPr>
        <sz val="11"/>
        <color rgb="FF000000"/>
        <rFont val="Calibri"/>
      </rPr>
      <t>If the AO has approved the use of Bluetooth, and Bluetooth devices using unauthorized Bluetooth profiles are listed on the device under "Connected devices", this is a finding.</t>
    </r>
  </si>
  <si>
    <t>V-98939</t>
  </si>
  <si>
    <r>
      <rPr>
        <sz val="11"/>
        <rFont val="Calibri"/>
      </rPr>
      <t>Google Android 10 must be configured to not display the following (work profile) notifications when the device is locked: [selection: - email notifications - calendar appointments - contact associated with phone call notification - text message notification - other application-based notifications - all notifications].</t>
    </r>
  </si>
  <si>
    <r>
      <rPr>
        <sz val="11"/>
        <color rgb="FF000000"/>
        <rFont val="Calibri"/>
      </rPr>
      <t>Configure the Google Android device to not display (work profile) notifications when the device is locked.</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restrictions section.</t>
    </r>
    <r>
      <rPr>
        <sz val="11"/>
        <color rgb="FF000000"/>
        <rFont val="Calibri"/>
      </rPr>
      <t xml:space="preserve">
</t>
    </r>
    <r>
      <rPr>
        <sz val="11"/>
        <color rgb="FF000000"/>
        <rFont val="Calibri"/>
      </rPr>
      <t>2. Open Work Managed Section.</t>
    </r>
    <r>
      <rPr>
        <sz val="11"/>
        <color rgb="FF000000"/>
        <rFont val="Calibri"/>
      </rPr>
      <t xml:space="preserve">
</t>
    </r>
    <r>
      <rPr>
        <sz val="11"/>
        <color rgb="FF000000"/>
        <rFont val="Calibri"/>
      </rPr>
      <t>3. Select "Disable Unredacted Notifications".</t>
    </r>
  </si>
  <si>
    <r>
      <rPr>
        <sz val="11"/>
        <color rgb="FF000000"/>
        <rFont val="Calibri"/>
      </rPr>
      <t>Many mobile devices display notifications on the lock screen so that users can obtain relevant information in a timely manner without having to frequently unlock the phone to determine if there are new notifications. However, in many cases, these notifications can contain sensitive information. When they are available on the lock screen, an adversary can see them merely by being in close physical proximity to the device. Configuring the Google Android device to not send notifications to the lock screen mitigates this risk.</t>
    </r>
    <r>
      <rPr>
        <sz val="11"/>
        <color rgb="FF000000"/>
        <rFont val="Calibri"/>
      </rPr>
      <t xml:space="preserve">
</t>
    </r>
    <r>
      <rPr>
        <sz val="11"/>
        <color rgb="FF000000"/>
        <rFont val="Calibri"/>
      </rPr>
      <t>SFR ID: FMT_SMF_EXT.1.1 #19</t>
    </r>
  </si>
  <si>
    <r>
      <rPr>
        <sz val="11"/>
        <color rgb="FF000000"/>
        <rFont val="Calibri"/>
      </rPr>
      <t xml:space="preserve">Review Google Android device settings to determine if the Google Android device displays (work container) notifications on the lock screen. Notifications of incoming phone calls are acceptable even when the device is locked. </t>
    </r>
    <r>
      <rPr>
        <sz val="11"/>
        <color rgb="FF000000"/>
        <rFont val="Calibri"/>
      </rPr>
      <t xml:space="preserve">
</t>
    </r>
    <r>
      <rPr>
        <sz val="11"/>
        <color rgb="FF000000"/>
        <rFont val="Calibri"/>
      </rPr>
      <t xml:space="preserve">This validation procedure is performed on both the MDM Administration Console and the Android 10 device. </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Open restrictions Section.</t>
    </r>
    <r>
      <rPr>
        <sz val="11"/>
        <color rgb="FF000000"/>
        <rFont val="Calibri"/>
      </rPr>
      <t xml:space="preserve">
</t>
    </r>
    <r>
      <rPr>
        <sz val="11"/>
        <color rgb="FF000000"/>
        <rFont val="Calibri"/>
      </rPr>
      <t>2. Open Work Managed Section.</t>
    </r>
    <r>
      <rPr>
        <sz val="11"/>
        <color rgb="FF000000"/>
        <rFont val="Calibri"/>
      </rPr>
      <t xml:space="preserve">
</t>
    </r>
    <r>
      <rPr>
        <sz val="11"/>
        <color rgb="FF000000"/>
        <rFont val="Calibri"/>
      </rPr>
      <t>3. Ensure "Disable Unredacted Notifications" is selected.</t>
    </r>
    <r>
      <rPr>
        <sz val="11"/>
        <color rgb="FF000000"/>
        <rFont val="Calibri"/>
      </rPr>
      <t xml:space="preserve">
</t>
    </r>
    <r>
      <rPr>
        <sz val="11"/>
        <color rgb="FF000000"/>
        <rFont val="Calibri"/>
      </rPr>
      <t>On the Android 10 device, do the following:</t>
    </r>
    <r>
      <rPr>
        <sz val="11"/>
        <color rgb="FF000000"/>
        <rFont val="Calibri"/>
      </rPr>
      <t xml:space="preserve">
</t>
    </r>
    <r>
      <rPr>
        <sz val="11"/>
        <color rgb="FF000000"/>
        <rFont val="Calibri"/>
      </rPr>
      <t xml:space="preserve">1. Go to Settings &gt;&gt; Display &gt;&gt; Advanced. </t>
    </r>
    <r>
      <rPr>
        <sz val="11"/>
        <color rgb="FF000000"/>
        <rFont val="Calibri"/>
      </rPr>
      <t xml:space="preserve">
</t>
    </r>
    <r>
      <rPr>
        <sz val="11"/>
        <color rgb="FF000000"/>
        <rFont val="Calibri"/>
      </rPr>
      <t>2. Tap on Lock screen display.</t>
    </r>
    <r>
      <rPr>
        <sz val="11"/>
        <color rgb="FF000000"/>
        <rFont val="Calibri"/>
      </rPr>
      <t xml:space="preserve">
</t>
    </r>
    <r>
      <rPr>
        <sz val="11"/>
        <color rgb="FF000000"/>
        <rFont val="Calibri"/>
      </rPr>
      <t>3. Ensure "Hide sensitive work content" is listed under "When work profile is locked".</t>
    </r>
    <r>
      <rPr>
        <sz val="11"/>
        <color rgb="FF000000"/>
        <rFont val="Calibri"/>
      </rPr>
      <t xml:space="preserve">
</t>
    </r>
    <r>
      <rPr>
        <sz val="11"/>
        <color rgb="FF000000"/>
        <rFont val="Calibri"/>
      </rPr>
      <t>If the MDM console device policy allows work notifications on the lock screen, or the Android 10 device allows work notifications on the lock screen, this is a finding.</t>
    </r>
  </si>
  <si>
    <t>V-98941</t>
  </si>
  <si>
    <r>
      <rPr>
        <sz val="11"/>
        <rFont val="Calibri"/>
      </rPr>
      <t>Google Android 10 must be configured to disable trust agents. Note: This requirement is not applicable (NA) for specific biometric authentication factors included in the products Common Criteria evaluation.</t>
    </r>
  </si>
  <si>
    <r>
      <rPr>
        <sz val="11"/>
        <color rgb="FF000000"/>
        <rFont val="Calibri"/>
      </rPr>
      <t xml:space="preserve">Configure Google Android 10 to disable trust agents. </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Lock screen restrictions section.</t>
    </r>
    <r>
      <rPr>
        <sz val="11"/>
        <color rgb="FF000000"/>
        <rFont val="Calibri"/>
      </rPr>
      <t xml:space="preserve">
</t>
    </r>
    <r>
      <rPr>
        <sz val="11"/>
        <color rgb="FF000000"/>
        <rFont val="Calibri"/>
      </rPr>
      <t>2. Set "Disable trust agents" to on.</t>
    </r>
  </si>
  <si>
    <r>
      <rPr>
        <sz val="11"/>
        <color rgb="FF000000"/>
        <rFont val="Calibri"/>
      </rPr>
      <t>Trust agents allow a user to unlock a mobile device without entering a passcode when the mobile device is, for example, connected to a user-selected Bluetooth device or in a user-selected location. This technology would allow unauthorized users to have access to DoD sensitive data if compromised. By not permitting the use of non-password authentication mechanisms, users are forced to use passcodes that meet DoD passcode requirements.</t>
    </r>
    <r>
      <rPr>
        <sz val="11"/>
        <color rgb="FF000000"/>
        <rFont val="Calibri"/>
      </rPr>
      <t xml:space="preserve">
</t>
    </r>
    <r>
      <rPr>
        <sz val="11"/>
        <color rgb="FF000000"/>
        <rFont val="Calibri"/>
      </rPr>
      <t>SFR ID: FMT_SMF_EXT.1.1 #23, FIA_UAU.5.1</t>
    </r>
  </si>
  <si>
    <r>
      <rPr>
        <sz val="11"/>
        <color rgb="FF000000"/>
        <rFont val="Calibri"/>
      </rPr>
      <t xml:space="preserve">Review device configuration settings to confirm that trust agents are disabled. </t>
    </r>
    <r>
      <rPr>
        <sz val="11"/>
        <color rgb="FF000000"/>
        <rFont val="Calibri"/>
      </rPr>
      <t xml:space="preserve">
</t>
    </r>
    <r>
      <rPr>
        <sz val="11"/>
        <color rgb="FF000000"/>
        <rFont val="Calibri"/>
      </rPr>
      <t xml:space="preserve">This procedure is performed on both the MDM Administration console and the Google Android 10 device. </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restrictions section.</t>
    </r>
    <r>
      <rPr>
        <sz val="11"/>
        <color rgb="FF000000"/>
        <rFont val="Calibri"/>
      </rPr>
      <t xml:space="preserve">
</t>
    </r>
    <r>
      <rPr>
        <sz val="11"/>
        <color rgb="FF000000"/>
        <rFont val="Calibri"/>
      </rPr>
      <t>2. Set "Disable trust agents" to on.</t>
    </r>
    <r>
      <rPr>
        <sz val="11"/>
        <color rgb="FF000000"/>
        <rFont val="Calibri"/>
      </rPr>
      <t xml:space="preserve">
</t>
    </r>
    <r>
      <rPr>
        <sz val="11"/>
        <color rgb="FF000000"/>
        <rFont val="Calibri"/>
      </rPr>
      <t xml:space="preserve">On the Google Android 10 device: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"Security". </t>
    </r>
    <r>
      <rPr>
        <sz val="11"/>
        <color rgb="FF000000"/>
        <rFont val="Calibri"/>
      </rPr>
      <t xml:space="preserve">
</t>
    </r>
    <r>
      <rPr>
        <sz val="11"/>
        <color rgb="FF000000"/>
        <rFont val="Calibri"/>
      </rPr>
      <t xml:space="preserve">3. Tap "Advanced". </t>
    </r>
    <r>
      <rPr>
        <sz val="11"/>
        <color rgb="FF000000"/>
        <rFont val="Calibri"/>
      </rPr>
      <t xml:space="preserve">
</t>
    </r>
    <r>
      <rPr>
        <sz val="11"/>
        <color rgb="FF000000"/>
        <rFont val="Calibri"/>
      </rPr>
      <t xml:space="preserve">4. Tap "Trust agents". </t>
    </r>
    <r>
      <rPr>
        <sz val="11"/>
        <color rgb="FF000000"/>
        <rFont val="Calibri"/>
      </rPr>
      <t xml:space="preserve">
</t>
    </r>
    <r>
      <rPr>
        <sz val="11"/>
        <color rgb="FF000000"/>
        <rFont val="Calibri"/>
      </rPr>
      <t xml:space="preserve">5. Verify that all listed trust agents are disabled and cannot be enabled. </t>
    </r>
    <r>
      <rPr>
        <sz val="11"/>
        <color rgb="FF000000"/>
        <rFont val="Calibri"/>
      </rPr>
      <t xml:space="preserve">
</t>
    </r>
    <r>
      <rPr>
        <sz val="11"/>
        <color rgb="FF000000"/>
        <rFont val="Calibri"/>
      </rPr>
      <t>If on the MDM console "disable trust agents" is not selected, or on the Android 10 device a trust agent can be enabled, this is a finding.</t>
    </r>
  </si>
  <si>
    <t>V-98943</t>
  </si>
  <si>
    <r>
      <rPr>
        <sz val="11"/>
        <rFont val="Calibri"/>
      </rPr>
      <t>Google Android 10 must be configured to disable developer modes.</t>
    </r>
  </si>
  <si>
    <r>
      <rPr>
        <sz val="11"/>
        <color rgb="FF000000"/>
        <rFont val="Calibri"/>
      </rPr>
      <t>Configure the Google Android device to disable developer modes.</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restrictions section.</t>
    </r>
    <r>
      <rPr>
        <sz val="11"/>
        <color rgb="FF000000"/>
        <rFont val="Calibri"/>
      </rPr>
      <t xml:space="preserve">
</t>
    </r>
    <r>
      <rPr>
        <sz val="11"/>
        <color rgb="FF000000"/>
        <rFont val="Calibri"/>
      </rPr>
      <t>2. Open Restrictions section.</t>
    </r>
    <r>
      <rPr>
        <sz val="11"/>
        <color rgb="FF000000"/>
        <rFont val="Calibri"/>
      </rPr>
      <t xml:space="preserve">
</t>
    </r>
    <r>
      <rPr>
        <sz val="11"/>
        <color rgb="FF000000"/>
        <rFont val="Calibri"/>
      </rPr>
      <t>3. Toggle "Disallow debugging Features" to on.</t>
    </r>
  </si>
  <si>
    <r>
      <rPr>
        <sz val="11"/>
        <color rgb="FF000000"/>
        <rFont val="Calibri"/>
      </rPr>
      <t>Developer modes expose features of the Google Android device that are not available during standard operation. An adversary may leverage a vulnerability inherent in a developer mode to compromise the confidentiality, integrity, and availability of DoD sensitive information. Disabling developer modes mitigates this risk.</t>
    </r>
    <r>
      <rPr>
        <sz val="11"/>
        <color rgb="FF000000"/>
        <rFont val="Calibri"/>
      </rPr>
      <t xml:space="preserve">
</t>
    </r>
    <r>
      <rPr>
        <sz val="11"/>
        <color rgb="FF000000"/>
        <rFont val="Calibri"/>
      </rPr>
      <t>SFR ID: FMT_SMF_EXT.1.1 #26</t>
    </r>
  </si>
  <si>
    <r>
      <rPr>
        <sz val="11"/>
        <color rgb="FF000000"/>
        <rFont val="Calibri"/>
      </rPr>
      <t>Review Google Android device configuration settings to determine whether a developer mode is enabled.</t>
    </r>
    <r>
      <rPr>
        <sz val="11"/>
        <color rgb="FF000000"/>
        <rFont val="Calibri"/>
      </rPr>
      <t xml:space="preserve">
</t>
    </r>
    <r>
      <rPr>
        <sz val="11"/>
        <color rgb="FF000000"/>
        <rFont val="Calibri"/>
      </rPr>
      <t xml:space="preserve">This validation procedure is performed on both the MDM Administration Console and the Android 10 device. </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Open restrictions section.</t>
    </r>
    <r>
      <rPr>
        <sz val="11"/>
        <color rgb="FF000000"/>
        <rFont val="Calibri"/>
      </rPr>
      <t xml:space="preserve">
</t>
    </r>
    <r>
      <rPr>
        <sz val="11"/>
        <color rgb="FF000000"/>
        <rFont val="Calibri"/>
      </rPr>
      <t>2. Open Restrictions section.</t>
    </r>
    <r>
      <rPr>
        <sz val="11"/>
        <color rgb="FF000000"/>
        <rFont val="Calibri"/>
      </rPr>
      <t xml:space="preserve">
</t>
    </r>
    <r>
      <rPr>
        <sz val="11"/>
        <color rgb="FF000000"/>
        <rFont val="Calibri"/>
      </rPr>
      <t>3. Toggle "Disallow debugging Features" to on.</t>
    </r>
    <r>
      <rPr>
        <sz val="11"/>
        <color rgb="FF000000"/>
        <rFont val="Calibri"/>
      </rPr>
      <t xml:space="preserve">
</t>
    </r>
    <r>
      <rPr>
        <sz val="11"/>
        <color rgb="FF000000"/>
        <rFont val="Calibri"/>
      </rPr>
      <t>On the Android 10 device, do the following:</t>
    </r>
    <r>
      <rPr>
        <sz val="11"/>
        <color rgb="FF000000"/>
        <rFont val="Calibri"/>
      </rPr>
      <t xml:space="preserve">
</t>
    </r>
    <r>
      <rPr>
        <sz val="11"/>
        <color rgb="FF000000"/>
        <rFont val="Calibri"/>
      </rPr>
      <t>1. Go to Settings &gt;&gt; System.</t>
    </r>
    <r>
      <rPr>
        <sz val="11"/>
        <color rgb="FF000000"/>
        <rFont val="Calibri"/>
      </rPr>
      <t xml:space="preserve">
</t>
    </r>
    <r>
      <rPr>
        <sz val="11"/>
        <color rgb="FF000000"/>
        <rFont val="Calibri"/>
      </rPr>
      <t>2. Ensure Developer Options is not listed.</t>
    </r>
    <r>
      <rPr>
        <sz val="11"/>
        <color rgb="FF000000"/>
        <rFont val="Calibri"/>
      </rPr>
      <t xml:space="preserve">
</t>
    </r>
    <r>
      <rPr>
        <sz val="11"/>
        <color rgb="FF000000"/>
        <rFont val="Calibri"/>
      </rPr>
      <t>If the MDM console device policy is not set to disable developer mode or on the Android 10 device, the device policy is not set to disable developer mode, this is a finding.</t>
    </r>
  </si>
  <si>
    <t>V-98945</t>
  </si>
  <si>
    <r>
      <rPr>
        <sz val="11"/>
        <rFont val="Calibri"/>
      </rPr>
      <t>Google Android 10 must be configured to display the DoD advisory warning message at start-up or each time the user unlocks the device.</t>
    </r>
  </si>
  <si>
    <r>
      <rPr>
        <sz val="11"/>
        <color rgb="FF000000"/>
        <rFont val="Calibri"/>
      </rPr>
      <t>Configure the DoD warning banner by either of the following methods (required text is found in the Vulnerability Description):</t>
    </r>
    <r>
      <rPr>
        <sz val="11"/>
        <color rgb="FF000000"/>
        <rFont val="Calibri"/>
      </rPr>
      <t xml:space="preserve">
</t>
    </r>
    <r>
      <rPr>
        <sz val="11"/>
        <color rgb="FF000000"/>
        <rFont val="Calibri"/>
      </rPr>
      <t>1. By placing the DoD warning banner text in the user agreement signed by each Google Android device user (preferred method).</t>
    </r>
    <r>
      <rPr>
        <sz val="11"/>
        <color rgb="FF000000"/>
        <rFont val="Calibri"/>
      </rPr>
      <t xml:space="preserve">
</t>
    </r>
    <r>
      <rPr>
        <sz val="11"/>
        <color rgb="FF000000"/>
        <rFont val="Calibri"/>
      </rPr>
      <t>2. By configuring the warning banner text on the MDM console and installing the banner on each managed mobile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Enable "Lock Screen Message" and enter the banner text.</t>
    </r>
  </si>
  <si>
    <r>
      <rPr>
        <sz val="11"/>
        <color rgb="FF000000"/>
        <rFont val="Calibri"/>
      </rPr>
      <t>The Google Android 10 is required to display the DoD-approved system use notification message or banner before granting access to the system that provides privacy and security notices consistent with applicable federal laws, Executive Orders, directives, policies, regulations, standards, and guidance. Required banners help ensure that DoD can audit and monitor the activities of mobile device users without legal restriction.</t>
    </r>
    <r>
      <rPr>
        <sz val="11"/>
        <color rgb="FF000000"/>
        <rFont val="Calibri"/>
      </rPr>
      <t xml:space="preserve">
</t>
    </r>
    <r>
      <rPr>
        <sz val="11"/>
        <color rgb="FF000000"/>
        <rFont val="Calibri"/>
      </rPr>
      <t>System use notification messages can be displayed when individuals first access or unlock the mobile device. The banner must be implemented as a "click-through" banner at device unlock (to the extent permitted by the operating system). A "click-through" banner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 xml:space="preserve">The approved DoD text must be used exactly as required in the KS referenced in DoDI 8500.01. For devices accommodating banners of 1300 characters, the banner text is: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 xml:space="preserve">For devices with severe character limitations, the banner text is: </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The administrator must configure the banner text exactly as written without any changes.</t>
    </r>
    <r>
      <rPr>
        <sz val="11"/>
        <color rgb="FF000000"/>
        <rFont val="Calibri"/>
      </rPr>
      <t xml:space="preserve">
</t>
    </r>
    <r>
      <rPr>
        <sz val="11"/>
        <color rgb="FF000000"/>
        <rFont val="Calibri"/>
      </rPr>
      <t>SFR ID: FMT_SMF_EXT.1.1 #36</t>
    </r>
  </si>
  <si>
    <r>
      <rPr>
        <sz val="11"/>
        <color rgb="FF000000"/>
        <rFont val="Calibri"/>
      </rPr>
      <t>The DoD warning banner can be displayed by either of the following methods (required text is found in the Vulnerability Description):</t>
    </r>
    <r>
      <rPr>
        <sz val="11"/>
        <color rgb="FF000000"/>
        <rFont val="Calibri"/>
      </rPr>
      <t xml:space="preserve">
</t>
    </r>
    <r>
      <rPr>
        <sz val="11"/>
        <color rgb="FF000000"/>
        <rFont val="Calibri"/>
      </rPr>
      <t>1. By placing the DoD warning banner text in the user agreement signed by each Google Android device user (preferred method).</t>
    </r>
    <r>
      <rPr>
        <sz val="11"/>
        <color rgb="FF000000"/>
        <rFont val="Calibri"/>
      </rPr>
      <t xml:space="preserve">
</t>
    </r>
    <r>
      <rPr>
        <sz val="11"/>
        <color rgb="FF000000"/>
        <rFont val="Calibri"/>
      </rPr>
      <t>2. By configuring the warning banner text on the MDM console and installing the banner on each managed mobile device.</t>
    </r>
    <r>
      <rPr>
        <sz val="11"/>
        <color rgb="FF000000"/>
        <rFont val="Calibri"/>
      </rPr>
      <t xml:space="preserve">
</t>
    </r>
    <r>
      <rPr>
        <sz val="11"/>
        <color rgb="FF000000"/>
        <rFont val="Calibri"/>
      </rPr>
      <t>Determine which method is used at the Google Android device site and follow the appropriate validation procedure below.</t>
    </r>
    <r>
      <rPr>
        <sz val="11"/>
        <color rgb="FF000000"/>
        <rFont val="Calibri"/>
      </rPr>
      <t xml:space="preserve">
</t>
    </r>
    <r>
      <rPr>
        <sz val="11"/>
        <color rgb="FF000000"/>
        <rFont val="Calibri"/>
      </rPr>
      <t>Validation Procedure for Method #1:</t>
    </r>
    <r>
      <rPr>
        <sz val="11"/>
        <color rgb="FF000000"/>
        <rFont val="Calibri"/>
      </rPr>
      <t xml:space="preserve">
</t>
    </r>
    <r>
      <rPr>
        <sz val="11"/>
        <color rgb="FF000000"/>
        <rFont val="Calibri"/>
      </rPr>
      <t>Review the signed user agreements for several Google Android device users and verify the agreement includes the required DoD warning banner text.</t>
    </r>
    <r>
      <rPr>
        <sz val="11"/>
        <color rgb="FF000000"/>
        <rFont val="Calibri"/>
      </rPr>
      <t xml:space="preserve">
</t>
    </r>
    <r>
      <rPr>
        <sz val="11"/>
        <color rgb="FF000000"/>
        <rFont val="Calibri"/>
      </rPr>
      <t>Validation Procedure for Method #2:</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Ensure "Lock Screen Message" and the appropriate banner text is included.</t>
    </r>
    <r>
      <rPr>
        <sz val="11"/>
        <color rgb="FF000000"/>
        <rFont val="Calibri"/>
      </rPr>
      <t xml:space="preserve">
</t>
    </r>
    <r>
      <rPr>
        <sz val="11"/>
        <color rgb="FF000000"/>
        <rFont val="Calibri"/>
      </rPr>
      <t>If, for Method #1, the required warning banner text is not on all signed user agreements reviewed, or for Method #2, the MDM console device policy is not set to display a warning banner with the appropriate designated wording or on the Android 10 device, the device policy is not set to display a warning banner with the appropriate designated wording, this is a finding.</t>
    </r>
  </si>
  <si>
    <t>V-98947</t>
  </si>
  <si>
    <r>
      <rPr>
        <sz val="11"/>
        <rFont val="Calibri"/>
      </rPr>
      <t>Google Android 10 must be configured to disable USB mass storage mode.</t>
    </r>
  </si>
  <si>
    <r>
      <rPr>
        <sz val="11"/>
        <color rgb="FF000000"/>
        <rFont val="Calibri"/>
      </rPr>
      <t>Configure the Google Android device to disable USB mass storage mode.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User restrictions.</t>
    </r>
    <r>
      <rPr>
        <sz val="11"/>
        <color rgb="FF000000"/>
        <rFont val="Calibri"/>
      </rPr>
      <t xml:space="preserve">
</t>
    </r>
    <r>
      <rPr>
        <sz val="11"/>
        <color rgb="FF000000"/>
        <rFont val="Calibri"/>
      </rPr>
      <t>3. Select "Disallow usb file transfer".</t>
    </r>
  </si>
  <si>
    <r>
      <rPr>
        <sz val="11"/>
        <color rgb="FF000000"/>
        <rFont val="Calibri"/>
      </rPr>
      <t>USB mass storage mode enables the transfer of data and software from one device to another. This software can include malware. When USB mass storage is enabled on a mobile device, it becomes a potential vector for malware and unauthorized data exfiltration. Prohibiting USB mass storage mode mitigates this risk.</t>
    </r>
    <r>
      <rPr>
        <sz val="11"/>
        <color rgb="FF000000"/>
        <rFont val="Calibri"/>
      </rPr>
      <t xml:space="preserve">
</t>
    </r>
    <r>
      <rPr>
        <sz val="11"/>
        <color rgb="FF000000"/>
        <rFont val="Calibri"/>
      </rPr>
      <t>SFR ID: FMT_SMF_EXT.1.1 #39a</t>
    </r>
  </si>
  <si>
    <r>
      <rPr>
        <sz val="11"/>
        <color rgb="FF000000"/>
        <rFont val="Calibri"/>
      </rPr>
      <t xml:space="preserve">Review Google Android device configuration settings to determine if the mobile device has a USB mass storage mode and whether it has been disabled. </t>
    </r>
    <r>
      <rPr>
        <sz val="11"/>
        <color rgb="FF000000"/>
        <rFont val="Calibri"/>
      </rPr>
      <t xml:space="preserve">
</t>
    </r>
    <r>
      <rPr>
        <sz val="11"/>
        <color rgb="FF000000"/>
        <rFont val="Calibri"/>
      </rPr>
      <t xml:space="preserve">This validation procedure is performed on both the MDM Administration Console and the Android 10 device. </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User restrictions.</t>
    </r>
    <r>
      <rPr>
        <sz val="11"/>
        <color rgb="FF000000"/>
        <rFont val="Calibri"/>
      </rPr>
      <t xml:space="preserve">
</t>
    </r>
    <r>
      <rPr>
        <sz val="11"/>
        <color rgb="FF000000"/>
        <rFont val="Calibri"/>
      </rPr>
      <t>3. Ensure "Disallow usb file transfer" is selected.</t>
    </r>
    <r>
      <rPr>
        <sz val="11"/>
        <color rgb="FF000000"/>
        <rFont val="Calibri"/>
      </rPr>
      <t xml:space="preserve">
</t>
    </r>
    <r>
      <rPr>
        <sz val="11"/>
        <color rgb="FF000000"/>
        <rFont val="Calibri"/>
      </rPr>
      <t>On the Android 10 device, do the following:</t>
    </r>
    <r>
      <rPr>
        <sz val="11"/>
        <color rgb="FF000000"/>
        <rFont val="Calibri"/>
      </rPr>
      <t xml:space="preserve">
</t>
    </r>
    <r>
      <rPr>
        <sz val="11"/>
        <color rgb="FF000000"/>
        <rFont val="Calibri"/>
      </rPr>
      <t xml:space="preserve">1. Plug a USB cable into Android 10 device and connect to a non-DoD network-managed PC. </t>
    </r>
    <r>
      <rPr>
        <sz val="11"/>
        <color rgb="FF000000"/>
        <rFont val="Calibri"/>
      </rPr>
      <t xml:space="preserve">
</t>
    </r>
    <r>
      <rPr>
        <sz val="11"/>
        <color rgb="FF000000"/>
        <rFont val="Calibri"/>
      </rPr>
      <t>2. Go to Settings &gt;&gt; Connected devices &gt;&gt; USB.</t>
    </r>
    <r>
      <rPr>
        <sz val="11"/>
        <color rgb="FF000000"/>
        <rFont val="Calibri"/>
      </rPr>
      <t xml:space="preserve">
</t>
    </r>
    <r>
      <rPr>
        <sz val="11"/>
        <color rgb="FF000000"/>
        <rFont val="Calibri"/>
      </rPr>
      <t>3. Ensure “No data transfer” is selected.</t>
    </r>
    <r>
      <rPr>
        <sz val="11"/>
        <color rgb="FF000000"/>
        <rFont val="Calibri"/>
      </rPr>
      <t xml:space="preserve">
</t>
    </r>
    <r>
      <rPr>
        <sz val="11"/>
        <color rgb="FF000000"/>
        <rFont val="Calibri"/>
      </rPr>
      <t>If the MDM console device policy is not set to disable USB mass storage mode or on the Android 10 device, the device policy is not set to disable USB mass storage mode, this is a finding.</t>
    </r>
  </si>
  <si>
    <t>V-98949</t>
  </si>
  <si>
    <r>
      <rPr>
        <sz val="11"/>
        <rFont val="Calibri"/>
      </rPr>
      <t>Google Android 10 must be configured to not allow backup of [all applications, configuration data] to locally connected systems.</t>
    </r>
  </si>
  <si>
    <r>
      <rPr>
        <sz val="11"/>
        <color rgb="FF000000"/>
        <rFont val="Calibri"/>
      </rPr>
      <t>Configure the Google Android device to disable backup to locally connected systems.</t>
    </r>
    <r>
      <rPr>
        <sz val="11"/>
        <color rgb="FF000000"/>
        <rFont val="Calibri"/>
      </rPr>
      <t xml:space="preserve">
</t>
    </r>
    <r>
      <rPr>
        <sz val="11"/>
        <color rgb="FF000000"/>
        <rFont val="Calibri"/>
      </rPr>
      <t>NOTE: On Restrictions, the backup features for Google are not in the framework.</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Select "Disallow usb file transfer".</t>
    </r>
  </si>
  <si>
    <r>
      <rPr>
        <sz val="11"/>
        <color rgb="FF000000"/>
        <rFont val="Calibri"/>
      </rPr>
      <t>Data on mobile devices is protected by numerous mechanisms, including user authentication, access control, and cryptography. When the data is backed up to an external system (either locally connected or cloud-based), many if not all of these mechanisms are no longer present. This leaves the backed-up data vulnerable to attack. Disabling backup to external systems mitigates this risk.</t>
    </r>
    <r>
      <rPr>
        <sz val="11"/>
        <color rgb="FF000000"/>
        <rFont val="Calibri"/>
      </rPr>
      <t xml:space="preserve">
</t>
    </r>
    <r>
      <rPr>
        <sz val="11"/>
        <color rgb="FF000000"/>
        <rFont val="Calibri"/>
      </rPr>
      <t>SFR ID: FMT_SMF_EXT.1.1 #40</t>
    </r>
  </si>
  <si>
    <r>
      <rPr>
        <sz val="11"/>
        <color rgb="FF000000"/>
        <rFont val="Calibri"/>
      </rPr>
      <t xml:space="preserve">Review Google Android device configuration settings to determine if the capability to back up to a locally connected system has been disabled. </t>
    </r>
    <r>
      <rPr>
        <sz val="11"/>
        <color rgb="FF000000"/>
        <rFont val="Calibri"/>
      </rPr>
      <t xml:space="preserve">
</t>
    </r>
    <r>
      <rPr>
        <sz val="11"/>
        <color rgb="FF000000"/>
        <rFont val="Calibri"/>
      </rPr>
      <t xml:space="preserve">This validation procedure is performed on both the MDM Administration Console and the Android 10 device. </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Select "Disallow usb file transfer".</t>
    </r>
    <r>
      <rPr>
        <sz val="11"/>
        <color rgb="FF000000"/>
        <rFont val="Calibri"/>
      </rPr>
      <t xml:space="preserve">
</t>
    </r>
    <r>
      <rPr>
        <sz val="11"/>
        <color rgb="FF000000"/>
        <rFont val="Calibri"/>
      </rPr>
      <t>On the Android 10 device, do the following:</t>
    </r>
    <r>
      <rPr>
        <sz val="11"/>
        <color rgb="FF000000"/>
        <rFont val="Calibri"/>
      </rPr>
      <t xml:space="preserve">
</t>
    </r>
    <r>
      <rPr>
        <sz val="11"/>
        <color rgb="FF000000"/>
        <rFont val="Calibri"/>
      </rPr>
      <t xml:space="preserve">1. Plug a USB cable into Android 10 device and connect to a non-DoD network-managed PC. </t>
    </r>
    <r>
      <rPr>
        <sz val="11"/>
        <color rgb="FF000000"/>
        <rFont val="Calibri"/>
      </rPr>
      <t xml:space="preserve">
</t>
    </r>
    <r>
      <rPr>
        <sz val="11"/>
        <color rgb="FF000000"/>
        <rFont val="Calibri"/>
      </rPr>
      <t>2. Go to Settings &gt;&gt; Connected devices &gt;&gt; USB.</t>
    </r>
    <r>
      <rPr>
        <sz val="11"/>
        <color rgb="FF000000"/>
        <rFont val="Calibri"/>
      </rPr>
      <t xml:space="preserve">
</t>
    </r>
    <r>
      <rPr>
        <sz val="11"/>
        <color rgb="FF000000"/>
        <rFont val="Calibri"/>
      </rPr>
      <t>3. Ensure “No data transfer” is selected.</t>
    </r>
    <r>
      <rPr>
        <sz val="11"/>
        <color rgb="FF000000"/>
        <rFont val="Calibri"/>
      </rPr>
      <t xml:space="preserve">
</t>
    </r>
    <r>
      <rPr>
        <sz val="11"/>
        <color rgb="FF000000"/>
        <rFont val="Calibri"/>
      </rPr>
      <t>If the MDM console device policy is not set to disable the capability to back up to a locally connected system or on the Android 10 device, the device policy is not set to disable the capability to back up to a locally connected system, this is a finding.</t>
    </r>
  </si>
  <si>
    <t>V-98951</t>
  </si>
  <si>
    <r>
      <rPr>
        <sz val="11"/>
        <rFont val="Calibri"/>
      </rPr>
      <t>Google Android 10 must be configured to not allow backup of all applications and configuration data to remote systems.</t>
    </r>
  </si>
  <si>
    <r>
      <rPr>
        <sz val="11"/>
        <color rgb="FF000000"/>
        <rFont val="Calibri"/>
      </rPr>
      <t>Configure the Google Android device to disable backup to remote systems (including commercial clouds).</t>
    </r>
    <r>
      <rPr>
        <sz val="11"/>
        <color rgb="FF000000"/>
        <rFont val="Calibri"/>
      </rPr>
      <t xml:space="preserve">
</t>
    </r>
    <r>
      <rPr>
        <sz val="11"/>
        <color rgb="FF000000"/>
        <rFont val="Calibri"/>
      </rPr>
      <t>NOTE: On a Restrictions, data in the work profile cannot be backed up by default.</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Ensure "Enable backup service" is not selected.</t>
    </r>
  </si>
  <si>
    <r>
      <rPr>
        <sz val="11"/>
        <color rgb="FF000000"/>
        <rFont val="Calibri"/>
      </rPr>
      <t>Backups to remote systems (including cloud backup) can leave data vulnerable to breach on the external systems, which often offer less protection than the Google Android device. Where the remote backup involves a cloud-based solution, the backup capability is often used to synchronize data across multiple devices. In this case, DoD devices may synchronize DoD sensitive information to a user's personal device or other unauthorized computers that are vulnerable to breach. Disallowing remote backup mitigates this risk.</t>
    </r>
    <r>
      <rPr>
        <sz val="11"/>
        <color rgb="FF000000"/>
        <rFont val="Calibri"/>
      </rPr>
      <t xml:space="preserve">
</t>
    </r>
    <r>
      <rPr>
        <sz val="11"/>
        <color rgb="FF000000"/>
        <rFont val="Calibri"/>
      </rPr>
      <t>SFR ID: FMT_SMF_EXT.1.1 #40</t>
    </r>
  </si>
  <si>
    <r>
      <rPr>
        <sz val="11"/>
        <color rgb="FF000000"/>
        <rFont val="Calibri"/>
      </rPr>
      <t xml:space="preserve">Review Google Android device configuration settings to determine if the capability to back up to a remote system has been disabled. </t>
    </r>
    <r>
      <rPr>
        <sz val="11"/>
        <color rgb="FF000000"/>
        <rFont val="Calibri"/>
      </rPr>
      <t xml:space="preserve">
</t>
    </r>
    <r>
      <rPr>
        <sz val="11"/>
        <color rgb="FF000000"/>
        <rFont val="Calibri"/>
      </rPr>
      <t xml:space="preserve">This validation procedure is performed on both the MDM Administration Console and the Android 10 device. </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Ensure "Disallow backup servicer" is not selected.</t>
    </r>
    <r>
      <rPr>
        <sz val="11"/>
        <color rgb="FF000000"/>
        <rFont val="Calibri"/>
      </rPr>
      <t xml:space="preserve">
</t>
    </r>
    <r>
      <rPr>
        <sz val="11"/>
        <color rgb="FF000000"/>
        <rFont val="Calibri"/>
      </rPr>
      <t>On the Android 10 device, do the following:</t>
    </r>
    <r>
      <rPr>
        <sz val="11"/>
        <color rgb="FF000000"/>
        <rFont val="Calibri"/>
      </rPr>
      <t xml:space="preserve">
</t>
    </r>
    <r>
      <rPr>
        <sz val="11"/>
        <color rgb="FF000000"/>
        <rFont val="Calibri"/>
      </rPr>
      <t>1. Go to Settings &gt;&gt; System.</t>
    </r>
    <r>
      <rPr>
        <sz val="11"/>
        <color rgb="FF000000"/>
        <rFont val="Calibri"/>
      </rPr>
      <t xml:space="preserve">
</t>
    </r>
    <r>
      <rPr>
        <sz val="11"/>
        <color rgb="FF000000"/>
        <rFont val="Calibri"/>
      </rPr>
      <t>2. Ensure Backup is set to "Off".</t>
    </r>
    <r>
      <rPr>
        <sz val="11"/>
        <color rgb="FF000000"/>
        <rFont val="Calibri"/>
      </rPr>
      <t xml:space="preserve">
</t>
    </r>
    <r>
      <rPr>
        <sz val="11"/>
        <color rgb="FF000000"/>
        <rFont val="Calibri"/>
      </rPr>
      <t>If the MDM console device policy is not set to disable the capability to back up to a remote system or on the Android 10 device, the device policy is not set to disable the capability to back up to a remote system, this is a finding.</t>
    </r>
  </si>
  <si>
    <t>V-98953</t>
  </si>
  <si>
    <r>
      <rPr>
        <sz val="11"/>
        <rFont val="Calibri"/>
      </rPr>
      <t>Google Android 10 must be configured to disable exceptions to the access control policy that prevents application processes from accessing all data stored by other application processes.</t>
    </r>
  </si>
  <si>
    <r>
      <rPr>
        <sz val="11"/>
        <color rgb="FF000000"/>
        <rFont val="Calibri"/>
      </rPr>
      <t>Configure the Google Android 10 to enable the access control policy that prevents [selection: application processes, groups of application processes] from accessing [selection: all, private] data stored by other [selection: application processes, groups of application processes].</t>
    </r>
    <r>
      <rPr>
        <sz val="11"/>
        <color rgb="FF000000"/>
        <rFont val="Calibri"/>
      </rPr>
      <t xml:space="preserve">
</t>
    </r>
    <r>
      <rPr>
        <sz val="11"/>
        <color rgb="FF000000"/>
        <rFont val="Calibri"/>
      </rPr>
      <t>NOTE: All application data is inherently sandboxed and isolated from other applications. In order to disable copy/paste on the MDM Console: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Select "Disallow cross profile copy/paste".</t>
    </r>
    <r>
      <rPr>
        <sz val="11"/>
        <color rgb="FF000000"/>
        <rFont val="Calibri"/>
      </rPr>
      <t xml:space="preserve">
</t>
    </r>
    <r>
      <rPr>
        <sz val="11"/>
        <color rgb="FF000000"/>
        <rFont val="Calibri"/>
      </rPr>
      <t>3. Select "Disallow sharing data into the profile".</t>
    </r>
  </si>
  <si>
    <r>
      <rPr>
        <sz val="11"/>
        <color rgb="FF000000"/>
        <rFont val="Calibri"/>
      </rPr>
      <t>App data sharing gives apps the ability to access the data of other apps for enhanced user functionality. However, sharing also poses a significant risk that unauthorized users or apps will obtain access to DoD sensitive information. To mitigate this risk, there are data sharing restrictions. If a user is allowed to make exceptions to the data sharing restriction policy, the user could enable unauthorized sharing of data, leaving it vulnerable to breach. Limiting the granting of exceptions to either the Administrator or common application developer mitigates this risk.</t>
    </r>
    <r>
      <rPr>
        <sz val="11"/>
        <color rgb="FF000000"/>
        <rFont val="Calibri"/>
      </rPr>
      <t xml:space="preserve">
</t>
    </r>
    <r>
      <rPr>
        <sz val="11"/>
        <color rgb="FF000000"/>
        <rFont val="Calibri"/>
      </rPr>
      <t>Copy/paste of data between applications in different application processes or groups of application processes is considered an exception to the access control policy and therefore, the Administrator must be able to enable/disable the feature. Other exceptions include allowing any data or application sharing between process groups.</t>
    </r>
    <r>
      <rPr>
        <sz val="11"/>
        <color rgb="FF000000"/>
        <rFont val="Calibri"/>
      </rPr>
      <t xml:space="preserve">
</t>
    </r>
    <r>
      <rPr>
        <sz val="11"/>
        <color rgb="FF000000"/>
        <rFont val="Calibri"/>
      </rPr>
      <t>SFR ID: FMT_SMF_EXT.1.1 #42, FDP_ACF_EXT.1.2</t>
    </r>
  </si>
  <si>
    <r>
      <rPr>
        <sz val="11"/>
        <color rgb="FF000000"/>
        <rFont val="Calibri"/>
      </rPr>
      <t>Review documentation on the Google Android device and inspect the configuration on the Google Android device to verify the access control policy that prevents [selection: application processes] from accessing [selection: all] data stored by other [selection: application processes] is enabled.</t>
    </r>
    <r>
      <rPr>
        <sz val="11"/>
        <color rgb="FF000000"/>
        <rFont val="Calibri"/>
      </rPr>
      <t xml:space="preserve">
</t>
    </r>
    <r>
      <rPr>
        <sz val="11"/>
        <color rgb="FF000000"/>
        <rFont val="Calibri"/>
      </rPr>
      <t xml:space="preserve">This validation procedure is performed only on the MDM Administration Console. </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Select "Disallow cross profile copy/paste".</t>
    </r>
    <r>
      <rPr>
        <sz val="11"/>
        <color rgb="FF000000"/>
        <rFont val="Calibri"/>
      </rPr>
      <t xml:space="preserve">
</t>
    </r>
    <r>
      <rPr>
        <sz val="11"/>
        <color rgb="FF000000"/>
        <rFont val="Calibri"/>
      </rPr>
      <t>3. Select "Disallow sharing data into the profile".</t>
    </r>
    <r>
      <rPr>
        <sz val="11"/>
        <color rgb="FF000000"/>
        <rFont val="Calibri"/>
      </rPr>
      <t xml:space="preserve">
</t>
    </r>
    <r>
      <rPr>
        <sz val="11"/>
        <color rgb="FF000000"/>
        <rFont val="Calibri"/>
      </rPr>
      <t>If the MDM console device policy is not set to disable data sharing between profiles, this is a finding.</t>
    </r>
  </si>
  <si>
    <t>V-98955</t>
  </si>
  <si>
    <r>
      <rPr>
        <sz val="11"/>
        <rFont val="Calibri"/>
      </rPr>
      <t>Google Android 10 must be configured to disable multi-user modes.</t>
    </r>
  </si>
  <si>
    <r>
      <rPr>
        <sz val="11"/>
        <color rgb="FF000000"/>
        <rFont val="Calibri"/>
      </rPr>
      <t>Configure the Google Android 10 to disable multi-user modes.</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the User restrictions.</t>
    </r>
    <r>
      <rPr>
        <sz val="11"/>
        <color rgb="FF000000"/>
        <rFont val="Calibri"/>
      </rPr>
      <t xml:space="preserve">
</t>
    </r>
    <r>
      <rPr>
        <sz val="11"/>
        <color rgb="FF000000"/>
        <rFont val="Calibri"/>
      </rPr>
      <t>2. Open user settings.</t>
    </r>
    <r>
      <rPr>
        <sz val="11"/>
        <color rgb="FF000000"/>
        <rFont val="Calibri"/>
      </rPr>
      <t xml:space="preserve">
</t>
    </r>
    <r>
      <rPr>
        <sz val="11"/>
        <color rgb="FF000000"/>
        <rFont val="Calibri"/>
      </rPr>
      <t>3. Select "Disallow Add User".</t>
    </r>
  </si>
  <si>
    <r>
      <rPr>
        <sz val="11"/>
        <color rgb="FF000000"/>
        <rFont val="Calibri"/>
      </rPr>
      <t>Multi-user mode allows multiple users to share a mobile device by providing a degree of separation between user data. To date, no mobile device with multi-user mode features meets DoD requirements for access control, data separation, and non-repudiation for user accounts. In addition, the MDFPP does not include design requirements for multi-user account services. Disabling multi-user mode mitigates the risk of not meeting DoD multi-user account security policies.</t>
    </r>
    <r>
      <rPr>
        <sz val="11"/>
        <color rgb="FF000000"/>
        <rFont val="Calibri"/>
      </rPr>
      <t xml:space="preserve">
</t>
    </r>
    <r>
      <rPr>
        <sz val="11"/>
        <color rgb="FF000000"/>
        <rFont val="Calibri"/>
      </rPr>
      <t>SFR ID: FMT_SMF_EXT.1.1 #47b</t>
    </r>
  </si>
  <si>
    <r>
      <rPr>
        <sz val="11"/>
        <color rgb="FF000000"/>
        <rFont val="Calibri"/>
      </rPr>
      <t>Review documentation on the Google Android device and inspect the configuration on the Google Android device to disable multi-user modes.</t>
    </r>
    <r>
      <rPr>
        <sz val="11"/>
        <color rgb="FF000000"/>
        <rFont val="Calibri"/>
      </rPr>
      <t xml:space="preserve">
</t>
    </r>
    <r>
      <rPr>
        <sz val="11"/>
        <color rgb="FF000000"/>
        <rFont val="Calibri"/>
      </rPr>
      <t xml:space="preserve">This validation procedure is performed on both the MDM Administration Console and the Android 10 device. </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Open the User restrictions.</t>
    </r>
    <r>
      <rPr>
        <sz val="11"/>
        <color rgb="FF000000"/>
        <rFont val="Calibri"/>
      </rPr>
      <t xml:space="preserve">
</t>
    </r>
    <r>
      <rPr>
        <sz val="11"/>
        <color rgb="FF000000"/>
        <rFont val="Calibri"/>
      </rPr>
      <t>2. Open user settings.</t>
    </r>
    <r>
      <rPr>
        <sz val="11"/>
        <color rgb="FF000000"/>
        <rFont val="Calibri"/>
      </rPr>
      <t xml:space="preserve">
</t>
    </r>
    <r>
      <rPr>
        <sz val="11"/>
        <color rgb="FF000000"/>
        <rFont val="Calibri"/>
      </rPr>
      <t>3. Confirm "Disallow Add User" is selected.</t>
    </r>
    <r>
      <rPr>
        <sz val="11"/>
        <color rgb="FF000000"/>
        <rFont val="Calibri"/>
      </rPr>
      <t xml:space="preserve">
</t>
    </r>
    <r>
      <rPr>
        <sz val="11"/>
        <color rgb="FF000000"/>
        <rFont val="Calibri"/>
      </rPr>
      <t>On the Android 10 device, do the following:</t>
    </r>
    <r>
      <rPr>
        <sz val="11"/>
        <color rgb="FF000000"/>
        <rFont val="Calibri"/>
      </rPr>
      <t xml:space="preserve">
</t>
    </r>
    <r>
      <rPr>
        <sz val="11"/>
        <color rgb="FF000000"/>
        <rFont val="Calibri"/>
      </rPr>
      <t>1. Go to Settings &gt;&gt; System &gt;&gt; Advanced &gt;&gt; Multiple users.</t>
    </r>
    <r>
      <rPr>
        <sz val="11"/>
        <color rgb="FF000000"/>
        <rFont val="Calibri"/>
      </rPr>
      <t xml:space="preserve">
</t>
    </r>
    <r>
      <rPr>
        <sz val="11"/>
        <color rgb="FF000000"/>
        <rFont val="Calibri"/>
      </rPr>
      <t>2. Ensure that there is no option to add a user.</t>
    </r>
    <r>
      <rPr>
        <sz val="11"/>
        <color rgb="FF000000"/>
        <rFont val="Calibri"/>
      </rPr>
      <t xml:space="preserve">
</t>
    </r>
    <r>
      <rPr>
        <sz val="11"/>
        <color rgb="FF000000"/>
        <rFont val="Calibri"/>
      </rPr>
      <t>If the MDM console device policy is not set to disable multi-user modes or on the Android 10 device, the device policy is not set to disable multi-user modes, this is a finding.</t>
    </r>
  </si>
  <si>
    <t>V-98957</t>
  </si>
  <si>
    <r>
      <rPr>
        <sz val="11"/>
        <rFont val="Calibri"/>
      </rPr>
      <t>Google Android 10 must be configured to enable audit logging.</t>
    </r>
  </si>
  <si>
    <r>
      <rPr>
        <sz val="11"/>
        <color rgb="FF000000"/>
        <rFont val="Calibri"/>
      </rPr>
      <t>Configure the Google Android 10 to enable audit logging.</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the User restrictions.</t>
    </r>
    <r>
      <rPr>
        <sz val="11"/>
        <color rgb="FF000000"/>
        <rFont val="Calibri"/>
      </rPr>
      <t xml:space="preserve">
</t>
    </r>
    <r>
      <rPr>
        <sz val="11"/>
        <color rgb="FF000000"/>
        <rFont val="Calibri"/>
      </rPr>
      <t>2. Open user settings.</t>
    </r>
    <r>
      <rPr>
        <sz val="11"/>
        <color rgb="FF000000"/>
        <rFont val="Calibri"/>
      </rPr>
      <t xml:space="preserve">
</t>
    </r>
    <r>
      <rPr>
        <sz val="11"/>
        <color rgb="FF000000"/>
        <rFont val="Calibri"/>
      </rPr>
      <t>3. Select "Enable security logging".</t>
    </r>
    <r>
      <rPr>
        <sz val="11"/>
        <color rgb="FF000000"/>
        <rFont val="Calibri"/>
      </rPr>
      <t xml:space="preserve">
</t>
    </r>
    <r>
      <rPr>
        <sz val="11"/>
        <color rgb="FF000000"/>
        <rFont val="Calibri"/>
      </rPr>
      <t>4. Select "Enable network logging".</t>
    </r>
  </si>
  <si>
    <r>
      <rPr>
        <sz val="11"/>
        <color rgb="FF000000"/>
        <rFont val="Calibri"/>
      </rPr>
      <t>Audit logs enable monitoring of security-relevant events and subsequent forensics when breaches occur. To be useful, Administrators must have the ability to view the audit logs.</t>
    </r>
    <r>
      <rPr>
        <sz val="11"/>
        <color rgb="FF000000"/>
        <rFont val="Calibri"/>
      </rPr>
      <t xml:space="preserve">
</t>
    </r>
    <r>
      <rPr>
        <sz val="11"/>
        <color rgb="FF000000"/>
        <rFont val="Calibri"/>
      </rPr>
      <t>SFR ID: FMT_SMF_EXT.1.1 #32</t>
    </r>
  </si>
  <si>
    <r>
      <rPr>
        <sz val="11"/>
        <color rgb="FF000000"/>
        <rFont val="Calibri"/>
      </rPr>
      <t>Review documentation on the Google Android device and inspect the configuration on the Google Android device to enable audit logging.</t>
    </r>
    <r>
      <rPr>
        <sz val="11"/>
        <color rgb="FF000000"/>
        <rFont val="Calibri"/>
      </rPr>
      <t xml:space="preserve">
</t>
    </r>
    <r>
      <rPr>
        <sz val="11"/>
        <color rgb="FF000000"/>
        <rFont val="Calibri"/>
      </rPr>
      <t xml:space="preserve">This validation procedure is performed on only on the MDM Administration Console. </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Open the User restrictions.</t>
    </r>
    <r>
      <rPr>
        <sz val="11"/>
        <color rgb="FF000000"/>
        <rFont val="Calibri"/>
      </rPr>
      <t xml:space="preserve">
</t>
    </r>
    <r>
      <rPr>
        <sz val="11"/>
        <color rgb="FF000000"/>
        <rFont val="Calibri"/>
      </rPr>
      <t>2. Open user settings.</t>
    </r>
    <r>
      <rPr>
        <sz val="11"/>
        <color rgb="FF000000"/>
        <rFont val="Calibri"/>
      </rPr>
      <t xml:space="preserve">
</t>
    </r>
    <r>
      <rPr>
        <sz val="11"/>
        <color rgb="FF000000"/>
        <rFont val="Calibri"/>
      </rPr>
      <t>3. Select "Enable security logging".</t>
    </r>
    <r>
      <rPr>
        <sz val="11"/>
        <color rgb="FF000000"/>
        <rFont val="Calibri"/>
      </rPr>
      <t xml:space="preserve">
</t>
    </r>
    <r>
      <rPr>
        <sz val="11"/>
        <color rgb="FF000000"/>
        <rFont val="Calibri"/>
      </rPr>
      <t>4. Select "Enable network logging".</t>
    </r>
    <r>
      <rPr>
        <sz val="11"/>
        <color rgb="FF000000"/>
        <rFont val="Calibri"/>
      </rPr>
      <t xml:space="preserve">
</t>
    </r>
    <r>
      <rPr>
        <sz val="11"/>
        <color rgb="FF000000"/>
        <rFont val="Calibri"/>
      </rPr>
      <t>If the MDM console device policy is not set to enable audit logging, this is a finding.</t>
    </r>
  </si>
  <si>
    <t>V-98959</t>
  </si>
  <si>
    <r>
      <rPr>
        <sz val="11"/>
        <rFont val="Calibri"/>
      </rPr>
      <t>Google Android 10 must be configured to generate audit records for the following auditable events: detected integrity violations.</t>
    </r>
  </si>
  <si>
    <r>
      <rPr>
        <sz val="11"/>
        <color rgb="FF000000"/>
        <rFont val="Calibri"/>
      </rPr>
      <t>Configure the Google Android device to generate audit records for the following auditable events: detected integrity violations.</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Go to Policy management.</t>
    </r>
    <r>
      <rPr>
        <sz val="11"/>
        <color rgb="FF000000"/>
        <rFont val="Calibri"/>
      </rPr>
      <t xml:space="preserve">
</t>
    </r>
    <r>
      <rPr>
        <sz val="11"/>
        <color rgb="FF000000"/>
        <rFont val="Calibri"/>
      </rPr>
      <t>2. Enable Security Logging.</t>
    </r>
  </si>
  <si>
    <r>
      <rPr>
        <sz val="11"/>
        <color rgb="FF000000"/>
        <rFont val="Calibri"/>
      </rPr>
      <t>Audit logs enable monitoring of security-relevant events and subsequent forensics when breaches occur. They help identify attacks so that breaches can either be prevented or limited in their scope. They facilitate analysis to improve performance and security. The Requirement Statement lists key events that the system must generate an audit record for.</t>
    </r>
    <r>
      <rPr>
        <sz val="11"/>
        <color rgb="FF000000"/>
        <rFont val="Calibri"/>
      </rPr>
      <t xml:space="preserve">
</t>
    </r>
    <r>
      <rPr>
        <sz val="11"/>
        <color rgb="FF000000"/>
        <rFont val="Calibri"/>
      </rPr>
      <t>Application note: Requirement applies only to integrity violation detections that can be logged by the audit logging component.</t>
    </r>
    <r>
      <rPr>
        <sz val="11"/>
        <color rgb="FF000000"/>
        <rFont val="Calibri"/>
      </rPr>
      <t xml:space="preserve">
</t>
    </r>
    <r>
      <rPr>
        <sz val="11"/>
        <color rgb="FF000000"/>
        <rFont val="Calibri"/>
      </rPr>
      <t>SFR ID: FMT_SMF_EXT.1.1 #37</t>
    </r>
  </si>
  <si>
    <r>
      <rPr>
        <sz val="11"/>
        <color rgb="FF000000"/>
        <rFont val="Calibri"/>
      </rPr>
      <t>Review Google Android device configuration settings to determine if the mobile device is configured to generate audit records for the following auditable events: detected integrity violations.</t>
    </r>
    <r>
      <rPr>
        <sz val="11"/>
        <color rgb="FF000000"/>
        <rFont val="Calibri"/>
      </rPr>
      <t xml:space="preserve">
</t>
    </r>
    <r>
      <rPr>
        <sz val="11"/>
        <color rgb="FF000000"/>
        <rFont val="Calibri"/>
      </rPr>
      <t xml:space="preserve">This validation procedure is performed only on the MDM Administration Console. </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Go to Policy management.</t>
    </r>
    <r>
      <rPr>
        <sz val="11"/>
        <color rgb="FF000000"/>
        <rFont val="Calibri"/>
      </rPr>
      <t xml:space="preserve">
</t>
    </r>
    <r>
      <rPr>
        <sz val="11"/>
        <color rgb="FF000000"/>
        <rFont val="Calibri"/>
      </rPr>
      <t>2. Confirm Security Logging is enabled.</t>
    </r>
    <r>
      <rPr>
        <sz val="11"/>
        <color rgb="FF000000"/>
        <rFont val="Calibri"/>
      </rPr>
      <t xml:space="preserve">
</t>
    </r>
    <r>
      <rPr>
        <sz val="11"/>
        <color rgb="FF000000"/>
        <rFont val="Calibri"/>
      </rPr>
      <t>If the MDM console device policy is not set to enable security logging, this is a finding.</t>
    </r>
  </si>
  <si>
    <t>V-98961</t>
  </si>
  <si>
    <r>
      <rPr>
        <sz val="11"/>
        <rFont val="Calibri"/>
      </rPr>
      <t>Google Android 10 users must complete required training.</t>
    </r>
  </si>
  <si>
    <r>
      <rPr>
        <sz val="11"/>
        <color rgb="FF000000"/>
        <rFont val="Calibri"/>
      </rPr>
      <t xml:space="preserve">All Google device users must complete training on the following training topics. (Users must acknowledge that they have reviewed training via a signed User Agreement or similar written record): </t>
    </r>
    <r>
      <rPr>
        <sz val="11"/>
        <color rgb="FF000000"/>
        <rFont val="Calibri"/>
      </rPr>
      <t xml:space="preserve">
</t>
    </r>
    <r>
      <rPr>
        <sz val="11"/>
        <color rgb="FF000000"/>
        <rFont val="Calibri"/>
      </rPr>
      <t xml:space="preserve">- Operational security concerns introduced by unmanaged applications/unmanaged personal space, including applications using global positioning system (GPS) tracking. </t>
    </r>
    <r>
      <rPr>
        <sz val="11"/>
        <color rgb="FF000000"/>
        <rFont val="Calibri"/>
      </rPr>
      <t xml:space="preserve">
</t>
    </r>
    <r>
      <rPr>
        <sz val="11"/>
        <color rgb="FF000000"/>
        <rFont val="Calibri"/>
      </rPr>
      <t xml:space="preserve">- Need to ensure no DoD data is saved to the personal space or transmitted from a personal app (for example, from personal email). </t>
    </r>
    <r>
      <rPr>
        <sz val="11"/>
        <color rgb="FF000000"/>
        <rFont val="Calibri"/>
      </rPr>
      <t xml:space="preserve">
</t>
    </r>
    <r>
      <rPr>
        <sz val="11"/>
        <color rgb="FF000000"/>
        <rFont val="Calibri"/>
      </rPr>
      <t>- If the Purebred key management app is used, users are responsible for maintaining positive control of their credentialed device at all times. The DoD PKI certificate policy requires subscribers to maintain positive control of the devices that contain private keys and to report any loss of control so the credentials can be revoked. Upon device retirement, turn-in, or reassignment, ensure that a factory data reset is performed prior to device hand-off. Follow mobility service provider decommissioning procedures as applicable.</t>
    </r>
    <r>
      <rPr>
        <sz val="11"/>
        <color rgb="FF000000"/>
        <rFont val="Calibri"/>
      </rPr>
      <t xml:space="preserve">
</t>
    </r>
    <r>
      <rPr>
        <sz val="11"/>
        <color rgb="FF000000"/>
        <rFont val="Calibri"/>
      </rPr>
      <t xml:space="preserve">- How to configure the following UBE controls (users must configure the control) on the Google device: </t>
    </r>
    <r>
      <rPr>
        <sz val="11"/>
        <color rgb="FF000000"/>
        <rFont val="Calibri"/>
      </rPr>
      <t xml:space="preserve">
</t>
    </r>
    <r>
      <rPr>
        <sz val="11"/>
        <color rgb="FF000000"/>
        <rFont val="Calibri"/>
      </rPr>
      <t xml:space="preserve">**Secure use of Calendar Alarm </t>
    </r>
    <r>
      <rPr>
        <sz val="11"/>
        <color rgb="FF000000"/>
        <rFont val="Calibri"/>
      </rPr>
      <t xml:space="preserve">
</t>
    </r>
    <r>
      <rPr>
        <sz val="11"/>
        <color rgb="FF000000"/>
        <rFont val="Calibri"/>
      </rPr>
      <t xml:space="preserve">**Local screen mirroring and Mirroring procedures (authorized/not authorized for use) </t>
    </r>
    <r>
      <rPr>
        <sz val="11"/>
        <color rgb="FF000000"/>
        <rFont val="Calibri"/>
      </rPr>
      <t xml:space="preserve">
</t>
    </r>
    <r>
      <rPr>
        <sz val="11"/>
        <color rgb="FF000000"/>
        <rFont val="Calibri"/>
      </rPr>
      <t xml:space="preserve">**Do not upload DoD contacts via smart call and caller ID services </t>
    </r>
    <r>
      <rPr>
        <sz val="11"/>
        <color rgb="FF000000"/>
        <rFont val="Calibri"/>
      </rPr>
      <t xml:space="preserve">
</t>
    </r>
    <r>
      <rPr>
        <sz val="11"/>
        <color rgb="FF000000"/>
        <rFont val="Calibri"/>
      </rPr>
      <t xml:space="preserve">**Do not remove DoD intermediate and root PKI digital certificates </t>
    </r>
    <r>
      <rPr>
        <sz val="11"/>
        <color rgb="FF000000"/>
        <rFont val="Calibri"/>
      </rPr>
      <t xml:space="preserve">
</t>
    </r>
    <r>
      <rPr>
        <sz val="11"/>
        <color rgb="FF000000"/>
        <rFont val="Calibri"/>
      </rPr>
      <t xml:space="preserve">**Disable Wi-Fi Sharing </t>
    </r>
    <r>
      <rPr>
        <sz val="11"/>
        <color rgb="FF000000"/>
        <rFont val="Calibri"/>
      </rPr>
      <t xml:space="preserve">
</t>
    </r>
    <r>
      <rPr>
        <sz val="11"/>
        <color rgb="FF000000"/>
        <rFont val="Calibri"/>
      </rPr>
      <t xml:space="preserve">**Do not configure a DoD network (work) VPN profile on any third-party VPN client installed in the personal space </t>
    </r>
    <r>
      <rPr>
        <sz val="11"/>
        <color rgb="FF000000"/>
        <rFont val="Calibri"/>
      </rPr>
      <t xml:space="preserve">
</t>
    </r>
    <r>
      <rPr>
        <sz val="11"/>
        <color rgb="FF000000"/>
        <rFont val="Calibri"/>
      </rPr>
      <t>**If Bluetooth connections are approved for mobile device, types of allowed connections (for example car hands-free, but not Bluetooth wireless keyboard)</t>
    </r>
    <r>
      <rPr>
        <sz val="11"/>
        <color rgb="FF000000"/>
        <rFont val="Calibri"/>
      </rPr>
      <t xml:space="preserve">
</t>
    </r>
    <r>
      <rPr>
        <sz val="11"/>
        <color rgb="FF000000"/>
        <rFont val="Calibri"/>
      </rPr>
      <t>- AO guidance on acceptable use and restrictions, if any, on downloading and installing personal apps and data (music, photos, etc.) in the Google device personal space.</t>
    </r>
  </si>
  <si>
    <r>
      <rPr>
        <sz val="11"/>
        <color rgb="FF000000"/>
        <rFont val="Calibri"/>
      </rPr>
      <t>The security posture of Google devices requires the device user to configure several required policy rules on their device. User-Based Enforcement (UBE) is required for these controls. In addition, if the Authorizing Official (AO) has approved the use of an unmanaged personal space, the user must receive training on risks. If a user is not aware of their responsibilities and does not comply with UBE requirements, the security posture of the Google mobile device may become compromised and DoD sensitive data may become compromised.</t>
    </r>
    <r>
      <rPr>
        <sz val="11"/>
        <color rgb="FF000000"/>
        <rFont val="Calibri"/>
      </rPr>
      <t xml:space="preserve">
</t>
    </r>
    <r>
      <rPr>
        <sz val="11"/>
        <color rgb="FF000000"/>
        <rFont val="Calibri"/>
      </rPr>
      <t>SFR ID: NA</t>
    </r>
  </si>
  <si>
    <r>
      <rPr>
        <sz val="11"/>
        <color rgb="FF000000"/>
        <rFont val="Calibri"/>
      </rPr>
      <t xml:space="preserve">Review a sample of site User Agreements for Google device users or similar training records and training course content. </t>
    </r>
    <r>
      <rPr>
        <sz val="11"/>
        <color rgb="FF000000"/>
        <rFont val="Calibri"/>
      </rPr>
      <t xml:space="preserve">
</t>
    </r>
    <r>
      <rPr>
        <sz val="11"/>
        <color rgb="FF000000"/>
        <rFont val="Calibri"/>
      </rPr>
      <t xml:space="preserve">Verify that Google device users have completed the required training. The intent is that required training is renewed on a periodic basis in a time period determined by the AO. </t>
    </r>
    <r>
      <rPr>
        <sz val="11"/>
        <color rgb="FF000000"/>
        <rFont val="Calibri"/>
      </rPr>
      <t xml:space="preserve">
</t>
    </r>
    <r>
      <rPr>
        <sz val="11"/>
        <color rgb="FF000000"/>
        <rFont val="Calibri"/>
      </rPr>
      <t>If any Google device user has not completed the required training, this is a finding.</t>
    </r>
  </si>
  <si>
    <t>V-98963</t>
  </si>
  <si>
    <r>
      <rPr>
        <sz val="11"/>
        <rFont val="Calibri"/>
      </rPr>
      <t>Google Android 10 must be configured to enforce that Wi-Fi Sharing is disabled.</t>
    </r>
  </si>
  <si>
    <r>
      <rPr>
        <sz val="11"/>
        <color rgb="FF000000"/>
        <rFont val="Calibri"/>
      </rPr>
      <t xml:space="preserve">Configure Google Android 10 to disable Wi-Fi Sharing. </t>
    </r>
    <r>
      <rPr>
        <sz val="11"/>
        <color rgb="FF000000"/>
        <rFont val="Calibri"/>
      </rPr>
      <t xml:space="preserve">
</t>
    </r>
    <r>
      <rPr>
        <sz val="11"/>
        <color rgb="FF000000"/>
        <rFont val="Calibri"/>
      </rPr>
      <t xml:space="preserve">Mobile Hotspot must be enabled in order to enable Wi-Fi Sharing. If the AO has not approved Mobile Hotspot, and it has been disabled on the MDM console, no further action is needed. If Mobile Hotspot is being used, use the following procedure to disable Wi-Fi Sharing: </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the User restrictions setting.</t>
    </r>
    <r>
      <rPr>
        <sz val="11"/>
        <color rgb="FF000000"/>
        <rFont val="Calibri"/>
      </rPr>
      <t xml:space="preserve">
</t>
    </r>
    <r>
      <rPr>
        <sz val="11"/>
        <color rgb="FF000000"/>
        <rFont val="Calibri"/>
      </rPr>
      <t>2. Set "Disallow config tethering" to on.</t>
    </r>
  </si>
  <si>
    <r>
      <rPr>
        <sz val="11"/>
        <color rgb="FF000000"/>
        <rFont val="Calibri"/>
      </rPr>
      <t xml:space="preserve">Wi-Fi Sharing is an optional configuration of Wi-Fi Tethering/Mobile Hotspot, which allows the device to share its Wi-Fi connection with other wirelessly connected devices instead of its mobile (cellular) connection. </t>
    </r>
    <r>
      <rPr>
        <sz val="11"/>
        <color rgb="FF000000"/>
        <rFont val="Calibri"/>
      </rPr>
      <t xml:space="preserve">
</t>
    </r>
    <r>
      <rPr>
        <sz val="11"/>
        <color rgb="FF000000"/>
        <rFont val="Calibri"/>
      </rPr>
      <t>Wi-Fi Sharing grants the "other" device access to a corporate Wi-Fi network and may possibly bypass the network access control mechanisms. This risk can be partially mitigated by requiring the use of a preshared key for personal hotspots.</t>
    </r>
    <r>
      <rPr>
        <sz val="11"/>
        <color rgb="FF000000"/>
        <rFont val="Calibri"/>
      </rPr>
      <t xml:space="preserve">
</t>
    </r>
    <r>
      <rPr>
        <sz val="11"/>
        <color rgb="FF000000"/>
        <rFont val="Calibri"/>
      </rPr>
      <t>SFR ID: FMT_SMF_EXT.1.1 #47</t>
    </r>
  </si>
  <si>
    <r>
      <rPr>
        <sz val="11"/>
        <color rgb="FF000000"/>
        <rFont val="Calibri"/>
      </rPr>
      <t xml:space="preserve">Review device configuration settings to confirm Wi-Fi Sharing is disabled. </t>
    </r>
    <r>
      <rPr>
        <sz val="11"/>
        <color rgb="FF000000"/>
        <rFont val="Calibri"/>
      </rPr>
      <t xml:space="preserve">
</t>
    </r>
    <r>
      <rPr>
        <sz val="11"/>
        <color rgb="FF000000"/>
        <rFont val="Calibri"/>
      </rPr>
      <t xml:space="preserve">Mobile Hotspot must be enabled in order to enable Wi-Fi Sharing. If the Authorizing Official (AO) has not approved Mobile Hotspot, and it has been verified as disabled on the MDM console, no further action is needed. If Mobile Hotspot is being used, use the following procedure to verify Wi-Fi Sharing is disabled: </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the User restrictions setting.</t>
    </r>
    <r>
      <rPr>
        <sz val="11"/>
        <color rgb="FF000000"/>
        <rFont val="Calibri"/>
      </rPr>
      <t xml:space="preserve">
</t>
    </r>
    <r>
      <rPr>
        <sz val="11"/>
        <color rgb="FF000000"/>
        <rFont val="Calibri"/>
      </rPr>
      <t>2. Verify "Disallow config tethering" to on.</t>
    </r>
    <r>
      <rPr>
        <sz val="11"/>
        <color rgb="FF000000"/>
        <rFont val="Calibri"/>
      </rPr>
      <t xml:space="preserve">
</t>
    </r>
    <r>
      <rPr>
        <sz val="11"/>
        <color rgb="FF000000"/>
        <rFont val="Calibri"/>
      </rPr>
      <t xml:space="preserve">On the Google Android 10 device, do the following: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"Networks &amp; internet". </t>
    </r>
    <r>
      <rPr>
        <sz val="11"/>
        <color rgb="FF000000"/>
        <rFont val="Calibri"/>
      </rPr>
      <t xml:space="preserve">
</t>
    </r>
    <r>
      <rPr>
        <sz val="11"/>
        <color rgb="FF000000"/>
        <rFont val="Calibri"/>
      </rPr>
      <t xml:space="preserve">3. Verify that "Hotspots &amp; tethering" is disabled. </t>
    </r>
    <r>
      <rPr>
        <sz val="11"/>
        <color rgb="FF000000"/>
        <rFont val="Calibri"/>
      </rPr>
      <t xml:space="preserve">
</t>
    </r>
    <r>
      <rPr>
        <sz val="11"/>
        <color rgb="FF000000"/>
        <rFont val="Calibri"/>
      </rPr>
      <t>If on the Google Android 10 device "Wi-Fi sharing" is enabled, this is a finding.</t>
    </r>
  </si>
  <si>
    <t>V-98965</t>
  </si>
  <si>
    <r>
      <rPr>
        <sz val="11"/>
        <rFont val="Calibri"/>
      </rPr>
      <t>Google Android 10 must have the DoD root and intermediate PKI certificates installed.</t>
    </r>
  </si>
  <si>
    <r>
      <rPr>
        <sz val="11"/>
        <color rgb="FF000000"/>
        <rFont val="Calibri"/>
      </rPr>
      <t xml:space="preserve">Configure Google Android 10 to install DoD root and intermediate certificates. </t>
    </r>
    <r>
      <rPr>
        <sz val="11"/>
        <color rgb="FF000000"/>
        <rFont val="Calibri"/>
      </rPr>
      <t xml:space="preserve">
</t>
    </r>
    <r>
      <rPr>
        <sz val="11"/>
        <color rgb="FF000000"/>
        <rFont val="Calibri"/>
      </rPr>
      <t>On the MDM console upload DoD root and intermediate certificates as part of a device and/or work profile.</t>
    </r>
    <r>
      <rPr>
        <sz val="11"/>
        <color rgb="FF000000"/>
        <rFont val="Calibri"/>
      </rPr>
      <t xml:space="preserve">
</t>
    </r>
    <r>
      <rPr>
        <sz val="11"/>
        <color rgb="FF000000"/>
        <rFont val="Calibri"/>
      </rPr>
      <t>The current DoD root and intermediate PKI certificates may be obtained in self-extracting zip files at http://cyber.mil/pki-pke (for NIPRNet).</t>
    </r>
  </si>
  <si>
    <r>
      <rPr>
        <sz val="11"/>
        <color rgb="FF000000"/>
        <rFont val="Calibri"/>
      </rPr>
      <t>DoD root and intermediate PKI certificates are used to verify the authenticity of PKI certificates of users and web services. If the root and intermediate certificates are not available, an adversary could falsely sign a certificate in such a way that it could not be detected. Providing access to the DoD root and intermediate PKI certificates greatly diminishes the risk of this attack.</t>
    </r>
    <r>
      <rPr>
        <sz val="11"/>
        <color rgb="FF000000"/>
        <rFont val="Calibri"/>
      </rPr>
      <t xml:space="preserve">
</t>
    </r>
    <r>
      <rPr>
        <sz val="11"/>
        <color rgb="FF000000"/>
        <rFont val="Calibri"/>
      </rPr>
      <t>SFR ID: FMT_SMF_EXT.1.1 #47</t>
    </r>
  </si>
  <si>
    <r>
      <rPr>
        <sz val="11"/>
        <color rgb="FF000000"/>
        <rFont val="Calibri"/>
      </rPr>
      <t>Review device configuration settings to confirm that the DoD root and intermediate PKI certificates are installed.</t>
    </r>
    <r>
      <rPr>
        <sz val="11"/>
        <color rgb="FF000000"/>
        <rFont val="Calibri"/>
      </rPr>
      <t xml:space="preserve">
</t>
    </r>
    <r>
      <rPr>
        <sz val="11"/>
        <color rgb="FF000000"/>
        <rFont val="Calibri"/>
      </rPr>
      <t xml:space="preserve">This procedure is performed on both the MDM Administration console and the Google Android 10 device. </t>
    </r>
    <r>
      <rPr>
        <sz val="11"/>
        <color rgb="FF000000"/>
        <rFont val="Calibri"/>
      </rPr>
      <t xml:space="preserve">
</t>
    </r>
    <r>
      <rPr>
        <sz val="11"/>
        <color rgb="FF000000"/>
        <rFont val="Calibri"/>
      </rPr>
      <t xml:space="preserve">The current DoD root and intermediate PKI certificates may be obtained in self-extracting zip files at http://cyber.mil/pki-pke (for NIPRNet). </t>
    </r>
    <r>
      <rPr>
        <sz val="11"/>
        <color rgb="FF000000"/>
        <rFont val="Calibri"/>
      </rPr>
      <t xml:space="preserve">
</t>
    </r>
    <r>
      <rPr>
        <sz val="11"/>
        <color rgb="FF000000"/>
        <rFont val="Calibri"/>
      </rPr>
      <t>On the MDM console verify that the DoD root and intermediate certificates are part of a device and/or work profile that is being pushed down to the devices.</t>
    </r>
    <r>
      <rPr>
        <sz val="11"/>
        <color rgb="FF000000"/>
        <rFont val="Calibri"/>
      </rPr>
      <t xml:space="preserve">
</t>
    </r>
    <r>
      <rPr>
        <sz val="11"/>
        <color rgb="FF000000"/>
        <rFont val="Calibri"/>
      </rPr>
      <t xml:space="preserve">On the Google Android 10 device, do the following: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"Security". </t>
    </r>
    <r>
      <rPr>
        <sz val="11"/>
        <color rgb="FF000000"/>
        <rFont val="Calibri"/>
      </rPr>
      <t xml:space="preserve">
</t>
    </r>
    <r>
      <rPr>
        <sz val="11"/>
        <color rgb="FF000000"/>
        <rFont val="Calibri"/>
      </rPr>
      <t>3. Tap "Advanced".</t>
    </r>
    <r>
      <rPr>
        <sz val="11"/>
        <color rgb="FF000000"/>
        <rFont val="Calibri"/>
      </rPr>
      <t xml:space="preserve">
</t>
    </r>
    <r>
      <rPr>
        <sz val="11"/>
        <color rgb="FF000000"/>
        <rFont val="Calibri"/>
      </rPr>
      <t>4. Tap "Encryption &amp; credentials".</t>
    </r>
    <r>
      <rPr>
        <sz val="11"/>
        <color rgb="FF000000"/>
        <rFont val="Calibri"/>
      </rPr>
      <t xml:space="preserve">
</t>
    </r>
    <r>
      <rPr>
        <sz val="11"/>
        <color rgb="FF000000"/>
        <rFont val="Calibri"/>
      </rPr>
      <t>5. Tap "Trusted credentials".</t>
    </r>
    <r>
      <rPr>
        <sz val="11"/>
        <color rgb="FF000000"/>
        <rFont val="Calibri"/>
      </rPr>
      <t xml:space="preserve">
</t>
    </r>
    <r>
      <rPr>
        <sz val="11"/>
        <color rgb="FF000000"/>
        <rFont val="Calibri"/>
      </rPr>
      <t>6. Verify that DoD root and intermediate PKI certificates are listed under the User tab in the Work section.</t>
    </r>
    <r>
      <rPr>
        <sz val="11"/>
        <color rgb="FF000000"/>
        <rFont val="Calibri"/>
      </rPr>
      <t xml:space="preserve">
</t>
    </r>
    <r>
      <rPr>
        <sz val="11"/>
        <color rgb="FF000000"/>
        <rFont val="Calibri"/>
      </rPr>
      <t>If on the MDM console the DoD root and intermediate certificates are not listed in a profile, or the Google Android 10 device does not list the DoD root and intermediate certificates under the user tab, this is a finding.</t>
    </r>
  </si>
  <si>
    <t>V-98967</t>
  </si>
  <si>
    <r>
      <rPr>
        <sz val="11"/>
        <rFont val="Calibri"/>
      </rPr>
      <t>Google Android 10 must allow only the administrator (MDM) to install/remove DoD root and intermediate PKI certificates.</t>
    </r>
  </si>
  <si>
    <r>
      <rPr>
        <sz val="11"/>
        <color rgb="FF000000"/>
        <rFont val="Calibri"/>
      </rPr>
      <t>Configure Google Android 10 to prevent a user from removing DoD root and intermediate PKI certificates.</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Set "Disallow config credentials" to on for the work profile.</t>
    </r>
  </si>
  <si>
    <r>
      <rPr>
        <sz val="11"/>
        <color rgb="FF000000"/>
        <rFont val="Calibri"/>
      </rPr>
      <t>DoD root and intermediate PKI certificates are used to verify the authenticity of PKI certificates of users and web services. If the user is allowed to remove root and intermediate certificates, the user could allow an adversary to falsely sign a certificate in such a way that it could not be detected. Restricting the ability to remove DoD root and intermediate PKI certificates to the Administrator mitigates this risk.</t>
    </r>
    <r>
      <rPr>
        <sz val="11"/>
        <color rgb="FF000000"/>
        <rFont val="Calibri"/>
      </rPr>
      <t xml:space="preserve">
</t>
    </r>
    <r>
      <rPr>
        <sz val="11"/>
        <color rgb="FF000000"/>
        <rFont val="Calibri"/>
      </rPr>
      <t>SFR ID: FMT_MOF_EXT.1.2 #47</t>
    </r>
  </si>
  <si>
    <r>
      <rPr>
        <sz val="11"/>
        <color rgb="FF000000"/>
        <rFont val="Calibri"/>
      </rPr>
      <t>Review the device configuration to confirm that the user is unable to remove DoD root and intermediate PKI certificates.</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the User restrictions setting.</t>
    </r>
    <r>
      <rPr>
        <sz val="11"/>
        <color rgb="FF000000"/>
        <rFont val="Calibri"/>
      </rPr>
      <t xml:space="preserve">
</t>
    </r>
    <r>
      <rPr>
        <sz val="11"/>
        <color rgb="FF000000"/>
        <rFont val="Calibri"/>
      </rPr>
      <t>2. Verify that "Disallow config credentials" to on for the work profile.</t>
    </r>
    <r>
      <rPr>
        <sz val="11"/>
        <color rgb="FF000000"/>
        <rFont val="Calibri"/>
      </rPr>
      <t xml:space="preserve">
</t>
    </r>
    <r>
      <rPr>
        <sz val="11"/>
        <color rgb="FF000000"/>
        <rFont val="Calibri"/>
      </rPr>
      <t xml:space="preserve">On the Google Android 10 device, do the following: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"Security". </t>
    </r>
    <r>
      <rPr>
        <sz val="11"/>
        <color rgb="FF000000"/>
        <rFont val="Calibri"/>
      </rPr>
      <t xml:space="preserve">
</t>
    </r>
    <r>
      <rPr>
        <sz val="11"/>
        <color rgb="FF000000"/>
        <rFont val="Calibri"/>
      </rPr>
      <t>3. Tap "Advanced".</t>
    </r>
    <r>
      <rPr>
        <sz val="11"/>
        <color rgb="FF000000"/>
        <rFont val="Calibri"/>
      </rPr>
      <t xml:space="preserve">
</t>
    </r>
    <r>
      <rPr>
        <sz val="11"/>
        <color rgb="FF000000"/>
        <rFont val="Calibri"/>
      </rPr>
      <t>4. Tap "Encryption &amp; credentials".</t>
    </r>
    <r>
      <rPr>
        <sz val="11"/>
        <color rgb="FF000000"/>
        <rFont val="Calibri"/>
      </rPr>
      <t xml:space="preserve">
</t>
    </r>
    <r>
      <rPr>
        <sz val="11"/>
        <color rgb="FF000000"/>
        <rFont val="Calibri"/>
      </rPr>
      <t>5. Tap "Trusted credentials".</t>
    </r>
    <r>
      <rPr>
        <sz val="11"/>
        <color rgb="FF000000"/>
        <rFont val="Calibri"/>
      </rPr>
      <t xml:space="preserve">
</t>
    </r>
    <r>
      <rPr>
        <sz val="11"/>
        <color rgb="FF000000"/>
        <rFont val="Calibri"/>
      </rPr>
      <t>6. Verify that the user is unable to untrust or remove any work certificates.</t>
    </r>
    <r>
      <rPr>
        <sz val="11"/>
        <color rgb="FF000000"/>
        <rFont val="Calibri"/>
      </rPr>
      <t xml:space="preserve">
</t>
    </r>
    <r>
      <rPr>
        <sz val="11"/>
        <color rgb="FF000000"/>
        <rFont val="Calibri"/>
      </rPr>
      <t>If on the Google Android 10 device the user is able to remove certificates, this is a finding.</t>
    </r>
  </si>
  <si>
    <t>V-98969</t>
  </si>
  <si>
    <r>
      <rPr>
        <sz val="11"/>
        <rFont val="Calibri"/>
      </rPr>
      <t>The Google Android 10 Work Profile must be configured to prevent users from adding personal email accounts to the work email app.</t>
    </r>
  </si>
  <si>
    <r>
      <rPr>
        <sz val="11"/>
        <color rgb="FF000000"/>
        <rFont val="Calibri"/>
      </rPr>
      <t xml:space="preserve">Configure Google Android 10 Work Profile to prevent users from adding personal email accounts to the work email app. </t>
    </r>
    <r>
      <rPr>
        <sz val="11"/>
        <color rgb="FF000000"/>
        <rFont val="Calibri"/>
      </rPr>
      <t xml:space="preserve">
</t>
    </r>
    <r>
      <rPr>
        <sz val="11"/>
        <color rgb="FF000000"/>
        <rFont val="Calibri"/>
      </rPr>
      <t xml:space="preserve">On the MDM console, for the Work Profile, do the following: </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Set "Disallow modify accounts" to on.</t>
    </r>
    <r>
      <rPr>
        <sz val="11"/>
        <color rgb="FF000000"/>
        <rFont val="Calibri"/>
      </rPr>
      <t xml:space="preserve">
</t>
    </r>
    <r>
      <rPr>
        <sz val="11"/>
        <color rgb="FF000000"/>
        <rFont val="Calibri"/>
      </rPr>
      <t>Refer to the MDM documentation to determine how to provision users' work email accounts for the work email app.</t>
    </r>
  </si>
  <si>
    <r>
      <rPr>
        <sz val="11"/>
        <color rgb="FF000000"/>
        <rFont val="Calibri"/>
      </rPr>
      <t>If the user is able to add a personal email account (POP3, IMAP, EAS) to the work email app, it could be used to forward sensitive DoD data to unauthorized recipients. Restricting email account addition to the administrator or restricting email account addition to whitelisted accounts mitigates this vulnerability.</t>
    </r>
    <r>
      <rPr>
        <sz val="11"/>
        <color rgb="FF000000"/>
        <rFont val="Calibri"/>
      </rPr>
      <t xml:space="preserve">
</t>
    </r>
    <r>
      <rPr>
        <sz val="11"/>
        <color rgb="FF000000"/>
        <rFont val="Calibri"/>
      </rPr>
      <t>SFR ID: FMT_SMF_EXT.1.1 #47</t>
    </r>
  </si>
  <si>
    <r>
      <rPr>
        <sz val="11"/>
        <color rgb="FF000000"/>
        <rFont val="Calibri"/>
      </rPr>
      <t xml:space="preserve">Review the Google Android 10 Work Profile configuration settings to confirm that users are prevented from adding personal email accounts to the work email app. </t>
    </r>
    <r>
      <rPr>
        <sz val="11"/>
        <color rgb="FF000000"/>
        <rFont val="Calibri"/>
      </rPr>
      <t xml:space="preserve">
</t>
    </r>
    <r>
      <rPr>
        <sz val="11"/>
        <color rgb="FF000000"/>
        <rFont val="Calibri"/>
      </rPr>
      <t xml:space="preserve">This procedure is performed on both the MDM Administrator console and the Google Android 10 device. </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Verify that "Disallow modify accounts" is set to on.</t>
    </r>
    <r>
      <rPr>
        <sz val="11"/>
        <color rgb="FF000000"/>
        <rFont val="Calibri"/>
      </rPr>
      <t xml:space="preserve">
</t>
    </r>
    <r>
      <rPr>
        <sz val="11"/>
        <color rgb="FF000000"/>
        <rFont val="Calibri"/>
      </rPr>
      <t xml:space="preserve">On the Google Android 10 device, do the following: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"Accounts". </t>
    </r>
    <r>
      <rPr>
        <sz val="11"/>
        <color rgb="FF000000"/>
        <rFont val="Calibri"/>
      </rPr>
      <t xml:space="preserve">
</t>
    </r>
    <r>
      <rPr>
        <sz val="11"/>
        <color rgb="FF000000"/>
        <rFont val="Calibri"/>
      </rPr>
      <t>3. Verify that "Add account" is grayed out under the Work section.</t>
    </r>
    <r>
      <rPr>
        <sz val="11"/>
        <color rgb="FF000000"/>
        <rFont val="Calibri"/>
      </rPr>
      <t xml:space="preserve">
</t>
    </r>
    <r>
      <rPr>
        <sz val="11"/>
        <color rgb="FF000000"/>
        <rFont val="Calibri"/>
      </rPr>
      <t>If on the MDM console the restriction to "Disallow modify accounts" is not set, or on the Google Android 10 device the user is able to add an account in the Work section, this is a finding.</t>
    </r>
  </si>
  <si>
    <t>V-98971</t>
  </si>
  <si>
    <r>
      <rPr>
        <sz val="11"/>
        <rFont val="Calibri"/>
      </rPr>
      <t>Google Android 10 work profile must be configured to enforce the system application disable list.</t>
    </r>
  </si>
  <si>
    <r>
      <rPr>
        <sz val="11"/>
        <color rgb="FF000000"/>
        <rFont val="Calibri"/>
      </rPr>
      <t xml:space="preserve">Configure Google Android 10 Work Profile to enforce the system application disable list. </t>
    </r>
    <r>
      <rPr>
        <sz val="11"/>
        <color rgb="FF000000"/>
        <rFont val="Calibri"/>
      </rPr>
      <t xml:space="preserve">
</t>
    </r>
    <r>
      <rPr>
        <sz val="11"/>
        <color rgb="FF000000"/>
        <rFont val="Calibri"/>
      </rPr>
      <t>The required configuration is the default configuration when the device is enrolled. If the device configuration is changed, use the following procedure to bring the device back into compliance:</t>
    </r>
    <r>
      <rPr>
        <sz val="11"/>
        <color rgb="FF000000"/>
        <rFont val="Calibri"/>
      </rPr>
      <t xml:space="preserve">
</t>
    </r>
    <r>
      <rPr>
        <sz val="11"/>
        <color rgb="FF000000"/>
        <rFont val="Calibri"/>
      </rPr>
      <t>On the MDM, configure a list of approved Google core and preinstalled apps in the core app white list.</t>
    </r>
  </si>
  <si>
    <r>
      <rPr>
        <sz val="11"/>
        <color rgb="FF000000"/>
        <rFont val="Calibri"/>
      </rPr>
      <t xml:space="preserve">The system application disable list controls user access to/execution of all core and preinstalled applications. </t>
    </r>
    <r>
      <rPr>
        <sz val="11"/>
        <color rgb="FF000000"/>
        <rFont val="Calibri"/>
      </rPr>
      <t xml:space="preserve">
</t>
    </r>
    <r>
      <rPr>
        <sz val="11"/>
        <color rgb="FF000000"/>
        <rFont val="Calibri"/>
      </rPr>
      <t xml:space="preserve">Core application: Any application integrated into Google Android 10 by Google. </t>
    </r>
    <r>
      <rPr>
        <sz val="11"/>
        <color rgb="FF000000"/>
        <rFont val="Calibri"/>
      </rPr>
      <t xml:space="preserve">
</t>
    </r>
    <r>
      <rPr>
        <sz val="11"/>
        <color rgb="FF000000"/>
        <rFont val="Calibri"/>
      </rPr>
      <t xml:space="preserve">Preinstalled application: Additional noncore applications included in the Google Android 10 build by Google or the wireless carrier. </t>
    </r>
    <r>
      <rPr>
        <sz val="11"/>
        <color rgb="FF000000"/>
        <rFont val="Calibri"/>
      </rPr>
      <t xml:space="preserve">
</t>
    </r>
    <r>
      <rPr>
        <sz val="11"/>
        <color rgb="FF000000"/>
        <rFont val="Calibri"/>
      </rPr>
      <t xml:space="preserve">Some system applications can compromise DoD data or upload users' information to non-DoD-approved servers. A user must be blocked from using such applications that exhibit behavior that can result in compromise of DoD data or DoD user information. </t>
    </r>
    <r>
      <rPr>
        <sz val="11"/>
        <color rgb="FF000000"/>
        <rFont val="Calibri"/>
      </rPr>
      <t xml:space="preserve">
</t>
    </r>
    <r>
      <rPr>
        <sz val="11"/>
        <color rgb="FF000000"/>
        <rFont val="Calibri"/>
      </rPr>
      <t>The site administrator must analyze all preinstalled applications on the device and disable all applications not approved for DoD use by configuring the system application disable list.</t>
    </r>
    <r>
      <rPr>
        <sz val="11"/>
        <color rgb="FF000000"/>
        <rFont val="Calibri"/>
      </rPr>
      <t xml:space="preserve">
</t>
    </r>
    <r>
      <rPr>
        <sz val="11"/>
        <color rgb="FF000000"/>
        <rFont val="Calibri"/>
      </rPr>
      <t>SFR ID: FMT_SMF_EXT.1.1 #47</t>
    </r>
  </si>
  <si>
    <r>
      <rPr>
        <sz val="11"/>
        <color rgb="FF000000"/>
        <rFont val="Calibri"/>
      </rPr>
      <t>Review the Google Android 10 Work Profile configuration settings to confirm the system application disable list is enforced. This setting is enforced by default. What needs to happen is to verify only approved system apps have been placed on the core whitelist.</t>
    </r>
    <r>
      <rPr>
        <sz val="11"/>
        <color rgb="FF000000"/>
        <rFont val="Calibri"/>
      </rPr>
      <t xml:space="preserve">
</t>
    </r>
    <r>
      <rPr>
        <sz val="11"/>
        <color rgb="FF000000"/>
        <rFont val="Calibri"/>
      </rPr>
      <t xml:space="preserve">This procedure is performed on the MDM Administrator console. </t>
    </r>
    <r>
      <rPr>
        <sz val="11"/>
        <color rgb="FF000000"/>
        <rFont val="Calibri"/>
      </rPr>
      <t xml:space="preserve">
</t>
    </r>
    <r>
      <rPr>
        <sz val="11"/>
        <color rgb="FF000000"/>
        <rFont val="Calibri"/>
      </rPr>
      <t>Review the system app white list and verify only approved apps are on the list.</t>
    </r>
    <r>
      <rPr>
        <sz val="11"/>
        <color rgb="FF000000"/>
        <rFont val="Calibri"/>
      </rPr>
      <t xml:space="preserve">
</t>
    </r>
    <r>
      <rPr>
        <sz val="11"/>
        <color rgb="FF000000"/>
        <rFont val="Calibri"/>
      </rPr>
      <t>If on the MDM console the system app white list contains unapproved core apps, this is a finding.</t>
    </r>
  </si>
  <si>
    <t>V-98973</t>
  </si>
  <si>
    <r>
      <rPr>
        <sz val="11"/>
        <rFont val="Calibri"/>
      </rPr>
      <t>Google Android 10 must be provisioned as a fully managed device and configured to create a work profile.</t>
    </r>
  </si>
  <si>
    <r>
      <rPr>
        <sz val="11"/>
        <color rgb="FF000000"/>
        <rFont val="Calibri"/>
      </rPr>
      <t>Configure Google Android 10 in a Corporate Owned Work Managed configuration.</t>
    </r>
    <r>
      <rPr>
        <sz val="11"/>
        <color rgb="FF000000"/>
        <rFont val="Calibri"/>
      </rPr>
      <t xml:space="preserve">
</t>
    </r>
    <r>
      <rPr>
        <sz val="11"/>
        <color rgb="FF000000"/>
        <rFont val="Calibri"/>
      </rPr>
      <t>On the MDM console, configure the default enrollment as Corporate Owned Work Managed.</t>
    </r>
    <r>
      <rPr>
        <sz val="11"/>
        <color rgb="FF000000"/>
        <rFont val="Calibri"/>
      </rPr>
      <t xml:space="preserve">
</t>
    </r>
    <r>
      <rPr>
        <sz val="11"/>
        <color rgb="FF000000"/>
        <rFont val="Calibri"/>
      </rPr>
      <t>Refer to the MDM documentation to determine how to configure the device to enroll as Corporate Owned Work Managed.</t>
    </r>
  </si>
  <si>
    <r>
      <rPr>
        <sz val="11"/>
        <color rgb="FF000000"/>
        <rFont val="Calibri"/>
      </rPr>
      <t>The Android Enterprise Work Profile is the designated application group for the COPE use case.</t>
    </r>
    <r>
      <rPr>
        <sz val="11"/>
        <color rgb="FF000000"/>
        <rFont val="Calibri"/>
      </rPr>
      <t xml:space="preserve">
</t>
    </r>
    <r>
      <rPr>
        <sz val="11"/>
        <color rgb="FF000000"/>
        <rFont val="Calibri"/>
      </rPr>
      <t>SFR ID: FMT_SMF_EXT.1.1 #47</t>
    </r>
  </si>
  <si>
    <r>
      <rPr>
        <sz val="11"/>
        <color rgb="FF000000"/>
        <rFont val="Calibri"/>
      </rPr>
      <t>Review that Google Android 10 is configured as Corporate Owned Work Managed.</t>
    </r>
    <r>
      <rPr>
        <sz val="11"/>
        <color rgb="FF000000"/>
        <rFont val="Calibri"/>
      </rPr>
      <t xml:space="preserve">
</t>
    </r>
    <r>
      <rPr>
        <sz val="11"/>
        <color rgb="FF000000"/>
        <rFont val="Calibri"/>
      </rPr>
      <t xml:space="preserve">This procedure is performed on both the MDM Administrator console and the Google Android 10 device. </t>
    </r>
    <r>
      <rPr>
        <sz val="11"/>
        <color rgb="FF000000"/>
        <rFont val="Calibri"/>
      </rPr>
      <t xml:space="preserve">
</t>
    </r>
    <r>
      <rPr>
        <sz val="11"/>
        <color rgb="FF000000"/>
        <rFont val="Calibri"/>
      </rPr>
      <t>On the MDM console, verify that the default enrollment is set to Corporate Owned Work Managed.</t>
    </r>
    <r>
      <rPr>
        <sz val="11"/>
        <color rgb="FF000000"/>
        <rFont val="Calibri"/>
      </rPr>
      <t xml:space="preserve">
</t>
    </r>
    <r>
      <rPr>
        <sz val="11"/>
        <color rgb="FF000000"/>
        <rFont val="Calibri"/>
      </rPr>
      <t xml:space="preserve">On the Google Android 10 device, do the following: </t>
    </r>
    <r>
      <rPr>
        <sz val="11"/>
        <color rgb="FF000000"/>
        <rFont val="Calibri"/>
      </rPr>
      <t xml:space="preserve">
</t>
    </r>
    <r>
      <rPr>
        <sz val="11"/>
        <color rgb="FF000000"/>
        <rFont val="Calibri"/>
      </rPr>
      <t>1. Go to the application drawer.</t>
    </r>
    <r>
      <rPr>
        <sz val="11"/>
        <color rgb="FF000000"/>
        <rFont val="Calibri"/>
      </rPr>
      <t xml:space="preserve">
</t>
    </r>
    <r>
      <rPr>
        <sz val="11"/>
        <color rgb="FF000000"/>
        <rFont val="Calibri"/>
      </rPr>
      <t>2. Ensure a Personal tab and a Work tab are present.</t>
    </r>
    <r>
      <rPr>
        <sz val="11"/>
        <color rgb="FF000000"/>
        <rFont val="Calibri"/>
      </rPr>
      <t xml:space="preserve">
</t>
    </r>
    <r>
      <rPr>
        <sz val="11"/>
        <color rgb="FF000000"/>
        <rFont val="Calibri"/>
      </rPr>
      <t>If on the MDM console the account the default enrollment is set to Corporate Owned Work Managed or on the Google Android 10 device the user does not see a Work tab, this is a finding.</t>
    </r>
  </si>
  <si>
    <t>V-98975</t>
  </si>
  <si>
    <r>
      <rPr>
        <sz val="11"/>
        <rFont val="Calibri"/>
      </rPr>
      <t>Google Android 10 work profile must be configured to disable automatic completion of work space Internet browser text input.</t>
    </r>
  </si>
  <si>
    <r>
      <rPr>
        <sz val="11"/>
        <color rgb="FF000000"/>
        <rFont val="Calibri"/>
      </rPr>
      <t>Configure Chrome Browser in Google Android 10 Work Profile to disable autofill.</t>
    </r>
    <r>
      <rPr>
        <sz val="11"/>
        <color rgb="FF000000"/>
        <rFont val="Calibri"/>
      </rPr>
      <t xml:space="preserve">
</t>
    </r>
    <r>
      <rPr>
        <sz val="11"/>
        <color rgb="FF000000"/>
        <rFont val="Calibri"/>
      </rPr>
      <t xml:space="preserve">On the MDM console, for the Work Profile, do the following: </t>
    </r>
    <r>
      <rPr>
        <sz val="11"/>
        <color rgb="FF000000"/>
        <rFont val="Calibri"/>
      </rPr>
      <t xml:space="preserve">
</t>
    </r>
    <r>
      <rPr>
        <sz val="11"/>
        <color rgb="FF000000"/>
        <rFont val="Calibri"/>
      </rPr>
      <t>1. Open the Chrome Browser Settings.</t>
    </r>
    <r>
      <rPr>
        <sz val="11"/>
        <color rgb="FF000000"/>
        <rFont val="Calibri"/>
      </rPr>
      <t xml:space="preserve">
</t>
    </r>
    <r>
      <rPr>
        <sz val="11"/>
        <color rgb="FF000000"/>
        <rFont val="Calibri"/>
      </rPr>
      <t>2. Set "Enable autofill" to off.</t>
    </r>
    <r>
      <rPr>
        <sz val="11"/>
        <color rgb="FF000000"/>
        <rFont val="Calibri"/>
      </rPr>
      <t xml:space="preserve">
</t>
    </r>
    <r>
      <rPr>
        <sz val="11"/>
        <color rgb="FF000000"/>
        <rFont val="Calibri"/>
      </rPr>
      <t>Refer to the MDM documentation to determine how to configure Chrome Browser Settings.</t>
    </r>
  </si>
  <si>
    <r>
      <rPr>
        <sz val="11"/>
        <color rgb="FF000000"/>
        <rFont val="Calibri"/>
      </rPr>
      <t>The autofill functionality in the web browser allows the user to complete a form that contains sensitive information, such as personally identifiable information (PII), without previous knowledge of the information. By allowing the use of autofill functionality, an adversary who learns a user's Google Android 10 device password, or who otherwise is able to unlock the device, may be able to further breach other systems by relying on the autofill feature to provide information unknown to the adversary. By disabling the autofill functionality, the risk of an adversary gaining further information about the device's user or compromising other systems is significantly mitigated.</t>
    </r>
    <r>
      <rPr>
        <sz val="11"/>
        <color rgb="FF000000"/>
        <rFont val="Calibri"/>
      </rPr>
      <t xml:space="preserve">
</t>
    </r>
    <r>
      <rPr>
        <sz val="11"/>
        <color rgb="FF000000"/>
        <rFont val="Calibri"/>
      </rPr>
      <t>SFR ID: FMT_SMF_EXT.1.1 #47</t>
    </r>
  </si>
  <si>
    <r>
      <rPr>
        <sz val="11"/>
        <color rgb="FF000000"/>
        <rFont val="Calibri"/>
      </rPr>
      <t>Review Chrome Browser in Google Android 10 Work Profile autofill setting.</t>
    </r>
    <r>
      <rPr>
        <sz val="11"/>
        <color rgb="FF000000"/>
        <rFont val="Calibri"/>
      </rPr>
      <t xml:space="preserve">
</t>
    </r>
    <r>
      <rPr>
        <sz val="11"/>
        <color rgb="FF000000"/>
        <rFont val="Calibri"/>
      </rPr>
      <t xml:space="preserve">This procedure is performed only on the MDM Administrator console. </t>
    </r>
    <r>
      <rPr>
        <sz val="11"/>
        <color rgb="FF000000"/>
        <rFont val="Calibri"/>
      </rPr>
      <t xml:space="preserve">
</t>
    </r>
    <r>
      <rPr>
        <sz val="11"/>
        <color rgb="FF000000"/>
        <rFont val="Calibri"/>
      </rPr>
      <t xml:space="preserve">On the MDM console, for the Work Profile, do the following: </t>
    </r>
    <r>
      <rPr>
        <sz val="11"/>
        <color rgb="FF000000"/>
        <rFont val="Calibri"/>
      </rPr>
      <t xml:space="preserve">
</t>
    </r>
    <r>
      <rPr>
        <sz val="11"/>
        <color rgb="FF000000"/>
        <rFont val="Calibri"/>
      </rPr>
      <t>1. Open the Chrome Browser Settings.</t>
    </r>
    <r>
      <rPr>
        <sz val="11"/>
        <color rgb="FF000000"/>
        <rFont val="Calibri"/>
      </rPr>
      <t xml:space="preserve">
</t>
    </r>
    <r>
      <rPr>
        <sz val="11"/>
        <color rgb="FF000000"/>
        <rFont val="Calibri"/>
      </rPr>
      <t>2. Verify "Enable autofill" is set to off.</t>
    </r>
    <r>
      <rPr>
        <sz val="11"/>
        <color rgb="FF000000"/>
        <rFont val="Calibri"/>
      </rPr>
      <t xml:space="preserve">
</t>
    </r>
    <r>
      <rPr>
        <sz val="11"/>
        <color rgb="FF000000"/>
        <rFont val="Calibri"/>
      </rPr>
      <t>If on the MDM console autofill is set to on in the Chrome Browser Settings, this is a finding.</t>
    </r>
  </si>
  <si>
    <t>V-98977</t>
  </si>
  <si>
    <r>
      <rPr>
        <sz val="11"/>
        <rFont val="Calibri"/>
      </rPr>
      <t>Google Android 10 Work Profile must be configured to disable the autofill services.</t>
    </r>
  </si>
  <si>
    <r>
      <rPr>
        <sz val="11"/>
        <color rgb="FF000000"/>
        <rFont val="Calibri"/>
      </rPr>
      <t xml:space="preserve">Configure Google Android 10 Workspace to disable the autofill services. </t>
    </r>
    <r>
      <rPr>
        <sz val="11"/>
        <color rgb="FF000000"/>
        <rFont val="Calibri"/>
      </rPr>
      <t xml:space="preserve">
</t>
    </r>
    <r>
      <rPr>
        <sz val="11"/>
        <color rgb="FF000000"/>
        <rFont val="Calibri"/>
      </rPr>
      <t>On the MDM console, in the Android work profile restrictions, select "disallow autofill".</t>
    </r>
  </si>
  <si>
    <r>
      <rPr>
        <sz val="11"/>
        <color rgb="FF000000"/>
        <rFont val="Calibri"/>
      </rPr>
      <t xml:space="preserve">The autofill services allow the user to complete text inputs that could contain sensitive information, such as personally identifiable information (PII), without previous knowledge of the information. By allowing the use of autofill services, an adversary who learns a user's Google Android 10 device password, or who otherwise is able to unlock the device, may be able to further breach other systems by relying on the autofill services to provide information unknown to the adversary. By disabling the autofill services, the risk of an adversary gaining further information about the device's user or compromising other systems is significantly mitigated. </t>
    </r>
    <r>
      <rPr>
        <sz val="11"/>
        <color rgb="FF000000"/>
        <rFont val="Calibri"/>
      </rPr>
      <t xml:space="preserve">
</t>
    </r>
    <r>
      <rPr>
        <sz val="11"/>
        <color rgb="FF000000"/>
        <rFont val="Calibri"/>
      </rPr>
      <t>Examples of apps that offer autofill services include Samsung Pass, Google, Dashlane, LastPass, and 1Password.</t>
    </r>
    <r>
      <rPr>
        <sz val="11"/>
        <color rgb="FF000000"/>
        <rFont val="Calibri"/>
      </rPr>
      <t xml:space="preserve">
</t>
    </r>
    <r>
      <rPr>
        <sz val="11"/>
        <color rgb="FF000000"/>
        <rFont val="Calibri"/>
      </rPr>
      <t>SFR ID: FMT_SMF_EXT.1.1 #47</t>
    </r>
  </si>
  <si>
    <r>
      <rPr>
        <sz val="11"/>
        <color rgb="FF000000"/>
        <rFont val="Calibri"/>
      </rPr>
      <t xml:space="preserve">Review the Google Android 10 Workspace configuration settings to confirm that autofill services are disabled. </t>
    </r>
    <r>
      <rPr>
        <sz val="11"/>
        <color rgb="FF000000"/>
        <rFont val="Calibri"/>
      </rPr>
      <t xml:space="preserve">
</t>
    </r>
    <r>
      <rPr>
        <sz val="11"/>
        <color rgb="FF000000"/>
        <rFont val="Calibri"/>
      </rPr>
      <t xml:space="preserve">This procedure is performed only on the MDM Administration console. </t>
    </r>
    <r>
      <rPr>
        <sz val="11"/>
        <color rgb="FF000000"/>
        <rFont val="Calibri"/>
      </rPr>
      <t xml:space="preserve">
</t>
    </r>
    <r>
      <rPr>
        <sz val="11"/>
        <color rgb="FF000000"/>
        <rFont val="Calibri"/>
      </rPr>
      <t xml:space="preserve">On the MDM console, for the Workspace, in the "Android user restrictions" group, under the work profile, verify that "disallow autofill" is selected. </t>
    </r>
    <r>
      <rPr>
        <sz val="11"/>
        <color rgb="FF000000"/>
        <rFont val="Calibri"/>
      </rPr>
      <t xml:space="preserve">
</t>
    </r>
    <r>
      <rPr>
        <sz val="11"/>
        <color rgb="FF000000"/>
        <rFont val="Calibri"/>
      </rPr>
      <t>If on the MDM console "disallow autofill" is selected, this is a finding.</t>
    </r>
  </si>
  <si>
    <t>V-98979</t>
  </si>
  <si>
    <r>
      <rPr>
        <sz val="11"/>
        <rFont val="Calibri"/>
      </rPr>
      <t>Google Android 10 must be configured to disallow configuration of date and time.</t>
    </r>
  </si>
  <si>
    <r>
      <rPr>
        <sz val="11"/>
        <color rgb="FF000000"/>
        <rFont val="Calibri"/>
      </rPr>
      <t>Configure Google Android 10 Work Profile to set auto network time.</t>
    </r>
    <r>
      <rPr>
        <sz val="11"/>
        <color rgb="FF000000"/>
        <rFont val="Calibri"/>
      </rPr>
      <t xml:space="preserve">
</t>
    </r>
    <r>
      <rPr>
        <sz val="11"/>
        <color rgb="FF000000"/>
        <rFont val="Calibri"/>
      </rPr>
      <t>On the MDM console, in the Android user restrictions section, select "Set auto (network) time required" to on".</t>
    </r>
  </si>
  <si>
    <r>
      <rPr>
        <sz val="11"/>
        <color rgb="FF000000"/>
        <rFont val="Calibri"/>
      </rPr>
      <t xml:space="preserve">Determining the correct time a particular application event occurred on a system is critical when conducting forensic analysis and investigating system events. </t>
    </r>
    <r>
      <rPr>
        <sz val="11"/>
        <color rgb="FF000000"/>
        <rFont val="Calibri"/>
      </rPr>
      <t xml:space="preserve">
</t>
    </r>
    <r>
      <rPr>
        <sz val="11"/>
        <color rgb="FF000000"/>
        <rFont val="Calibri"/>
      </rPr>
      <t xml:space="preserve">Periodically synchronizing internal clocks with an authoritative time source is necessary to correctly correlate the timing of events that occur across the enterprise. The three authoritative time sources for Google Android 10 are an authoritative time server that is synchronized with redundant United States Naval Observatory (USNO) time servers as designated for the appropriate DoD network (NIPRNet or SIPRNet), or the Global Positioning System (GPS), or the wireless carrier. </t>
    </r>
    <r>
      <rPr>
        <sz val="11"/>
        <color rgb="FF000000"/>
        <rFont val="Calibri"/>
      </rPr>
      <t xml:space="preserve">
</t>
    </r>
    <r>
      <rPr>
        <sz val="11"/>
        <color rgb="FF000000"/>
        <rFont val="Calibri"/>
      </rPr>
      <t>Time stamps generated by the audit system in Google Android 10 must include both date and time. The time may be expressed in Coordinated Universal Time (UTC), a modern continuation of Greenwich Mean Time (GMT), or local time with an offset from UTC.</t>
    </r>
    <r>
      <rPr>
        <sz val="11"/>
        <color rgb="FF000000"/>
        <rFont val="Calibri"/>
      </rPr>
      <t xml:space="preserve">
</t>
    </r>
    <r>
      <rPr>
        <sz val="11"/>
        <color rgb="FF000000"/>
        <rFont val="Calibri"/>
      </rPr>
      <t>SFR ID: FMT_SMF_EXT.1.1 #47</t>
    </r>
  </si>
  <si>
    <r>
      <rPr>
        <sz val="11"/>
        <color rgb="FF000000"/>
        <rFont val="Calibri"/>
      </rPr>
      <t xml:space="preserve">Review the Google Android 10 Work Profile configuration settings to confirm that autofill services are disabled. </t>
    </r>
    <r>
      <rPr>
        <sz val="11"/>
        <color rgb="FF000000"/>
        <rFont val="Calibri"/>
      </rPr>
      <t xml:space="preserve">
</t>
    </r>
    <r>
      <rPr>
        <sz val="11"/>
        <color rgb="FF000000"/>
        <rFont val="Calibri"/>
      </rPr>
      <t xml:space="preserve">This procedure is performed on both the MDM Administration console and the Google Android 10 device. </t>
    </r>
    <r>
      <rPr>
        <sz val="11"/>
        <color rgb="FF000000"/>
        <rFont val="Calibri"/>
      </rPr>
      <t xml:space="preserve">
</t>
    </r>
    <r>
      <rPr>
        <sz val="11"/>
        <color rgb="FF000000"/>
        <rFont val="Calibri"/>
      </rPr>
      <t>On the MDM console, verify that "Set auto (network) time required to on" is selected.</t>
    </r>
    <r>
      <rPr>
        <sz val="11"/>
        <color rgb="FF000000"/>
        <rFont val="Calibri"/>
      </rPr>
      <t xml:space="preserve">
</t>
    </r>
    <r>
      <rPr>
        <sz val="11"/>
        <color rgb="FF000000"/>
        <rFont val="Calibri"/>
      </rPr>
      <t xml:space="preserve">On the Google Android 10 device, do the following: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"System". </t>
    </r>
    <r>
      <rPr>
        <sz val="11"/>
        <color rgb="FF000000"/>
        <rFont val="Calibri"/>
      </rPr>
      <t xml:space="preserve">
</t>
    </r>
    <r>
      <rPr>
        <sz val="11"/>
        <color rgb="FF000000"/>
        <rFont val="Calibri"/>
      </rPr>
      <t xml:space="preserve">3. Tap "Date &amp; times". </t>
    </r>
    <r>
      <rPr>
        <sz val="11"/>
        <color rgb="FF000000"/>
        <rFont val="Calibri"/>
      </rPr>
      <t xml:space="preserve">
</t>
    </r>
    <r>
      <rPr>
        <sz val="11"/>
        <color rgb="FF000000"/>
        <rFont val="Calibri"/>
      </rPr>
      <t>4. Verify that "User network-provided time" is grayed out.</t>
    </r>
    <r>
      <rPr>
        <sz val="11"/>
        <color rgb="FF000000"/>
        <rFont val="Calibri"/>
      </rPr>
      <t xml:space="preserve">
</t>
    </r>
    <r>
      <rPr>
        <sz val="11"/>
        <color rgb="FF000000"/>
        <rFont val="Calibri"/>
      </rPr>
      <t>If on the MDM console "Set auto (network) time required" to "on", or on the Google Android 10 device "User network-provided time" is grayed out, this is a finding.</t>
    </r>
  </si>
  <si>
    <t>V-98981</t>
  </si>
  <si>
    <r>
      <rPr>
        <sz val="11"/>
        <rFont val="Calibri"/>
      </rPr>
      <t>Google Android 10 devices must have the latest available Google Android 10 operating system installed.</t>
    </r>
  </si>
  <si>
    <t>CAT I (High)</t>
  </si>
  <si>
    <r>
      <rPr>
        <sz val="11"/>
        <color rgb="FF000000"/>
        <rFont val="Calibri"/>
      </rPr>
      <t>Install the latest released version of the Google Android 10 operating system on all managed Google devices.</t>
    </r>
    <r>
      <rPr>
        <sz val="11"/>
        <color rgb="FF000000"/>
        <rFont val="Calibri"/>
      </rPr>
      <t xml:space="preserve">
</t>
    </r>
    <r>
      <rPr>
        <sz val="11"/>
        <color rgb="FF000000"/>
        <rFont val="Calibri"/>
      </rPr>
      <t>Note: Google Android device operating system updates are released directly by Google or can be distributed via the MDM.</t>
    </r>
  </si>
  <si>
    <r>
      <rPr>
        <sz val="11"/>
        <color rgb="FF000000"/>
        <rFont val="Calibri"/>
      </rPr>
      <t>Required security features are not available in earlier operating system versions. In addition, there may be known vulnerabilities in earlier versions.</t>
    </r>
    <r>
      <rPr>
        <sz val="11"/>
        <color rgb="FF000000"/>
        <rFont val="Calibri"/>
      </rPr>
      <t xml:space="preserve">
</t>
    </r>
    <r>
      <rPr>
        <sz val="11"/>
        <color rgb="FF000000"/>
        <rFont val="Calibri"/>
      </rPr>
      <t>SFR ID: FMT_SMF_EXT.1.1 #47</t>
    </r>
  </si>
  <si>
    <r>
      <rPr>
        <sz val="11"/>
        <color rgb="FF000000"/>
        <rFont val="Calibri"/>
      </rPr>
      <t xml:space="preserve">Review device configuration settings to confirm that the Google Android device recently released version of Google Android 10 is installed. </t>
    </r>
    <r>
      <rPr>
        <sz val="11"/>
        <color rgb="FF000000"/>
        <rFont val="Calibri"/>
      </rPr>
      <t xml:space="preserve">
</t>
    </r>
    <r>
      <rPr>
        <sz val="11"/>
        <color rgb="FF000000"/>
        <rFont val="Calibri"/>
      </rPr>
      <t>This procedure is performed on both the MDM console and the Google Android 10 device.</t>
    </r>
    <r>
      <rPr>
        <sz val="11"/>
        <color rgb="FF000000"/>
        <rFont val="Calibri"/>
      </rPr>
      <t xml:space="preserve">
</t>
    </r>
    <r>
      <rPr>
        <sz val="11"/>
        <color rgb="FF000000"/>
        <rFont val="Calibri"/>
      </rPr>
      <t xml:space="preserve">In the MDM management console, review the version of Google Android 10 installed on a sample of managed devices. This procedure will vary depending on the MDM product. </t>
    </r>
    <r>
      <rPr>
        <sz val="11"/>
        <color rgb="FF000000"/>
        <rFont val="Calibri"/>
      </rPr>
      <t xml:space="preserve">
</t>
    </r>
    <r>
      <rPr>
        <sz val="11"/>
        <color rgb="FF000000"/>
        <rFont val="Calibri"/>
      </rPr>
      <t xml:space="preserve">On the Google Android 10 device, to see the installed operating system version: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"About phone". </t>
    </r>
    <r>
      <rPr>
        <sz val="11"/>
        <color rgb="FF000000"/>
        <rFont val="Calibri"/>
      </rPr>
      <t xml:space="preserve">
</t>
    </r>
    <r>
      <rPr>
        <sz val="11"/>
        <color rgb="FF000000"/>
        <rFont val="Calibri"/>
      </rPr>
      <t xml:space="preserve">3. Verify "Build number". </t>
    </r>
    <r>
      <rPr>
        <sz val="11"/>
        <color rgb="FF000000"/>
        <rFont val="Calibri"/>
      </rPr>
      <t xml:space="preserve">
</t>
    </r>
    <r>
      <rPr>
        <sz val="11"/>
        <color rgb="FF000000"/>
        <rFont val="Calibri"/>
      </rPr>
      <t xml:space="preserve">If the installed version of the Android operating system on any reviewed Google devices is not the latest released by Google, this is a finding. </t>
    </r>
    <r>
      <rPr>
        <sz val="11"/>
        <color rgb="FF000000"/>
        <rFont val="Calibri"/>
      </rPr>
      <t xml:space="preserve">
</t>
    </r>
    <r>
      <rPr>
        <sz val="11"/>
        <color rgb="FF000000"/>
        <rFont val="Calibri"/>
      </rPr>
      <t>Google's Android operating system patch website: https://source.android.com/security/bulletin/</t>
    </r>
  </si>
  <si>
    <t>V-98983</t>
  </si>
  <si>
    <r>
      <rPr>
        <sz val="11"/>
        <rFont val="Calibri"/>
      </rPr>
      <t>Google Android 10 devices must be configured to disable the use of third-party keyboards.</t>
    </r>
  </si>
  <si>
    <r>
      <rPr>
        <sz val="11"/>
        <color rgb="FF000000"/>
        <rFont val="Calibri"/>
      </rPr>
      <t xml:space="preserve">Configure Google Android 10 device to disallow the use of third-party keyboards. </t>
    </r>
    <r>
      <rPr>
        <sz val="11"/>
        <color rgb="FF000000"/>
        <rFont val="Calibri"/>
      </rPr>
      <t xml:space="preserve">
</t>
    </r>
    <r>
      <rPr>
        <sz val="11"/>
        <color rgb="FF000000"/>
        <rFont val="Calibri"/>
      </rPr>
      <t>On the MDM console, in the Android user restrictions section, select "Set input methods" and ensure no third-party keyboards are installed.</t>
    </r>
  </si>
  <si>
    <r>
      <rPr>
        <sz val="11"/>
        <color rgb="FF000000"/>
        <rFont val="Calibri"/>
      </rPr>
      <t>Many third-party keyboard applications are known to contain malware.</t>
    </r>
    <r>
      <rPr>
        <sz val="11"/>
        <color rgb="FF000000"/>
        <rFont val="Calibri"/>
      </rPr>
      <t xml:space="preserve">
</t>
    </r>
    <r>
      <rPr>
        <sz val="11"/>
        <color rgb="FF000000"/>
        <rFont val="Calibri"/>
      </rPr>
      <t>SFR ID: FMT_SMF_EXT.1.1 #47</t>
    </r>
  </si>
  <si>
    <r>
      <rPr>
        <sz val="11"/>
        <color rgb="FF000000"/>
        <rFont val="Calibri"/>
      </rPr>
      <t xml:space="preserve">Review device configuration settings to confirm that no third-party keyboards are enabled. </t>
    </r>
    <r>
      <rPr>
        <sz val="11"/>
        <color rgb="FF000000"/>
        <rFont val="Calibri"/>
      </rPr>
      <t xml:space="preserve">
</t>
    </r>
    <r>
      <rPr>
        <sz val="11"/>
        <color rgb="FF000000"/>
        <rFont val="Calibri"/>
      </rPr>
      <t>This procedure is performed on both the MDM console and the Google Android 10 device.</t>
    </r>
    <r>
      <rPr>
        <sz val="11"/>
        <color rgb="FF000000"/>
        <rFont val="Calibri"/>
      </rPr>
      <t xml:space="preserve">
</t>
    </r>
    <r>
      <rPr>
        <sz val="11"/>
        <color rgb="FF000000"/>
        <rFont val="Calibri"/>
      </rPr>
      <t>In the MDM management console, review the user restrictions section.</t>
    </r>
    <r>
      <rPr>
        <sz val="11"/>
        <color rgb="FF000000"/>
        <rFont val="Calibri"/>
      </rPr>
      <t xml:space="preserve">
</t>
    </r>
    <r>
      <rPr>
        <sz val="11"/>
        <color rgb="FF000000"/>
        <rFont val="Calibri"/>
      </rPr>
      <t>Select "Set input methods" and insure no third-party keyboards are installed.</t>
    </r>
    <r>
      <rPr>
        <sz val="11"/>
        <color rgb="FF000000"/>
        <rFont val="Calibri"/>
      </rPr>
      <t xml:space="preserve">
</t>
    </r>
    <r>
      <rPr>
        <sz val="11"/>
        <color rgb="FF000000"/>
        <rFont val="Calibri"/>
      </rPr>
      <t>On the Google Android 10 device, to see if a third-party keyboard is enabled:</t>
    </r>
    <r>
      <rPr>
        <sz val="11"/>
        <color rgb="FF000000"/>
        <rFont val="Calibri"/>
      </rPr>
      <t xml:space="preserve">
</t>
    </r>
    <r>
      <rPr>
        <sz val="11"/>
        <color rgb="FF000000"/>
        <rFont val="Calibri"/>
      </rPr>
      <t xml:space="preserve">1. Open Settings&gt;&gt;System&gt;&gt;Languages &amp; input. </t>
    </r>
    <r>
      <rPr>
        <sz val="11"/>
        <color rgb="FF000000"/>
        <rFont val="Calibri"/>
      </rPr>
      <t xml:space="preserve">
</t>
    </r>
    <r>
      <rPr>
        <sz val="11"/>
        <color rgb="FF000000"/>
        <rFont val="Calibri"/>
      </rPr>
      <t xml:space="preserve">2. Tap "Virtual keyboard". </t>
    </r>
    <r>
      <rPr>
        <sz val="11"/>
        <color rgb="FF000000"/>
        <rFont val="Calibri"/>
      </rPr>
      <t xml:space="preserve">
</t>
    </r>
    <r>
      <rPr>
        <sz val="11"/>
        <color rgb="FF000000"/>
        <rFont val="Calibri"/>
      </rPr>
      <t xml:space="preserve">3. Tap "Manage keyboard". </t>
    </r>
    <r>
      <rPr>
        <sz val="11"/>
        <color rgb="FF000000"/>
        <rFont val="Calibri"/>
      </rPr>
      <t xml:space="preserve">
</t>
    </r>
    <r>
      <rPr>
        <sz val="11"/>
        <color rgb="FF000000"/>
        <rFont val="Calibri"/>
      </rPr>
      <t>4. Ensure no third-party keyboards are listed, or if third-party keyboards are present they are "Disabled by admin".</t>
    </r>
    <r>
      <rPr>
        <sz val="11"/>
        <color rgb="FF000000"/>
        <rFont val="Calibri"/>
      </rPr>
      <t xml:space="preserve">
</t>
    </r>
    <r>
      <rPr>
        <sz val="11"/>
        <color rgb="FF000000"/>
        <rFont val="Calibri"/>
      </rPr>
      <t xml:space="preserve">If third-party keyboards are enabled, this is a finding. </t>
    </r>
    <r>
      <rPr>
        <sz val="11"/>
        <color rgb="FF000000"/>
        <rFont val="Calibri"/>
      </rPr>
      <t xml:space="preserve">
</t>
    </r>
    <r>
      <rPr>
        <sz val="11"/>
        <color rgb="FF000000"/>
        <rFont val="Calibri"/>
      </rPr>
      <t>Google's Android operating system patch website: https://source.android.com/security/bulletin/</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</si>
  <si>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</si>
  <si>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</si>
  <si>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</si>
  <si>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</si>
  <si>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</si>
  <si>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</si>
  <si>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</si>
  <si>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</si>
  <si>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</si>
  <si>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</si>
  <si>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</si>
  <si>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</si>
  <si>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</si>
  <si>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</si>
  <si>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</si>
  <si>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</si>
  <si>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</si>
  <si>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</si>
  <si>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</si>
  <si>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</si>
  <si>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</si>
  <si>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</si>
  <si>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</si>
  <si>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</si>
  <si>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</si>
  <si>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</si>
  <si>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</si>
  <si>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</si>
  <si>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</si>
  <si>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Google Android 10.x Security Technical Implementation Guide V1R2</t>
  </si>
  <si>
    <t>Developed By:</t>
  </si>
  <si>
    <t>Google and Defense Information Systems Agency (DISA) for the US DoD</t>
  </si>
  <si>
    <t>Release Information:</t>
  </si>
  <si>
    <r>
      <rPr>
        <b/>
        <sz val="11"/>
        <color rgb="FF000000"/>
        <rFont val="Calibri"/>
      </rPr>
      <t>Version:</t>
    </r>
    <r>
      <rPr>
        <sz val="11"/>
        <color rgb="FF000000"/>
        <rFont val="Calibri"/>
      </rPr>
      <t xml:space="preserve"> V1R2    </t>
    </r>
    <r>
      <rPr>
        <b/>
        <sz val="11"/>
        <color rgb="FF000000"/>
        <rFont val="Calibri"/>
      </rPr>
      <t>Date:</t>
    </r>
    <r>
      <rPr>
        <sz val="11"/>
        <color rgb="FF000000"/>
        <rFont val="Calibri"/>
      </rPr>
      <t xml:space="preserve"> 24 January 2020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32</t>
    </r>
  </si>
  <si>
    <t>Download Url:</t>
  </si>
  <si>
    <t>https://www.cyber.mil/stigs</t>
  </si>
  <si>
    <t>Guide Overview:</t>
  </si>
  <si>
    <r>
      <rPr>
        <sz val="11"/>
        <color rgb="FF000000"/>
        <rFont val="Calibri"/>
      </rPr>
      <t>The Google Android 10.x Security Technical Implementation Guide (STIG) provides the technical security policies, requirements, and implementation details for applying security concepts to Google Android devices running Android 10 that process, store, or transmit unclassified data marked as “Controlled Unclassified Information (CUI)” or below. The STIG is based on the Protection Profile for Mobile Device Fundamentals (MDFPP) version 3.1 STIG Template. Requirements compliance is achieved by leveraging a combination of configuration profiles, user-based enforcement (UBE), and reporting.</t>
    </r>
    <r>
      <rPr>
        <sz val="11"/>
        <color rgb="FF000000"/>
        <rFont val="Calibri"/>
      </rPr>
      <t xml:space="preserve">
</t>
    </r>
    <r>
      <rPr>
        <sz val="11"/>
        <color rgb="FF000000"/>
        <rFont val="Calibri"/>
      </rPr>
      <t>The scope of this STIG covers only the Corporate Owned Personally Enabled (COPE) use case. The Corporate Owned Business Only (COBO) 1, Bring Your Own Device (BYOD), and Choose Your Own Device (CYOD)2 use cases are not in scope for this STIG. The office of the DoD Chief Information Officer (CIO) is developing a DoD way forward and business case for BYOD, and the BYOD and/or CYOD use cases may be included in a future version of the STIG.</t>
    </r>
    <r>
      <rPr>
        <sz val="11"/>
        <color rgb="FF000000"/>
        <rFont val="Calibri"/>
      </rPr>
      <t xml:space="preserve">
</t>
    </r>
    <r>
      <rPr>
        <sz val="11"/>
        <color rgb="FF000000"/>
        <rFont val="Calibri"/>
      </rPr>
      <t>This STIG assumes that for the COPE use case, the technology used for data separation between work apps, data and personal apps, and data that has been certified by the National Information Assurance Partnership (NIAP) as compliant with the data separation requirements of the MDFPP</t>
    </r>
    <r>
      <rPr>
        <sz val="11"/>
        <color rgb="FF000000"/>
        <rFont val="Calibri"/>
      </rPr>
      <t xml:space="preserve">
</t>
    </r>
    <r>
      <rPr>
        <sz val="11"/>
        <color rgb="FF000000"/>
        <rFont val="Calibri"/>
      </rPr>
      <t>3. As of the publication date of this STIG, the only data separation technology or</t>
    </r>
    <r>
      <rPr>
        <sz val="11"/>
        <color rgb="FF000000"/>
        <rFont val="Calibri"/>
      </rPr>
      <t xml:space="preserve">
</t>
    </r>
    <r>
      <rPr>
        <sz val="11"/>
        <color rgb="FF000000"/>
        <rFont val="Calibri"/>
      </rPr>
      <t>application that is NIAP-certified for a Google Android 10.x device is the native Android for Enterprise managed/unmanaged application technology.</t>
    </r>
    <r>
      <rPr>
        <sz val="11"/>
        <color rgb="FF000000"/>
        <rFont val="Calibri"/>
      </rPr>
      <t xml:space="preserve">
</t>
    </r>
    <r>
      <rPr>
        <sz val="11"/>
        <color rgb="FF000000"/>
        <rFont val="Calibri"/>
      </rPr>
      <t>The configuration requirements and controls implemented by this STIG allow unrestricted activity by the user in downloading and installing personal (unmanaged) apps and data (music, photos, etc.) with Authorizing Official (AO) approval and within any restrictions imposed by the AO. See the STIG Supplemental document, Section 6.2, “Configuration of Personal Space” for more information.</t>
    </r>
    <r>
      <rPr>
        <sz val="11"/>
        <color rgb="FF000000"/>
        <rFont val="Calibri"/>
      </rPr>
      <t xml:space="preserve">
</t>
    </r>
    <r>
      <rPr>
        <sz val="11"/>
        <color rgb="FF000000"/>
        <rFont val="Calibri"/>
      </rPr>
      <t>Zero-touch enrollment enables large-scale Android deployments across multiple device makers so organizations can mobilize their employees with ease. Zero-touch enrollment allows DoD mobile service providers to deploy corporate-owned devices in bulk without having to manually set up each device. It is recommended that DoD mobile service providers consider deploying all Google devices via the zero-touch enrollment service to improve enterprise management, control, and enrollment of DoD owned Google Pixel phones.</t>
    </r>
    <r>
      <rPr>
        <sz val="11"/>
        <color rgb="FF000000"/>
        <rFont val="Calibri"/>
      </rPr>
      <t xml:space="preserve">
</t>
    </r>
    <r>
      <rPr>
        <sz val="11"/>
        <color rgb="FF000000"/>
        <rFont val="Calibri"/>
      </rPr>
      <t>Note: If the AO has approved the use/storage of DoD data in one or more personal (unmanaged) apps, allowing unrestricted activity by the user in downloading and installing personal (unmanaged) apps on the Google Android 10.x device may not be warranted due to the risk of possible loss of or unauthorized access to DoD data.</t>
    </r>
    <r>
      <rPr>
        <sz val="11"/>
        <color rgb="FF000000"/>
        <rFont val="Calibri"/>
      </rPr>
      <t xml:space="preserve">
</t>
    </r>
    <r>
      <rPr>
        <sz val="11"/>
        <color rgb="FF000000"/>
        <rFont val="Calibri"/>
      </rPr>
      <t>1 Work data/apps only – no personal data/apps 2 Similar to BYOD but only select models of personal devices are allowed. 3 The primary Protection Profile requirement is FDP_ACF_EXT.1.2. UNCLASSIFIED Google Android 10.x STIG Overview, V1R2 DISA 24 January 2020 Developed by Google and DISA for the DoD</t>
    </r>
    <r>
      <rPr>
        <sz val="11"/>
        <color rgb="FF000000"/>
        <rFont val="Calibri"/>
      </rPr>
      <t xml:space="preserve">
</t>
    </r>
    <r>
      <rPr>
        <sz val="11"/>
        <color rgb="FF000000"/>
        <rFont val="Calibri"/>
      </rPr>
      <t>2 UNCLASSIFIED This STIG assumes that if a DoD Wi-Fi network allows a Google Android 10.x device to connect to the network, the Wi-Fi network complies with the Network Infrastructure STIG; for example, wireless access points and bridges must not be directly connected to the enclave network.</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</si>
  <si>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</si>
  <si>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</si>
  <si>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</si>
  <si>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</si>
  <si>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</si>
  <si>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</si>
  <si>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</si>
  <si>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</si>
  <si>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</si>
  <si>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</si>
  <si>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</si>
  <si>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</si>
  <si>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</si>
  <si>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</si>
  <si>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</si>
  <si>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</si>
  <si>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</si>
  <si>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</si>
  <si>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</si>
  <si>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</si>
  <si>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</si>
  <si>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</si>
  <si>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</si>
  <si>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</si>
  <si>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</si>
  <si>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</si>
  <si>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Google Android 10.x Security Technical Implementation Guide V1R2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</si>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</sst>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42">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9325-4D2A-9C0F-3D9EA3E728B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9325-4D2A-9C0F-3D9EA3E728B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32</c:v>
                </c:pt>
              </c:numCache>
            </c:numRef>
          </c:val>
          <c:extLst>
            <c:ext xmlns:c16="http://schemas.microsoft.com/office/drawing/2014/chart" uri="{C3380CC4-5D6E-409C-BE32-E72D297353CC}">
              <c16:uniqueId val="{00000002-9325-4D2A-9C0F-3D9EA3E728B3}"/>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956-4D13-9C23-A285067E969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8956-4D13-9C23-A285067E969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32</c:v>
                </c:pt>
              </c:numCache>
            </c:numRef>
          </c:val>
          <c:extLst>
            <c:ext xmlns:c16="http://schemas.microsoft.com/office/drawing/2014/chart" uri="{C3380CC4-5D6E-409C-BE32-E72D297353CC}">
              <c16:uniqueId val="{00000002-8956-4D13-9C23-A285067E969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9D9D-4231-BF56-FEE07B4D25C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9D9D-4231-BF56-FEE07B4D25C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c:v>
                </c:pt>
                <c:pt idx="1">
                  <c:v>26</c:v>
                </c:pt>
                <c:pt idx="2">
                  <c:v>5</c:v>
                </c:pt>
              </c:numCache>
            </c:numRef>
          </c:val>
          <c:extLst>
            <c:ext xmlns:c16="http://schemas.microsoft.com/office/drawing/2014/chart" uri="{C3380CC4-5D6E-409C-BE32-E72D297353CC}">
              <c16:uniqueId val="{00000002-9D9D-4231-BF56-FEE07B4D25C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43C-43B0-AC20-3507039950D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43C-43B0-AC20-3507039950D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32</c:v>
                </c:pt>
              </c:numCache>
            </c:numRef>
          </c:val>
          <c:extLst>
            <c:ext xmlns:c16="http://schemas.microsoft.com/office/drawing/2014/chart" uri="{C3380CC4-5D6E-409C-BE32-E72D297353CC}">
              <c16:uniqueId val="{00000002-443C-43B0-AC20-3507039950D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E643-43DD-9EFD-35502A48B29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E643-43DD-9EFD-35502A48B29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32</c:v>
                </c:pt>
              </c:numCache>
            </c:numRef>
          </c:val>
          <c:extLst>
            <c:ext xmlns:c16="http://schemas.microsoft.com/office/drawing/2014/chart" uri="{C3380CC4-5D6E-409C-BE32-E72D297353CC}">
              <c16:uniqueId val="{00000002-E643-43DD-9EFD-35502A48B29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5A17-4B94-8620-80FBA5868FBF}"/>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5A17-4B94-8620-80FBA5868FBF}"/>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5A17-4B94-8620-80FBA5868FBF}"/>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5A17-4B94-8620-80FBA5868FB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0B6D-44EF-BA3C-80A94167756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lb02qw">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0rvadw">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hnsr3i">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jcpo0k">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3yxsbr">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5iwdu2">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qo3gbc">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33">
  <autoFilter ref="A1:M33"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5"/>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181</v>
      </c>
    </row>
    <row r="3" spans="2:3" ht="15" customHeight="1" x14ac:dyDescent="0.35"/>
    <row r="4" spans="2:3" ht="58" x14ac:dyDescent="0.35">
      <c r="B4" s="18" t="s">
        <v>182</v>
      </c>
      <c r="C4" s="19" t="s">
        <v>183</v>
      </c>
    </row>
    <row r="5" spans="2:3" x14ac:dyDescent="0.35">
      <c r="C5" s="19" t="s">
        <v>184</v>
      </c>
    </row>
    <row r="6" spans="2:3" x14ac:dyDescent="0.35">
      <c r="C6" s="16" t="s">
        <v>185</v>
      </c>
    </row>
    <row r="7" spans="2:3" ht="10" customHeight="1" x14ac:dyDescent="0.35"/>
    <row r="8" spans="2:3" ht="232" x14ac:dyDescent="0.35">
      <c r="B8" s="20" t="s">
        <v>186</v>
      </c>
      <c r="C8" s="19" t="s">
        <v>187</v>
      </c>
    </row>
    <row r="9" spans="2:3" ht="10" customHeight="1" x14ac:dyDescent="0.35"/>
    <row r="10" spans="2:3" ht="35" customHeight="1" x14ac:dyDescent="0.35">
      <c r="B10" s="20" t="s">
        <v>188</v>
      </c>
      <c r="C10" s="19" t="s">
        <v>189</v>
      </c>
    </row>
    <row r="11" spans="2:3" ht="75" customHeight="1" x14ac:dyDescent="0.35">
      <c r="B11" s="16" t="s">
        <v>19</v>
      </c>
      <c r="C11" s="19" t="s">
        <v>190</v>
      </c>
    </row>
    <row r="12" spans="2:3" ht="47" customHeight="1" x14ac:dyDescent="0.35">
      <c r="B12" s="16" t="s">
        <v>19</v>
      </c>
      <c r="C12" s="19" t="s">
        <v>191</v>
      </c>
    </row>
    <row r="13" spans="2:3" ht="35" customHeight="1" x14ac:dyDescent="0.35">
      <c r="B13" s="16" t="s">
        <v>19</v>
      </c>
      <c r="C13" s="19" t="s">
        <v>192</v>
      </c>
    </row>
    <row r="14" spans="2:3" ht="32" customHeight="1" x14ac:dyDescent="0.35">
      <c r="B14" s="16" t="s">
        <v>19</v>
      </c>
      <c r="C14" s="19" t="s">
        <v>193</v>
      </c>
    </row>
    <row r="15" spans="2:3" ht="30" customHeight="1" x14ac:dyDescent="0.35">
      <c r="B15" s="16" t="s">
        <v>19</v>
      </c>
      <c r="C15" s="19" t="s">
        <v>194</v>
      </c>
    </row>
    <row r="16" spans="2:3" ht="10" customHeight="1" x14ac:dyDescent="0.35"/>
    <row r="17" spans="1:3" ht="145" customHeight="1" x14ac:dyDescent="0.35">
      <c r="B17" s="20" t="s">
        <v>195</v>
      </c>
      <c r="C17" s="19" t="s">
        <v>196</v>
      </c>
    </row>
    <row r="18" spans="1:3" ht="10" customHeight="1" x14ac:dyDescent="0.35"/>
    <row r="19" spans="1:3" ht="3" customHeight="1" x14ac:dyDescent="0.35">
      <c r="B19" s="21"/>
      <c r="C19" s="21"/>
    </row>
    <row r="20" spans="1:3" ht="12" customHeight="1" x14ac:dyDescent="0.35"/>
    <row r="21" spans="1:3" ht="35" customHeight="1" x14ac:dyDescent="0.35">
      <c r="A21" s="23"/>
      <c r="B21" s="24" t="s">
        <v>197</v>
      </c>
      <c r="C21" s="25" t="s">
        <v>198</v>
      </c>
    </row>
    <row r="22" spans="1:3" ht="18" customHeight="1" x14ac:dyDescent="0.35">
      <c r="A22" s="23"/>
      <c r="B22" s="23" t="s">
        <v>19</v>
      </c>
      <c r="C22" s="25" t="s">
        <v>199</v>
      </c>
    </row>
    <row r="23" spans="1:3" ht="18" customHeight="1" x14ac:dyDescent="0.35">
      <c r="A23" s="23"/>
      <c r="B23" s="23" t="s">
        <v>19</v>
      </c>
      <c r="C23" s="25" t="s">
        <v>200</v>
      </c>
    </row>
    <row r="24" spans="1:3" ht="18" customHeight="1" x14ac:dyDescent="0.35">
      <c r="A24" s="23"/>
      <c r="B24" s="23" t="s">
        <v>19</v>
      </c>
      <c r="C24" s="25" t="s">
        <v>201</v>
      </c>
    </row>
    <row r="25" spans="1:3" ht="18" customHeight="1" x14ac:dyDescent="0.35">
      <c r="A25" s="23"/>
      <c r="B25" s="23" t="s">
        <v>19</v>
      </c>
      <c r="C25" s="25" t="s">
        <v>202</v>
      </c>
    </row>
    <row r="26" spans="1:3" ht="18" customHeight="1" x14ac:dyDescent="0.35">
      <c r="A26" s="23"/>
      <c r="B26" s="23" t="s">
        <v>19</v>
      </c>
      <c r="C26" s="25" t="s">
        <v>203</v>
      </c>
    </row>
    <row r="27" spans="1:3" ht="18" customHeight="1" x14ac:dyDescent="0.35">
      <c r="A27" s="23"/>
      <c r="B27" s="23" t="s">
        <v>19</v>
      </c>
      <c r="C27" s="25" t="s">
        <v>204</v>
      </c>
    </row>
    <row r="28" spans="1:3" ht="18" customHeight="1" x14ac:dyDescent="0.35">
      <c r="A28" s="23"/>
      <c r="B28" s="23" t="s">
        <v>19</v>
      </c>
      <c r="C28" s="25" t="s">
        <v>205</v>
      </c>
    </row>
    <row r="29" spans="1:3" ht="18" customHeight="1" x14ac:dyDescent="0.35">
      <c r="A29" s="23"/>
      <c r="B29" s="23" t="s">
        <v>19</v>
      </c>
      <c r="C29" s="25" t="s">
        <v>206</v>
      </c>
    </row>
    <row r="30" spans="1:3" ht="44" customHeight="1" x14ac:dyDescent="0.35">
      <c r="A30" s="23"/>
      <c r="B30" s="23" t="s">
        <v>19</v>
      </c>
      <c r="C30" s="26" t="s">
        <v>207</v>
      </c>
    </row>
    <row r="31" spans="1:3" ht="10" customHeight="1" x14ac:dyDescent="0.35"/>
    <row r="32" spans="1:3" ht="3" customHeight="1" x14ac:dyDescent="0.35">
      <c r="B32" s="21"/>
      <c r="C32" s="21"/>
    </row>
    <row r="33" spans="2:3" ht="12" customHeight="1" x14ac:dyDescent="0.35"/>
    <row r="34" spans="2:3" ht="24" customHeight="1" x14ac:dyDescent="0.35">
      <c r="B34" s="27" t="s">
        <v>208</v>
      </c>
      <c r="C34" s="28" t="s">
        <v>209</v>
      </c>
    </row>
    <row r="35" spans="2:3" ht="18.5" x14ac:dyDescent="0.35">
      <c r="B35" s="27" t="s">
        <v>210</v>
      </c>
      <c r="C35" s="29" t="s">
        <v>211</v>
      </c>
    </row>
    <row r="36" spans="2:3" ht="27" customHeight="1" x14ac:dyDescent="0.35">
      <c r="B36" s="30" t="s">
        <v>212</v>
      </c>
      <c r="C36" s="22" t="s">
        <v>213</v>
      </c>
    </row>
    <row r="37" spans="2:3" x14ac:dyDescent="0.35">
      <c r="B37" s="27" t="s">
        <v>214</v>
      </c>
      <c r="C37" s="31" t="s">
        <v>215</v>
      </c>
    </row>
    <row r="38" spans="2:3" ht="10" customHeight="1" x14ac:dyDescent="0.35"/>
    <row r="39" spans="2:3" ht="220" customHeight="1" x14ac:dyDescent="0.35">
      <c r="B39" s="27" t="s">
        <v>216</v>
      </c>
      <c r="C39" s="32" t="s">
        <v>217</v>
      </c>
    </row>
    <row r="40" spans="2:3" ht="10" customHeight="1" x14ac:dyDescent="0.35"/>
    <row r="41" spans="2:3" ht="43.5" x14ac:dyDescent="0.35">
      <c r="B41" s="27" t="s">
        <v>218</v>
      </c>
      <c r="C41" s="19" t="s">
        <v>219</v>
      </c>
    </row>
    <row r="42" spans="2:3" ht="10" customHeight="1" x14ac:dyDescent="0.35"/>
    <row r="43" spans="2:3" ht="15.5" x14ac:dyDescent="0.35">
      <c r="C43" s="33" t="s">
        <v>171</v>
      </c>
    </row>
    <row r="44" spans="2:3" ht="29" x14ac:dyDescent="0.35">
      <c r="C44" s="19" t="s">
        <v>220</v>
      </c>
    </row>
    <row r="45" spans="2:3" ht="10" customHeight="1" x14ac:dyDescent="0.35"/>
    <row r="46" spans="2:3" ht="15.5" x14ac:dyDescent="0.35">
      <c r="C46" s="34" t="s">
        <v>15</v>
      </c>
    </row>
    <row r="47" spans="2:3" ht="29" x14ac:dyDescent="0.35">
      <c r="C47" s="19" t="s">
        <v>221</v>
      </c>
    </row>
    <row r="48" spans="2:3" ht="10" customHeight="1" x14ac:dyDescent="0.35"/>
    <row r="49" spans="2:3" ht="15.5" x14ac:dyDescent="0.35">
      <c r="C49" s="35" t="s">
        <v>40</v>
      </c>
    </row>
    <row r="50" spans="2:3" ht="29" x14ac:dyDescent="0.35">
      <c r="C50" s="19" t="s">
        <v>222</v>
      </c>
    </row>
    <row r="51" spans="2:3" ht="10" customHeight="1" x14ac:dyDescent="0.35"/>
    <row r="52" spans="2:3" ht="3" customHeight="1" x14ac:dyDescent="0.35">
      <c r="B52" s="21"/>
      <c r="C52" s="21"/>
    </row>
    <row r="53" spans="2:3" ht="12" customHeight="1" x14ac:dyDescent="0.35"/>
    <row r="54" spans="2:3" ht="130.5" x14ac:dyDescent="0.35">
      <c r="B54" s="18" t="s">
        <v>223</v>
      </c>
      <c r="C54" s="19" t="s">
        <v>224</v>
      </c>
    </row>
    <row r="55" spans="2:3" ht="6" customHeight="1" x14ac:dyDescent="0.35"/>
    <row r="56" spans="2:3" ht="217.5" x14ac:dyDescent="0.35">
      <c r="C56" s="19" t="s">
        <v>225</v>
      </c>
    </row>
    <row r="57" spans="2:3" ht="6" customHeight="1" x14ac:dyDescent="0.35"/>
    <row r="58" spans="2:3" ht="43.5" x14ac:dyDescent="0.35">
      <c r="C58" s="19" t="s">
        <v>226</v>
      </c>
    </row>
    <row r="59" spans="2:3" ht="10" customHeight="1" x14ac:dyDescent="0.35"/>
    <row r="60" spans="2:3" ht="3" customHeight="1" x14ac:dyDescent="0.35">
      <c r="B60" s="21"/>
      <c r="C60" s="21"/>
    </row>
    <row r="61" spans="2:3" ht="12" customHeight="1" x14ac:dyDescent="0.35"/>
    <row r="62" spans="2:3" ht="145" x14ac:dyDescent="0.35">
      <c r="B62" s="18" t="s">
        <v>227</v>
      </c>
      <c r="C62" s="19" t="s">
        <v>228</v>
      </c>
    </row>
    <row r="63" spans="2:3" ht="6" customHeight="1" x14ac:dyDescent="0.35"/>
    <row r="64" spans="2:3" ht="203" x14ac:dyDescent="0.35">
      <c r="C64" s="19" t="s">
        <v>229</v>
      </c>
    </row>
    <row r="65" spans="2:3" ht="6" customHeight="1" x14ac:dyDescent="0.35"/>
    <row r="66" spans="2:3" ht="43.5" x14ac:dyDescent="0.35">
      <c r="C66" s="19" t="s">
        <v>230</v>
      </c>
    </row>
    <row r="67" spans="2:3" ht="10" customHeight="1" x14ac:dyDescent="0.35"/>
    <row r="68" spans="2:3" ht="3" customHeight="1" x14ac:dyDescent="0.35">
      <c r="B68" s="21"/>
      <c r="C68" s="21"/>
    </row>
    <row r="69" spans="2:3" ht="12" customHeight="1" x14ac:dyDescent="0.35"/>
    <row r="70" spans="2:3" ht="101.5" x14ac:dyDescent="0.35">
      <c r="B70" s="18" t="s">
        <v>231</v>
      </c>
      <c r="C70" s="19" t="s">
        <v>232</v>
      </c>
    </row>
    <row r="71" spans="2:3" ht="6" customHeight="1" x14ac:dyDescent="0.35"/>
    <row r="72" spans="2:3" ht="145" x14ac:dyDescent="0.35">
      <c r="C72" s="19" t="s">
        <v>233</v>
      </c>
    </row>
    <row r="73" spans="2:3" ht="6" customHeight="1" x14ac:dyDescent="0.35"/>
    <row r="74" spans="2:3" ht="43.5" x14ac:dyDescent="0.35">
      <c r="C74" s="19" t="s">
        <v>234</v>
      </c>
    </row>
    <row r="75" spans="2:3" ht="10" customHeight="1" x14ac:dyDescent="0.35"/>
    <row r="76" spans="2:3" ht="3" customHeight="1" x14ac:dyDescent="0.35">
      <c r="B76" s="21"/>
      <c r="C76" s="21"/>
    </row>
    <row r="77" spans="2:3" ht="12" customHeight="1" x14ac:dyDescent="0.35"/>
    <row r="78" spans="2:3" ht="26" customHeight="1" x14ac:dyDescent="0.35">
      <c r="B78" s="36" t="s">
        <v>235</v>
      </c>
    </row>
    <row r="79" spans="2:3" ht="8" customHeight="1" x14ac:dyDescent="0.35"/>
    <row r="80" spans="2:3" ht="20" customHeight="1" x14ac:dyDescent="0.35">
      <c r="B80" s="27" t="s">
        <v>236</v>
      </c>
      <c r="C80" s="37" t="s">
        <v>237</v>
      </c>
    </row>
    <row r="81" spans="2:3" ht="116" x14ac:dyDescent="0.35">
      <c r="C81" s="19" t="s">
        <v>238</v>
      </c>
    </row>
    <row r="82" spans="2:3" ht="10" customHeight="1" x14ac:dyDescent="0.35"/>
    <row r="85" spans="2:3" ht="32" customHeight="1" x14ac:dyDescent="0.35">
      <c r="B85" s="106" t="s">
        <v>180</v>
      </c>
      <c r="C85" s="106"/>
    </row>
  </sheetData>
  <sheetProtection password="90EA" sheet="1"/>
  <mergeCells count="1">
    <mergeCell ref="B85:C85"/>
  </mergeCells>
  <hyperlinks>
    <hyperlink ref="C5" r:id="rId1" xr:uid="{00000000-0004-0000-0000-000000000000}"/>
    <hyperlink ref="C6" r:id="rId2" xr:uid="{00000000-0004-0000-0000-000001000000}"/>
    <hyperlink ref="C37" r:id="rId3" xr:uid="{00000000-0004-0000-0000-000002000000}"/>
    <hyperlink ref="B85"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107" t="s">
        <v>239</v>
      </c>
      <c r="C2" s="108"/>
      <c r="D2" s="108"/>
      <c r="E2" s="108"/>
      <c r="F2" s="108"/>
      <c r="G2" s="108"/>
      <c r="H2" s="108"/>
      <c r="I2" s="108"/>
    </row>
    <row r="4" spans="2:15" ht="18.5" x14ac:dyDescent="0.45">
      <c r="B4" s="39" t="s">
        <v>240</v>
      </c>
    </row>
    <row r="5" spans="2:15" x14ac:dyDescent="0.35">
      <c r="B5" s="41" t="s">
        <v>19</v>
      </c>
      <c r="C5" s="41" t="s">
        <v>241</v>
      </c>
      <c r="D5" s="41" t="s">
        <v>242</v>
      </c>
      <c r="F5" s="109" t="s">
        <v>243</v>
      </c>
      <c r="G5" s="109"/>
      <c r="H5" s="109"/>
      <c r="I5" s="110" t="s">
        <v>244</v>
      </c>
      <c r="J5" s="110"/>
      <c r="K5" s="110"/>
      <c r="L5" s="110"/>
      <c r="M5" s="110"/>
      <c r="N5" s="110"/>
      <c r="O5" s="110"/>
    </row>
    <row r="6" spans="2:15" x14ac:dyDescent="0.35">
      <c r="B6" s="47" t="s">
        <v>245</v>
      </c>
      <c r="C6" s="48">
        <v>32</v>
      </c>
      <c r="D6" s="49" t="s">
        <v>19</v>
      </c>
      <c r="F6" s="109" t="s">
        <v>246</v>
      </c>
      <c r="G6" s="109"/>
      <c r="H6" s="109"/>
      <c r="I6" s="111" t="s">
        <v>247</v>
      </c>
      <c r="J6" s="111"/>
      <c r="K6" s="111"/>
      <c r="L6" s="111"/>
      <c r="M6" s="111"/>
      <c r="N6" s="111"/>
      <c r="O6" s="111"/>
    </row>
    <row r="7" spans="2:15" x14ac:dyDescent="0.35">
      <c r="B7" s="50" t="s">
        <v>248</v>
      </c>
      <c r="C7" s="51">
        <f>C6-C8-C9</f>
        <v>32</v>
      </c>
      <c r="D7" s="52">
        <f>IF(C6&gt;0,C7/C6,0)</f>
        <v>1</v>
      </c>
      <c r="F7" s="109" t="s">
        <v>249</v>
      </c>
      <c r="G7" s="109"/>
      <c r="H7" s="109"/>
      <c r="I7" s="111" t="s">
        <v>247</v>
      </c>
      <c r="J7" s="111"/>
      <c r="K7" s="111"/>
      <c r="L7" s="111"/>
      <c r="M7" s="111"/>
      <c r="N7" s="111"/>
      <c r="O7" s="111"/>
    </row>
    <row r="8" spans="2:15" x14ac:dyDescent="0.35">
      <c r="B8" s="43" t="s">
        <v>250</v>
      </c>
      <c r="C8" s="44">
        <f>COUNTIF('Recommendations'!G:G,"Risk Accepted")</f>
        <v>0</v>
      </c>
      <c r="D8" s="45">
        <f>IF(C6&gt;0,C8/C6,0)</f>
        <v>0</v>
      </c>
      <c r="F8" s="109" t="s">
        <v>251</v>
      </c>
      <c r="G8" s="109"/>
      <c r="H8" s="109"/>
      <c r="I8" s="111" t="s">
        <v>247</v>
      </c>
      <c r="J8" s="111"/>
      <c r="K8" s="111"/>
      <c r="L8" s="111"/>
      <c r="M8" s="111"/>
      <c r="N8" s="111"/>
      <c r="O8" s="111"/>
    </row>
    <row r="9" spans="2:15" x14ac:dyDescent="0.35">
      <c r="B9" s="43" t="s">
        <v>252</v>
      </c>
      <c r="C9" s="44">
        <f>COUNTIF('Recommendations'!G:G,"N/A")</f>
        <v>0</v>
      </c>
      <c r="D9" s="45">
        <f>IF(C6&gt;0,C9/C6,0)</f>
        <v>0</v>
      </c>
      <c r="F9" s="109" t="s">
        <v>253</v>
      </c>
      <c r="G9" s="109"/>
      <c r="H9" s="109"/>
      <c r="I9" s="111" t="s">
        <v>247</v>
      </c>
      <c r="J9" s="111"/>
      <c r="K9" s="111"/>
      <c r="L9" s="111"/>
      <c r="M9" s="111"/>
      <c r="N9" s="111"/>
      <c r="O9" s="111"/>
    </row>
    <row r="12" spans="2:15" ht="18.5" x14ac:dyDescent="0.45">
      <c r="B12" s="39" t="s">
        <v>254</v>
      </c>
    </row>
    <row r="14" spans="2:15" x14ac:dyDescent="0.35">
      <c r="B14" s="53" t="s">
        <v>255</v>
      </c>
    </row>
    <row r="15" spans="2:15" x14ac:dyDescent="0.35">
      <c r="B15" s="41" t="s">
        <v>19</v>
      </c>
      <c r="C15" s="41" t="s">
        <v>256</v>
      </c>
      <c r="D15" s="41" t="s">
        <v>257</v>
      </c>
      <c r="E15" s="41" t="s">
        <v>258</v>
      </c>
      <c r="F15" s="41" t="s">
        <v>259</v>
      </c>
    </row>
    <row r="16" spans="2:15" x14ac:dyDescent="0.35">
      <c r="B16" s="43" t="s">
        <v>260</v>
      </c>
      <c r="C16" s="44">
        <f>COUNTIF('Recommendations'!L:L,"Resolved")</f>
        <v>0</v>
      </c>
      <c r="D16" s="44">
        <f>COUNTIF('Recommendations'!L:L,"Testing")</f>
        <v>0</v>
      </c>
      <c r="E16" s="44">
        <f>COUNTIF('Recommendations'!L:L,"Outstanding")</f>
        <v>32</v>
      </c>
      <c r="F16" s="44">
        <f>SUM(C16:E16)</f>
        <v>32</v>
      </c>
    </row>
    <row r="18" spans="2:6" x14ac:dyDescent="0.35">
      <c r="B18" s="53" t="s">
        <v>261</v>
      </c>
    </row>
    <row r="19" spans="2:6" x14ac:dyDescent="0.35">
      <c r="B19" s="54" t="s">
        <v>19</v>
      </c>
      <c r="C19" s="54" t="s">
        <v>256</v>
      </c>
      <c r="D19" s="54" t="s">
        <v>257</v>
      </c>
      <c r="E19" s="54" t="s">
        <v>258</v>
      </c>
      <c r="F19" s="54" t="s">
        <v>19</v>
      </c>
    </row>
    <row r="20" spans="2:6" x14ac:dyDescent="0.35">
      <c r="B20" s="43" t="s">
        <v>260</v>
      </c>
      <c r="C20" s="45">
        <f>IF(F16&gt;0, C16/F16, 0)</f>
        <v>0</v>
      </c>
      <c r="D20" s="45">
        <f>IF(F16&gt;0, D16/F16, 0)</f>
        <v>0</v>
      </c>
      <c r="E20" s="45">
        <f>IF(F16&gt;0, E16/F16, 0)</f>
        <v>1</v>
      </c>
      <c r="F20" s="46" t="s">
        <v>19</v>
      </c>
    </row>
    <row r="25" spans="2:6" ht="18.5" x14ac:dyDescent="0.45">
      <c r="B25" s="39" t="s">
        <v>262</v>
      </c>
    </row>
    <row r="27" spans="2:6" x14ac:dyDescent="0.35">
      <c r="B27" s="53" t="s">
        <v>255</v>
      </c>
    </row>
    <row r="28" spans="2:6" x14ac:dyDescent="0.35">
      <c r="B28" s="41" t="s">
        <v>5</v>
      </c>
      <c r="C28" s="41" t="s">
        <v>256</v>
      </c>
      <c r="D28" s="41" t="s">
        <v>257</v>
      </c>
      <c r="E28" s="41" t="s">
        <v>258</v>
      </c>
      <c r="F28" s="41" t="s">
        <v>259</v>
      </c>
    </row>
    <row r="29" spans="2:6" x14ac:dyDescent="0.35">
      <c r="B29" s="43" t="s">
        <v>263</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264</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265</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266</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267</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32</v>
      </c>
      <c r="F34" s="44">
        <f t="shared" si="0"/>
        <v>32</v>
      </c>
    </row>
    <row r="36" spans="2:6" x14ac:dyDescent="0.35">
      <c r="B36" s="53" t="s">
        <v>261</v>
      </c>
    </row>
    <row r="37" spans="2:6" x14ac:dyDescent="0.35">
      <c r="B37" s="54" t="s">
        <v>5</v>
      </c>
      <c r="C37" s="54" t="s">
        <v>256</v>
      </c>
      <c r="D37" s="54" t="s">
        <v>257</v>
      </c>
      <c r="E37" s="54" t="s">
        <v>258</v>
      </c>
      <c r="F37" s="54" t="s">
        <v>19</v>
      </c>
    </row>
    <row r="38" spans="2:6" x14ac:dyDescent="0.35">
      <c r="B38" s="43" t="s">
        <v>263</v>
      </c>
      <c r="C38" s="45">
        <f t="shared" ref="C38:C43" si="1">IF(F29&gt;0, C29/F29, 0)</f>
        <v>0</v>
      </c>
      <c r="D38" s="45">
        <f t="shared" ref="D38:D43" si="2">IF(F29&gt;0, D29/F29, 0)</f>
        <v>0</v>
      </c>
      <c r="E38" s="45">
        <f t="shared" ref="E38:E43" si="3">IF(F29&gt;0, E29/F29, 0)</f>
        <v>0</v>
      </c>
      <c r="F38" s="46" t="s">
        <v>19</v>
      </c>
    </row>
    <row r="39" spans="2:6" x14ac:dyDescent="0.35">
      <c r="B39" s="43" t="s">
        <v>264</v>
      </c>
      <c r="C39" s="45">
        <f t="shared" si="1"/>
        <v>0</v>
      </c>
      <c r="D39" s="45">
        <f t="shared" si="2"/>
        <v>0</v>
      </c>
      <c r="E39" s="45">
        <f t="shared" si="3"/>
        <v>0</v>
      </c>
      <c r="F39" s="46" t="s">
        <v>19</v>
      </c>
    </row>
    <row r="40" spans="2:6" x14ac:dyDescent="0.35">
      <c r="B40" s="43" t="s">
        <v>265</v>
      </c>
      <c r="C40" s="45">
        <f t="shared" si="1"/>
        <v>0</v>
      </c>
      <c r="D40" s="45">
        <f t="shared" si="2"/>
        <v>0</v>
      </c>
      <c r="E40" s="45">
        <f t="shared" si="3"/>
        <v>0</v>
      </c>
      <c r="F40" s="46" t="s">
        <v>19</v>
      </c>
    </row>
    <row r="41" spans="2:6" x14ac:dyDescent="0.35">
      <c r="B41" s="43" t="s">
        <v>266</v>
      </c>
      <c r="C41" s="45">
        <f t="shared" si="1"/>
        <v>0</v>
      </c>
      <c r="D41" s="45">
        <f t="shared" si="2"/>
        <v>0</v>
      </c>
      <c r="E41" s="45">
        <f t="shared" si="3"/>
        <v>0</v>
      </c>
      <c r="F41" s="46" t="s">
        <v>19</v>
      </c>
    </row>
    <row r="42" spans="2:6" x14ac:dyDescent="0.35">
      <c r="B42" s="43" t="s">
        <v>267</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268</v>
      </c>
    </row>
    <row r="50" spans="2:6" x14ac:dyDescent="0.35">
      <c r="B50" s="53" t="s">
        <v>255</v>
      </c>
    </row>
    <row r="51" spans="2:6" x14ac:dyDescent="0.35">
      <c r="B51" s="41" t="s">
        <v>2</v>
      </c>
      <c r="C51" s="41" t="s">
        <v>256</v>
      </c>
      <c r="D51" s="41" t="s">
        <v>257</v>
      </c>
      <c r="E51" s="41" t="s">
        <v>258</v>
      </c>
      <c r="F51" s="41" t="s">
        <v>259</v>
      </c>
    </row>
    <row r="52" spans="2:6" x14ac:dyDescent="0.35">
      <c r="B52" s="43" t="s">
        <v>171</v>
      </c>
      <c r="C52" s="44">
        <f>COUNTIFS('Recommendations'!C:C,"CAT I (High)",'Recommendations'!L:L,"=Resolved")</f>
        <v>0</v>
      </c>
      <c r="D52" s="44">
        <f>COUNTIFS('Recommendations'!C:C,"=CAT I (High)",'Recommendations'!L:L,"=Testing")</f>
        <v>0</v>
      </c>
      <c r="E52" s="44">
        <f>COUNTIFS('Recommendations'!C:C,"=CAT I (High)",'Recommendations'!L:L,"=Outstanding")</f>
        <v>1</v>
      </c>
      <c r="F52" s="44">
        <f>SUM(C52:E52)</f>
        <v>1</v>
      </c>
    </row>
    <row r="53" spans="2:6" x14ac:dyDescent="0.35">
      <c r="B53" s="43" t="s">
        <v>15</v>
      </c>
      <c r="C53" s="44">
        <f>COUNTIFS('Recommendations'!C:C,"CAT II (Medium)",'Recommendations'!L:L,"=Resolved")</f>
        <v>0</v>
      </c>
      <c r="D53" s="44">
        <f>COUNTIFS('Recommendations'!C:C,"=CAT II (Medium)",'Recommendations'!L:L,"=Testing")</f>
        <v>0</v>
      </c>
      <c r="E53" s="44">
        <f>COUNTIFS('Recommendations'!C:C,"=CAT II (Medium)",'Recommendations'!L:L,"=Outstanding")</f>
        <v>26</v>
      </c>
      <c r="F53" s="44">
        <f>SUM(C53:E53)</f>
        <v>26</v>
      </c>
    </row>
    <row r="54" spans="2:6" x14ac:dyDescent="0.35">
      <c r="B54" s="43" t="s">
        <v>40</v>
      </c>
      <c r="C54" s="44">
        <f>COUNTIFS('Recommendations'!C:C,"CAT III (Low)",'Recommendations'!L:L,"=Resolved")</f>
        <v>0</v>
      </c>
      <c r="D54" s="44">
        <f>COUNTIFS('Recommendations'!C:C,"=CAT III (Low)",'Recommendations'!L:L,"=Testing")</f>
        <v>0</v>
      </c>
      <c r="E54" s="44">
        <f>COUNTIFS('Recommendations'!C:C,"=CAT III (Low)",'Recommendations'!L:L,"=Outstanding")</f>
        <v>5</v>
      </c>
      <c r="F54" s="44">
        <f>SUM(C54:E54)</f>
        <v>5</v>
      </c>
    </row>
    <row r="56" spans="2:6" x14ac:dyDescent="0.35">
      <c r="B56" s="53" t="s">
        <v>261</v>
      </c>
    </row>
    <row r="57" spans="2:6" x14ac:dyDescent="0.35">
      <c r="B57" s="54" t="s">
        <v>2</v>
      </c>
      <c r="C57" s="54" t="s">
        <v>256</v>
      </c>
      <c r="D57" s="54" t="s">
        <v>257</v>
      </c>
      <c r="E57" s="54" t="s">
        <v>258</v>
      </c>
      <c r="F57" s="54" t="s">
        <v>19</v>
      </c>
    </row>
    <row r="58" spans="2:6" x14ac:dyDescent="0.35">
      <c r="B58" s="43" t="s">
        <v>171</v>
      </c>
      <c r="C58" s="45">
        <f>IF(F52&gt;0, C52/F52, 0)</f>
        <v>0</v>
      </c>
      <c r="D58" s="45">
        <f>IF(F52&gt;0, D52/F52, 0)</f>
        <v>0</v>
      </c>
      <c r="E58" s="45">
        <f>IF(F52&gt;0, E52/F52, 0)</f>
        <v>1</v>
      </c>
      <c r="F58" s="46" t="s">
        <v>19</v>
      </c>
    </row>
    <row r="59" spans="2:6" x14ac:dyDescent="0.35">
      <c r="B59" s="43" t="s">
        <v>15</v>
      </c>
      <c r="C59" s="45">
        <f>IF(F53&gt;0, C53/F53, 0)</f>
        <v>0</v>
      </c>
      <c r="D59" s="45">
        <f>IF(F53&gt;0, D53/F53, 0)</f>
        <v>0</v>
      </c>
      <c r="E59" s="45">
        <f>IF(F53&gt;0, E53/F53, 0)</f>
        <v>1</v>
      </c>
      <c r="F59" s="46" t="s">
        <v>19</v>
      </c>
    </row>
    <row r="60" spans="2:6" x14ac:dyDescent="0.35">
      <c r="B60" s="43" t="s">
        <v>40</v>
      </c>
      <c r="C60" s="45">
        <f>IF(F54&gt;0, C54/F54, 0)</f>
        <v>0</v>
      </c>
      <c r="D60" s="45">
        <f>IF(F54&gt;0, D54/F54, 0)</f>
        <v>0</v>
      </c>
      <c r="E60" s="45">
        <f>IF(F54&gt;0, E54/F54, 0)</f>
        <v>1</v>
      </c>
      <c r="F60" s="46" t="s">
        <v>19</v>
      </c>
    </row>
    <row r="65" spans="2:6" ht="18.5" x14ac:dyDescent="0.45">
      <c r="B65" s="39" t="s">
        <v>269</v>
      </c>
    </row>
    <row r="67" spans="2:6" x14ac:dyDescent="0.35">
      <c r="B67" s="53" t="s">
        <v>255</v>
      </c>
    </row>
    <row r="68" spans="2:6" x14ac:dyDescent="0.35">
      <c r="B68" s="41" t="s">
        <v>3</v>
      </c>
      <c r="C68" s="41" t="s">
        <v>256</v>
      </c>
      <c r="D68" s="41" t="s">
        <v>257</v>
      </c>
      <c r="E68" s="41" t="s">
        <v>258</v>
      </c>
      <c r="F68" s="41" t="s">
        <v>259</v>
      </c>
    </row>
    <row r="69" spans="2:6" x14ac:dyDescent="0.35">
      <c r="B69" s="43" t="s">
        <v>270</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271</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272</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273</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32</v>
      </c>
      <c r="F73" s="44">
        <f>SUM(C73:E73)</f>
        <v>32</v>
      </c>
    </row>
    <row r="75" spans="2:6" x14ac:dyDescent="0.35">
      <c r="B75" s="53" t="s">
        <v>261</v>
      </c>
    </row>
    <row r="76" spans="2:6" x14ac:dyDescent="0.35">
      <c r="B76" s="54" t="s">
        <v>3</v>
      </c>
      <c r="C76" s="54" t="s">
        <v>256</v>
      </c>
      <c r="D76" s="54" t="s">
        <v>257</v>
      </c>
      <c r="E76" s="54" t="s">
        <v>258</v>
      </c>
      <c r="F76" s="54" t="s">
        <v>19</v>
      </c>
    </row>
    <row r="77" spans="2:6" x14ac:dyDescent="0.35">
      <c r="B77" s="43" t="s">
        <v>270</v>
      </c>
      <c r="C77" s="45">
        <f>IF(F69&gt;0, C69/F69, 0)</f>
        <v>0</v>
      </c>
      <c r="D77" s="45">
        <f>IF(F69&gt;0, D69/F69, 0)</f>
        <v>0</v>
      </c>
      <c r="E77" s="45">
        <f>IF(F69&gt;0, E69/F69, 0)</f>
        <v>0</v>
      </c>
      <c r="F77" s="46" t="s">
        <v>19</v>
      </c>
    </row>
    <row r="78" spans="2:6" x14ac:dyDescent="0.35">
      <c r="B78" s="43" t="s">
        <v>271</v>
      </c>
      <c r="C78" s="45">
        <f>IF(F70&gt;0, C70/F70, 0)</f>
        <v>0</v>
      </c>
      <c r="D78" s="45">
        <f>IF(F70&gt;0, D70/F70, 0)</f>
        <v>0</v>
      </c>
      <c r="E78" s="45">
        <f>IF(F70&gt;0, E70/F70, 0)</f>
        <v>0</v>
      </c>
      <c r="F78" s="46" t="s">
        <v>19</v>
      </c>
    </row>
    <row r="79" spans="2:6" x14ac:dyDescent="0.35">
      <c r="B79" s="43" t="s">
        <v>272</v>
      </c>
      <c r="C79" s="45">
        <f>IF(F71&gt;0, C71/F71, 0)</f>
        <v>0</v>
      </c>
      <c r="D79" s="45">
        <f>IF(F71&gt;0, D71/F71, 0)</f>
        <v>0</v>
      </c>
      <c r="E79" s="45">
        <f>IF(F71&gt;0, E71/F71, 0)</f>
        <v>0</v>
      </c>
      <c r="F79" s="46" t="s">
        <v>19</v>
      </c>
    </row>
    <row r="80" spans="2:6" x14ac:dyDescent="0.35">
      <c r="B80" s="43" t="s">
        <v>273</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274</v>
      </c>
    </row>
    <row r="88" spans="2:6" x14ac:dyDescent="0.35">
      <c r="B88" s="53" t="s">
        <v>255</v>
      </c>
    </row>
    <row r="89" spans="2:6" x14ac:dyDescent="0.35">
      <c r="B89" s="41" t="s">
        <v>275</v>
      </c>
      <c r="C89" s="41" t="s">
        <v>256</v>
      </c>
      <c r="D89" s="41" t="s">
        <v>257</v>
      </c>
      <c r="E89" s="41" t="s">
        <v>258</v>
      </c>
      <c r="F89" s="41" t="s">
        <v>259</v>
      </c>
    </row>
    <row r="90" spans="2:6" x14ac:dyDescent="0.35">
      <c r="B90" s="43" t="s">
        <v>276</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277</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278</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32</v>
      </c>
      <c r="F93" s="44">
        <f>SUM(C93:E93)</f>
        <v>32</v>
      </c>
    </row>
    <row r="95" spans="2:6" x14ac:dyDescent="0.35">
      <c r="B95" s="53" t="s">
        <v>261</v>
      </c>
    </row>
    <row r="96" spans="2:6" x14ac:dyDescent="0.35">
      <c r="B96" s="54" t="s">
        <v>275</v>
      </c>
      <c r="C96" s="54" t="s">
        <v>256</v>
      </c>
      <c r="D96" s="54" t="s">
        <v>257</v>
      </c>
      <c r="E96" s="54" t="s">
        <v>258</v>
      </c>
      <c r="F96" s="54" t="s">
        <v>19</v>
      </c>
    </row>
    <row r="97" spans="2:15" x14ac:dyDescent="0.35">
      <c r="B97" s="43" t="s">
        <v>276</v>
      </c>
      <c r="C97" s="45">
        <f>IF(F90&gt;0, C90/F90, 0)</f>
        <v>0</v>
      </c>
      <c r="D97" s="45">
        <f>IF(F90&gt;0, D90/F90, 0)</f>
        <v>0</v>
      </c>
      <c r="E97" s="45">
        <f>IF(F90&gt;0, E90/F90, 0)</f>
        <v>0</v>
      </c>
      <c r="F97" s="46" t="s">
        <v>19</v>
      </c>
    </row>
    <row r="98" spans="2:15" x14ac:dyDescent="0.35">
      <c r="B98" s="43" t="s">
        <v>277</v>
      </c>
      <c r="C98" s="45">
        <f>IF(F91&gt;0, C91/F91, 0)</f>
        <v>0</v>
      </c>
      <c r="D98" s="45">
        <f>IF(F91&gt;0, D91/F91, 0)</f>
        <v>0</v>
      </c>
      <c r="E98" s="45">
        <f>IF(F91&gt;0, E91/F91, 0)</f>
        <v>0</v>
      </c>
      <c r="F98" s="46" t="s">
        <v>19</v>
      </c>
    </row>
    <row r="99" spans="2:15" x14ac:dyDescent="0.35">
      <c r="B99" s="43" t="s">
        <v>278</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279</v>
      </c>
      <c r="J105" s="39" t="s">
        <v>280</v>
      </c>
    </row>
    <row r="106" spans="2:15" x14ac:dyDescent="0.35">
      <c r="B106" s="41" t="s">
        <v>5</v>
      </c>
      <c r="C106" s="112" t="s">
        <v>281</v>
      </c>
      <c r="D106" s="112"/>
      <c r="E106" s="41" t="s">
        <v>248</v>
      </c>
      <c r="F106" s="41" t="s">
        <v>256</v>
      </c>
      <c r="G106" s="112" t="s">
        <v>282</v>
      </c>
      <c r="H106" s="112"/>
      <c r="J106" s="41" t="s">
        <v>5</v>
      </c>
      <c r="K106" s="41" t="s">
        <v>270</v>
      </c>
      <c r="L106" s="41" t="s">
        <v>271</v>
      </c>
      <c r="M106" s="41" t="s">
        <v>272</v>
      </c>
      <c r="N106" s="41" t="s">
        <v>273</v>
      </c>
      <c r="O106" s="41" t="s">
        <v>16</v>
      </c>
    </row>
    <row r="107" spans="2:15" x14ac:dyDescent="0.35">
      <c r="B107" s="47" t="s">
        <v>263</v>
      </c>
      <c r="C107" s="113" t="s">
        <v>19</v>
      </c>
      <c r="D107" s="113"/>
      <c r="E107" s="44">
        <f>COUNTIF('Recommendations'!F:F,"Phase1")-COUNTIFS('Recommendations'!F:F,"Phase1",'Recommendations'!G:G,"Risk Accepted")-COUNTIFS('Recommendations'!F:F,"Phase1",'Recommendations'!G:G,"N/A")</f>
        <v>0</v>
      </c>
      <c r="F107" s="44">
        <f>COUNTIFS('Recommendations'!F:F,"Phase1",'Recommendations'!L:L,"Resolved")</f>
        <v>0</v>
      </c>
      <c r="G107" s="114">
        <f t="shared" ref="G107:G112" si="4">IF(E107&gt;0,F107/E107,0)</f>
        <v>0</v>
      </c>
      <c r="H107" s="114"/>
      <c r="J107" s="47" t="s">
        <v>263</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264</v>
      </c>
      <c r="C108" s="113" t="s">
        <v>19</v>
      </c>
      <c r="D108" s="113"/>
      <c r="E108" s="44">
        <f>COUNTIF('Recommendations'!F:F,"Phase2")-COUNTIFS('Recommendations'!F:F,"Phase2",'Recommendations'!G:G,"Risk Accepted")-COUNTIFS('Recommendations'!F:F,"Phase2",'Recommendations'!G:G,"N/A")</f>
        <v>0</v>
      </c>
      <c r="F108" s="44">
        <f>COUNTIFS('Recommendations'!F:F,"Phase2",'Recommendations'!L:L,"Resolved")</f>
        <v>0</v>
      </c>
      <c r="G108" s="114">
        <f t="shared" si="4"/>
        <v>0</v>
      </c>
      <c r="H108" s="114"/>
      <c r="J108" s="47" t="s">
        <v>264</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265</v>
      </c>
      <c r="C109" s="113" t="s">
        <v>19</v>
      </c>
      <c r="D109" s="113"/>
      <c r="E109" s="44">
        <f>COUNTIF('Recommendations'!F:F,"Phase3")-COUNTIFS('Recommendations'!F:F,"Phase3",'Recommendations'!G:G,"Risk Accepted")-COUNTIFS('Recommendations'!F:F,"Phase3",'Recommendations'!G:G,"N/A")</f>
        <v>0</v>
      </c>
      <c r="F109" s="44">
        <f>COUNTIFS('Recommendations'!F:F,"Phase3",'Recommendations'!L:L,"Resolved")</f>
        <v>0</v>
      </c>
      <c r="G109" s="114">
        <f t="shared" si="4"/>
        <v>0</v>
      </c>
      <c r="H109" s="114"/>
      <c r="J109" s="47" t="s">
        <v>265</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266</v>
      </c>
      <c r="C110" s="113" t="s">
        <v>19</v>
      </c>
      <c r="D110" s="113"/>
      <c r="E110" s="44">
        <f>COUNTIF('Recommendations'!F:F,"Phase4")-COUNTIFS('Recommendations'!F:F,"Phase4",'Recommendations'!G:G,"Risk Accepted")-COUNTIFS('Recommendations'!F:F,"Phase4",'Recommendations'!G:G,"N/A")</f>
        <v>0</v>
      </c>
      <c r="F110" s="44">
        <f>COUNTIFS('Recommendations'!F:F,"Phase4",'Recommendations'!L:L,"Resolved")</f>
        <v>0</v>
      </c>
      <c r="G110" s="114">
        <f t="shared" si="4"/>
        <v>0</v>
      </c>
      <c r="H110" s="114"/>
      <c r="J110" s="47" t="s">
        <v>266</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267</v>
      </c>
      <c r="C111" s="113" t="s">
        <v>19</v>
      </c>
      <c r="D111" s="113"/>
      <c r="E111" s="44">
        <f>COUNTIF('Recommendations'!F:F,"Phase5")-COUNTIFS('Recommendations'!F:F,"Phase5",'Recommendations'!G:G,"Risk Accepted")-COUNTIFS('Recommendations'!F:F,"Phase5",'Recommendations'!G:G,"N/A")</f>
        <v>0</v>
      </c>
      <c r="F111" s="44">
        <f>COUNTIFS('Recommendations'!F:F,"Phase5",'Recommendations'!L:L,"Resolved")</f>
        <v>0</v>
      </c>
      <c r="G111" s="114">
        <f t="shared" si="4"/>
        <v>0</v>
      </c>
      <c r="H111" s="114"/>
      <c r="J111" s="47" t="s">
        <v>267</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113" t="s">
        <v>19</v>
      </c>
      <c r="D112" s="113"/>
      <c r="E112" s="44">
        <f>COUNTIF('Recommendations'!F:F,"Pending")-COUNTIFS('Recommendations'!F:F,"Pending",'Recommendations'!G:G,"Risk Accepted")-COUNTIFS('Recommendations'!F:F,"Pending",'Recommendations'!G:G,"N/A")</f>
        <v>32</v>
      </c>
      <c r="F112" s="44">
        <f>COUNTIFS('Recommendations'!F:F,"Pending",'Recommendations'!L:L,"Resolved")</f>
        <v>0</v>
      </c>
      <c r="G112" s="114">
        <f t="shared" si="4"/>
        <v>0</v>
      </c>
      <c r="H112" s="114"/>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32</v>
      </c>
    </row>
    <row r="119" spans="2:24" ht="21" x14ac:dyDescent="0.5">
      <c r="B119" s="39" t="s">
        <v>283</v>
      </c>
      <c r="P119" s="56" t="s">
        <v>284</v>
      </c>
    </row>
    <row r="121" spans="2:24" ht="60" customHeight="1" x14ac:dyDescent="0.35">
      <c r="B121" s="115" t="s">
        <v>285</v>
      </c>
      <c r="C121" s="108"/>
      <c r="D121" s="108"/>
      <c r="E121" s="108"/>
      <c r="F121" s="108"/>
      <c r="P121" s="115" t="s">
        <v>286</v>
      </c>
      <c r="Q121" s="108"/>
      <c r="R121" s="108"/>
      <c r="S121" s="108"/>
      <c r="T121" s="108"/>
      <c r="U121" s="108"/>
      <c r="V121" s="108"/>
      <c r="W121" s="108"/>
    </row>
    <row r="123" spans="2:24" ht="30" customHeight="1" x14ac:dyDescent="0.35">
      <c r="P123" s="57" t="s">
        <v>287</v>
      </c>
      <c r="Q123" s="58">
        <f>C16</f>
        <v>0</v>
      </c>
      <c r="R123" s="59"/>
      <c r="S123" s="58">
        <f>C69</f>
        <v>0</v>
      </c>
      <c r="T123" s="59"/>
      <c r="U123" s="58">
        <f>C70</f>
        <v>0</v>
      </c>
      <c r="V123" s="59"/>
      <c r="W123" s="58">
        <f>C71</f>
        <v>0</v>
      </c>
      <c r="X123" s="59"/>
    </row>
    <row r="124" spans="2:24" ht="35" customHeight="1" x14ac:dyDescent="0.35">
      <c r="P124" s="60" t="s">
        <v>288</v>
      </c>
      <c r="Q124" s="60" t="s">
        <v>289</v>
      </c>
      <c r="R124" s="60" t="s">
        <v>290</v>
      </c>
      <c r="S124" s="60" t="s">
        <v>291</v>
      </c>
      <c r="T124" s="60" t="s">
        <v>292</v>
      </c>
      <c r="U124" s="60" t="s">
        <v>293</v>
      </c>
      <c r="V124" s="60" t="s">
        <v>294</v>
      </c>
      <c r="W124" s="60" t="s">
        <v>295</v>
      </c>
      <c r="X124" s="60" t="s">
        <v>296</v>
      </c>
    </row>
    <row r="125" spans="2:24" x14ac:dyDescent="0.35">
      <c r="O125" s="61" t="s">
        <v>297</v>
      </c>
      <c r="P125" s="62" t="s">
        <v>298</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299</v>
      </c>
      <c r="P160" s="56" t="s">
        <v>300</v>
      </c>
    </row>
    <row r="162" spans="2:22" ht="45" customHeight="1" x14ac:dyDescent="0.35">
      <c r="B162" s="115" t="s">
        <v>301</v>
      </c>
      <c r="C162" s="108"/>
      <c r="D162" s="108"/>
      <c r="E162" s="108"/>
      <c r="F162" s="108"/>
      <c r="P162" s="115" t="s">
        <v>302</v>
      </c>
      <c r="Q162" s="108"/>
      <c r="R162" s="108"/>
      <c r="S162" s="108"/>
      <c r="T162" s="108"/>
      <c r="U162" s="108"/>
    </row>
    <row r="163" spans="2:22" ht="35" customHeight="1" x14ac:dyDescent="0.35">
      <c r="P163" s="112" t="s">
        <v>303</v>
      </c>
      <c r="Q163" s="112"/>
      <c r="R163" s="112" t="s">
        <v>304</v>
      </c>
      <c r="S163" s="112"/>
      <c r="T163" s="112"/>
    </row>
    <row r="164" spans="2:22" ht="30" customHeight="1" x14ac:dyDescent="0.35">
      <c r="P164" s="116">
        <v>0</v>
      </c>
      <c r="Q164" s="117"/>
      <c r="R164" s="118" t="s">
        <v>305</v>
      </c>
      <c r="S164" s="119"/>
      <c r="T164" s="119"/>
    </row>
    <row r="167" spans="2:22" ht="25" customHeight="1" x14ac:dyDescent="0.35">
      <c r="P167" s="65" t="s">
        <v>288</v>
      </c>
      <c r="Q167" s="65" t="s">
        <v>306</v>
      </c>
      <c r="R167" s="65" t="s">
        <v>307</v>
      </c>
      <c r="S167" s="120" t="s">
        <v>7</v>
      </c>
      <c r="T167" s="120"/>
      <c r="U167" s="120"/>
      <c r="V167" s="108"/>
    </row>
    <row r="168" spans="2:22" ht="20" customHeight="1" x14ac:dyDescent="0.35">
      <c r="P168" s="67"/>
      <c r="Q168" s="68"/>
      <c r="R168" s="69" t="str">
        <f>IF(AND(NOT(ISBLANK(Q168)), Dashboard!$P164&gt;0), Q168/Dashboard!$P164, "")</f>
        <v/>
      </c>
      <c r="S168" s="121"/>
      <c r="T168" s="122"/>
      <c r="U168" s="122"/>
      <c r="V168" s="122"/>
    </row>
    <row r="169" spans="2:22" ht="20" customHeight="1" x14ac:dyDescent="0.35">
      <c r="P169" s="67"/>
      <c r="Q169" s="68"/>
      <c r="R169" s="69" t="str">
        <f>IF(AND(NOT(ISBLANK(Q169)), Dashboard!$P164&gt;0), Q169/Dashboard!$P164, "")</f>
        <v/>
      </c>
      <c r="S169" s="121"/>
      <c r="T169" s="122"/>
      <c r="U169" s="122"/>
      <c r="V169" s="122"/>
    </row>
    <row r="170" spans="2:22" ht="20" customHeight="1" x14ac:dyDescent="0.35">
      <c r="P170" s="67"/>
      <c r="Q170" s="68"/>
      <c r="R170" s="69" t="str">
        <f>IF(AND(NOT(ISBLANK(Q170)), Dashboard!$P164&gt;0), Q170/Dashboard!$P164, "")</f>
        <v/>
      </c>
      <c r="S170" s="121"/>
      <c r="T170" s="122"/>
      <c r="U170" s="122"/>
      <c r="V170" s="122"/>
    </row>
    <row r="171" spans="2:22" ht="20" customHeight="1" x14ac:dyDescent="0.35">
      <c r="P171" s="67"/>
      <c r="Q171" s="68"/>
      <c r="R171" s="69" t="str">
        <f>IF(AND(NOT(ISBLANK(Q171)), Dashboard!$P164&gt;0), Q171/Dashboard!$P164, "")</f>
        <v/>
      </c>
      <c r="S171" s="121"/>
      <c r="T171" s="122"/>
      <c r="U171" s="122"/>
      <c r="V171" s="122"/>
    </row>
    <row r="172" spans="2:22" ht="20" customHeight="1" x14ac:dyDescent="0.35">
      <c r="P172" s="67"/>
      <c r="Q172" s="68"/>
      <c r="R172" s="69" t="str">
        <f>IF(AND(NOT(ISBLANK(Q172)), Dashboard!$P164&gt;0), Q172/Dashboard!$P164, "")</f>
        <v/>
      </c>
      <c r="S172" s="121"/>
      <c r="T172" s="122"/>
      <c r="U172" s="122"/>
      <c r="V172" s="122"/>
    </row>
    <row r="173" spans="2:22" ht="20" customHeight="1" x14ac:dyDescent="0.35">
      <c r="P173" s="67"/>
      <c r="Q173" s="68"/>
      <c r="R173" s="69" t="str">
        <f>IF(AND(NOT(ISBLANK(Q173)), Dashboard!$P164&gt;0), Q173/Dashboard!$P164, "")</f>
        <v/>
      </c>
      <c r="S173" s="121"/>
      <c r="T173" s="122"/>
      <c r="U173" s="122"/>
      <c r="V173" s="122"/>
    </row>
    <row r="174" spans="2:22" ht="20" customHeight="1" x14ac:dyDescent="0.35">
      <c r="P174" s="67"/>
      <c r="Q174" s="68"/>
      <c r="R174" s="69" t="str">
        <f>IF(AND(NOT(ISBLANK(Q174)), Dashboard!$P164&gt;0), Q174/Dashboard!$P164, "")</f>
        <v/>
      </c>
      <c r="S174" s="121"/>
      <c r="T174" s="122"/>
      <c r="U174" s="122"/>
      <c r="V174" s="122"/>
    </row>
    <row r="175" spans="2:22" ht="20" customHeight="1" x14ac:dyDescent="0.35">
      <c r="P175" s="67"/>
      <c r="Q175" s="68"/>
      <c r="R175" s="69" t="str">
        <f>IF(AND(NOT(ISBLANK(Q175)), Dashboard!$P164&gt;0), Q175/Dashboard!$P164, "")</f>
        <v/>
      </c>
      <c r="S175" s="121"/>
      <c r="T175" s="122"/>
      <c r="U175" s="122"/>
      <c r="V175" s="122"/>
    </row>
    <row r="176" spans="2:22" ht="20" customHeight="1" x14ac:dyDescent="0.35">
      <c r="P176" s="67"/>
      <c r="Q176" s="68"/>
      <c r="R176" s="69" t="str">
        <f>IF(AND(NOT(ISBLANK(Q176)), Dashboard!$P164&gt;0), Q176/Dashboard!$P164, "")</f>
        <v/>
      </c>
      <c r="S176" s="121"/>
      <c r="T176" s="122"/>
      <c r="U176" s="122"/>
      <c r="V176" s="122"/>
    </row>
    <row r="177" spans="2:22" ht="20" customHeight="1" x14ac:dyDescent="0.35">
      <c r="P177" s="67"/>
      <c r="Q177" s="68"/>
      <c r="R177" s="69" t="str">
        <f>IF(AND(NOT(ISBLANK(Q177)), Dashboard!$P164&gt;0), Q177/Dashboard!$P164, "")</f>
        <v/>
      </c>
      <c r="S177" s="121"/>
      <c r="T177" s="122"/>
      <c r="U177" s="122"/>
      <c r="V177" s="122"/>
    </row>
    <row r="178" spans="2:22" ht="20" customHeight="1" x14ac:dyDescent="0.35">
      <c r="P178" s="67"/>
      <c r="Q178" s="68"/>
      <c r="R178" s="69" t="str">
        <f>IF(AND(NOT(ISBLANK(Q178)), Dashboard!$P164&gt;0), Q178/Dashboard!$P164, "")</f>
        <v/>
      </c>
      <c r="S178" s="121"/>
      <c r="T178" s="122"/>
      <c r="U178" s="122"/>
      <c r="V178" s="122"/>
    </row>
    <row r="179" spans="2:22" ht="20" customHeight="1" x14ac:dyDescent="0.35">
      <c r="P179" s="67"/>
      <c r="Q179" s="68"/>
      <c r="R179" s="69" t="str">
        <f>IF(AND(NOT(ISBLANK(Q179)), Dashboard!$P164&gt;0), Q179/Dashboard!$P164, "")</f>
        <v/>
      </c>
      <c r="S179" s="121"/>
      <c r="T179" s="122"/>
      <c r="U179" s="122"/>
      <c r="V179" s="122"/>
    </row>
    <row r="180" spans="2:22" ht="20" customHeight="1" x14ac:dyDescent="0.35">
      <c r="P180" s="67"/>
      <c r="Q180" s="68"/>
      <c r="R180" s="69" t="str">
        <f>IF(AND(NOT(ISBLANK(Q180)), Dashboard!$P164&gt;0), Q180/Dashboard!$P164, "")</f>
        <v/>
      </c>
      <c r="S180" s="121"/>
      <c r="T180" s="122"/>
      <c r="U180" s="122"/>
      <c r="V180" s="122"/>
    </row>
    <row r="181" spans="2:22" ht="20" customHeight="1" x14ac:dyDescent="0.35">
      <c r="P181" s="67"/>
      <c r="Q181" s="68"/>
      <c r="R181" s="69" t="str">
        <f>IF(AND(NOT(ISBLANK(Q181)), Dashboard!$P164&gt;0), Q181/Dashboard!$P164, "")</f>
        <v/>
      </c>
      <c r="S181" s="121"/>
      <c r="T181" s="122"/>
      <c r="U181" s="122"/>
      <c r="V181" s="122"/>
    </row>
    <row r="182" spans="2:22" ht="20" customHeight="1" x14ac:dyDescent="0.35">
      <c r="P182" s="67"/>
      <c r="Q182" s="68"/>
      <c r="R182" s="69" t="str">
        <f>IF(AND(NOT(ISBLANK(Q182)), Dashboard!$P164&gt;0), Q182/Dashboard!$P164, "")</f>
        <v/>
      </c>
      <c r="S182" s="121"/>
      <c r="T182" s="122"/>
      <c r="U182" s="122"/>
      <c r="V182" s="122"/>
    </row>
    <row r="183" spans="2:22" ht="20" customHeight="1" x14ac:dyDescent="0.35">
      <c r="P183" s="67"/>
      <c r="Q183" s="68"/>
      <c r="R183" s="69" t="str">
        <f>IF(AND(NOT(ISBLANK(Q183)), Dashboard!$P164&gt;0), Q183/Dashboard!$P164, "")</f>
        <v/>
      </c>
      <c r="S183" s="121"/>
      <c r="T183" s="122"/>
      <c r="U183" s="122"/>
      <c r="V183" s="122"/>
    </row>
    <row r="184" spans="2:22" ht="20" customHeight="1" x14ac:dyDescent="0.35">
      <c r="P184" s="67"/>
      <c r="Q184" s="68"/>
      <c r="R184" s="69" t="str">
        <f>IF(AND(NOT(ISBLANK(Q184)), Dashboard!$P164&gt;0), Q184/Dashboard!$P164, "")</f>
        <v/>
      </c>
      <c r="S184" s="121"/>
      <c r="T184" s="122"/>
      <c r="U184" s="122"/>
      <c r="V184" s="122"/>
    </row>
    <row r="185" spans="2:22" ht="20" customHeight="1" x14ac:dyDescent="0.35">
      <c r="P185" s="67"/>
      <c r="Q185" s="68"/>
      <c r="R185" s="69" t="str">
        <f>IF(AND(NOT(ISBLANK(Q185)), Dashboard!$P164&gt;0), Q185/Dashboard!$P164, "")</f>
        <v/>
      </c>
      <c r="S185" s="121"/>
      <c r="T185" s="122"/>
      <c r="U185" s="122"/>
      <c r="V185" s="122"/>
    </row>
    <row r="186" spans="2:22" ht="20" customHeight="1" x14ac:dyDescent="0.35">
      <c r="P186" s="67"/>
      <c r="Q186" s="68"/>
      <c r="R186" s="69" t="str">
        <f>IF(AND(NOT(ISBLANK(Q186)), Dashboard!$P164&gt;0), Q186/Dashboard!$P164, "")</f>
        <v/>
      </c>
      <c r="S186" s="121"/>
      <c r="T186" s="122"/>
      <c r="U186" s="122"/>
      <c r="V186" s="122"/>
    </row>
    <row r="187" spans="2:22" ht="20" customHeight="1" x14ac:dyDescent="0.35">
      <c r="P187" s="67"/>
      <c r="Q187" s="68"/>
      <c r="R187" s="69" t="str">
        <f>IF(AND(NOT(ISBLANK(Q187)), Dashboard!$P164&gt;0), Q187/Dashboard!$P164, "")</f>
        <v/>
      </c>
      <c r="S187" s="121"/>
      <c r="T187" s="122"/>
      <c r="U187" s="122"/>
      <c r="V187" s="122"/>
    </row>
    <row r="191" spans="2:22" ht="32" customHeight="1" x14ac:dyDescent="0.35">
      <c r="B191" s="106" t="s">
        <v>180</v>
      </c>
      <c r="C191" s="106"/>
      <c r="D191" s="106"/>
      <c r="E191" s="106"/>
      <c r="F191" s="106"/>
      <c r="G191" s="106"/>
      <c r="H191" s="106"/>
      <c r="I191" s="106"/>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41" priority="1" operator="greaterThanOrEqual">
      <formula>0.9</formula>
    </cfRule>
    <cfRule type="cellIs" dxfId="40" priority="2" operator="greaterThanOrEqual">
      <formula>0.5</formula>
    </cfRule>
    <cfRule type="cellIs" dxfId="39" priority="3" operator="lessThan">
      <formula>0.5</formula>
    </cfRule>
  </conditionalFormatting>
  <conditionalFormatting sqref="G107:H112">
    <cfRule type="expression" dxfId="38" priority="4">
      <formula>$G107&gt;=0.8</formula>
    </cfRule>
    <cfRule type="expression" dxfId="37" priority="5">
      <formula>AND($G107&gt;=0.5,$G107&lt;0.8)</formula>
    </cfRule>
    <cfRule type="expression" dxfId="36" priority="6">
      <formula>$G107&lt;0.5</formula>
    </cfRule>
  </conditionalFormatting>
  <conditionalFormatting sqref="K107:K112">
    <cfRule type="cellIs" dxfId="35" priority="7" operator="greaterThan">
      <formula>0</formula>
    </cfRule>
  </conditionalFormatting>
  <conditionalFormatting sqref="L107:L112">
    <cfRule type="cellIs" dxfId="34" priority="8" operator="greaterThan">
      <formula>0</formula>
    </cfRule>
  </conditionalFormatting>
  <conditionalFormatting sqref="M107:M112">
    <cfRule type="cellIs" dxfId="33" priority="9" operator="greaterThan">
      <formula>0</formula>
    </cfRule>
  </conditionalFormatting>
  <conditionalFormatting sqref="N107:N112">
    <cfRule type="cellIs" dxfId="32"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7"/>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33"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40</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15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40</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15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40</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15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15</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15</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15</v>
      </c>
      <c r="D18" s="3" t="s">
        <v>16</v>
      </c>
      <c r="E18" s="3" t="s">
        <v>17</v>
      </c>
      <c r="F18" s="3" t="s">
        <v>18</v>
      </c>
      <c r="G18" s="3" t="s">
        <v>19</v>
      </c>
      <c r="H18" s="4" t="s">
        <v>19</v>
      </c>
      <c r="I18" s="1" t="s">
        <v>101</v>
      </c>
      <c r="J18" s="1" t="s">
        <v>102</v>
      </c>
      <c r="K18" s="1" t="s">
        <v>103</v>
      </c>
      <c r="L18" s="3" t="str">
        <f t="shared" si="0"/>
        <v>Outstanding</v>
      </c>
      <c r="M18" s="11" t="s">
        <v>19</v>
      </c>
    </row>
    <row r="19" spans="1:13" ht="60" customHeight="1" x14ac:dyDescent="0.35">
      <c r="A19" s="9" t="s">
        <v>104</v>
      </c>
      <c r="B19" s="1" t="s">
        <v>105</v>
      </c>
      <c r="C19" s="2" t="s">
        <v>15</v>
      </c>
      <c r="D19" s="3" t="s">
        <v>16</v>
      </c>
      <c r="E19" s="3" t="s">
        <v>17</v>
      </c>
      <c r="F19" s="3" t="s">
        <v>18</v>
      </c>
      <c r="G19" s="3" t="s">
        <v>19</v>
      </c>
      <c r="H19" s="4" t="s">
        <v>19</v>
      </c>
      <c r="I19" s="1" t="s">
        <v>106</v>
      </c>
      <c r="J19" s="1" t="s">
        <v>107</v>
      </c>
      <c r="K19" s="1" t="s">
        <v>108</v>
      </c>
      <c r="L19" s="3" t="str">
        <f t="shared" si="0"/>
        <v>Outstanding</v>
      </c>
      <c r="M19" s="11" t="s">
        <v>19</v>
      </c>
    </row>
    <row r="20" spans="1:13" ht="60" customHeight="1" x14ac:dyDescent="0.35">
      <c r="A20" s="9" t="s">
        <v>109</v>
      </c>
      <c r="B20" s="1" t="s">
        <v>110</v>
      </c>
      <c r="C20" s="2" t="s">
        <v>15</v>
      </c>
      <c r="D20" s="3" t="s">
        <v>16</v>
      </c>
      <c r="E20" s="3" t="s">
        <v>17</v>
      </c>
      <c r="F20" s="3" t="s">
        <v>18</v>
      </c>
      <c r="G20" s="3" t="s">
        <v>19</v>
      </c>
      <c r="H20" s="4" t="s">
        <v>19</v>
      </c>
      <c r="I20" s="1" t="s">
        <v>111</v>
      </c>
      <c r="J20" s="1" t="s">
        <v>112</v>
      </c>
      <c r="K20" s="1" t="s">
        <v>113</v>
      </c>
      <c r="L20" s="3" t="str">
        <f t="shared" si="0"/>
        <v>Outstanding</v>
      </c>
      <c r="M20" s="11" t="s">
        <v>19</v>
      </c>
    </row>
    <row r="21" spans="1:13" ht="60" customHeight="1" x14ac:dyDescent="0.35">
      <c r="A21" s="9" t="s">
        <v>114</v>
      </c>
      <c r="B21" s="1" t="s">
        <v>115</v>
      </c>
      <c r="C21" s="2" t="s">
        <v>40</v>
      </c>
      <c r="D21" s="3" t="s">
        <v>16</v>
      </c>
      <c r="E21" s="3" t="s">
        <v>17</v>
      </c>
      <c r="F21" s="3" t="s">
        <v>18</v>
      </c>
      <c r="G21" s="3" t="s">
        <v>19</v>
      </c>
      <c r="H21" s="4" t="s">
        <v>19</v>
      </c>
      <c r="I21" s="1" t="s">
        <v>116</v>
      </c>
      <c r="J21" s="1" t="s">
        <v>117</v>
      </c>
      <c r="K21" s="1" t="s">
        <v>118</v>
      </c>
      <c r="L21" s="3" t="str">
        <f t="shared" si="0"/>
        <v>Outstanding</v>
      </c>
      <c r="M21" s="11" t="s">
        <v>19</v>
      </c>
    </row>
    <row r="22" spans="1:13" ht="60" customHeight="1" x14ac:dyDescent="0.35">
      <c r="A22" s="9" t="s">
        <v>119</v>
      </c>
      <c r="B22" s="1" t="s">
        <v>120</v>
      </c>
      <c r="C22" s="2" t="s">
        <v>15</v>
      </c>
      <c r="D22" s="3" t="s">
        <v>16</v>
      </c>
      <c r="E22" s="3" t="s">
        <v>17</v>
      </c>
      <c r="F22" s="3" t="s">
        <v>18</v>
      </c>
      <c r="G22" s="3" t="s">
        <v>19</v>
      </c>
      <c r="H22" s="4" t="s">
        <v>19</v>
      </c>
      <c r="I22" s="1" t="s">
        <v>121</v>
      </c>
      <c r="J22" s="1" t="s">
        <v>122</v>
      </c>
      <c r="K22" s="1" t="s">
        <v>123</v>
      </c>
      <c r="L22" s="3" t="str">
        <f t="shared" si="0"/>
        <v>Outstanding</v>
      </c>
      <c r="M22" s="11" t="s">
        <v>19</v>
      </c>
    </row>
    <row r="23" spans="1:13" ht="60" customHeight="1" x14ac:dyDescent="0.35">
      <c r="A23" s="9" t="s">
        <v>124</v>
      </c>
      <c r="B23" s="1" t="s">
        <v>125</v>
      </c>
      <c r="C23" s="2" t="s">
        <v>15</v>
      </c>
      <c r="D23" s="3" t="s">
        <v>16</v>
      </c>
      <c r="E23" s="3" t="s">
        <v>17</v>
      </c>
      <c r="F23" s="3" t="s">
        <v>18</v>
      </c>
      <c r="G23" s="3" t="s">
        <v>19</v>
      </c>
      <c r="H23" s="4" t="s">
        <v>19</v>
      </c>
      <c r="I23" s="1" t="s">
        <v>126</v>
      </c>
      <c r="J23" s="1" t="s">
        <v>127</v>
      </c>
      <c r="K23" s="1" t="s">
        <v>128</v>
      </c>
      <c r="L23" s="3" t="str">
        <f t="shared" si="0"/>
        <v>Outstanding</v>
      </c>
      <c r="M23" s="11" t="s">
        <v>19</v>
      </c>
    </row>
    <row r="24" spans="1:13" ht="60" customHeight="1" x14ac:dyDescent="0.35">
      <c r="A24" s="9" t="s">
        <v>129</v>
      </c>
      <c r="B24" s="1" t="s">
        <v>130</v>
      </c>
      <c r="C24" s="2" t="s">
        <v>15</v>
      </c>
      <c r="D24" s="3" t="s">
        <v>16</v>
      </c>
      <c r="E24" s="3" t="s">
        <v>17</v>
      </c>
      <c r="F24" s="3" t="s">
        <v>18</v>
      </c>
      <c r="G24" s="3" t="s">
        <v>19</v>
      </c>
      <c r="H24" s="4" t="s">
        <v>19</v>
      </c>
      <c r="I24" s="1" t="s">
        <v>131</v>
      </c>
      <c r="J24" s="1" t="s">
        <v>132</v>
      </c>
      <c r="K24" s="1" t="s">
        <v>133</v>
      </c>
      <c r="L24" s="3" t="str">
        <f t="shared" si="0"/>
        <v>Outstanding</v>
      </c>
      <c r="M24" s="11" t="s">
        <v>19</v>
      </c>
    </row>
    <row r="25" spans="1:13" ht="60" customHeight="1" x14ac:dyDescent="0.35">
      <c r="A25" s="9" t="s">
        <v>134</v>
      </c>
      <c r="B25" s="1" t="s">
        <v>135</v>
      </c>
      <c r="C25" s="2" t="s">
        <v>15</v>
      </c>
      <c r="D25" s="3" t="s">
        <v>16</v>
      </c>
      <c r="E25" s="3" t="s">
        <v>17</v>
      </c>
      <c r="F25" s="3" t="s">
        <v>18</v>
      </c>
      <c r="G25" s="3" t="s">
        <v>19</v>
      </c>
      <c r="H25" s="4" t="s">
        <v>19</v>
      </c>
      <c r="I25" s="1" t="s">
        <v>136</v>
      </c>
      <c r="J25" s="1" t="s">
        <v>137</v>
      </c>
      <c r="K25" s="1" t="s">
        <v>138</v>
      </c>
      <c r="L25" s="3" t="str">
        <f t="shared" si="0"/>
        <v>Outstanding</v>
      </c>
      <c r="M25" s="11" t="s">
        <v>19</v>
      </c>
    </row>
    <row r="26" spans="1:13" ht="60" customHeight="1" x14ac:dyDescent="0.35">
      <c r="A26" s="9" t="s">
        <v>139</v>
      </c>
      <c r="B26" s="1" t="s">
        <v>140</v>
      </c>
      <c r="C26" s="2" t="s">
        <v>15</v>
      </c>
      <c r="D26" s="3" t="s">
        <v>16</v>
      </c>
      <c r="E26" s="3" t="s">
        <v>17</v>
      </c>
      <c r="F26" s="3" t="s">
        <v>18</v>
      </c>
      <c r="G26" s="3" t="s">
        <v>19</v>
      </c>
      <c r="H26" s="4" t="s">
        <v>19</v>
      </c>
      <c r="I26" s="1" t="s">
        <v>141</v>
      </c>
      <c r="J26" s="1" t="s">
        <v>142</v>
      </c>
      <c r="K26" s="1" t="s">
        <v>143</v>
      </c>
      <c r="L26" s="3" t="str">
        <f t="shared" si="0"/>
        <v>Outstanding</v>
      </c>
      <c r="M26" s="11" t="s">
        <v>19</v>
      </c>
    </row>
    <row r="27" spans="1:13" ht="60" customHeight="1" x14ac:dyDescent="0.35">
      <c r="A27" s="9" t="s">
        <v>144</v>
      </c>
      <c r="B27" s="1" t="s">
        <v>145</v>
      </c>
      <c r="C27" s="2" t="s">
        <v>15</v>
      </c>
      <c r="D27" s="3" t="s">
        <v>16</v>
      </c>
      <c r="E27" s="3" t="s">
        <v>17</v>
      </c>
      <c r="F27" s="3" t="s">
        <v>18</v>
      </c>
      <c r="G27" s="3" t="s">
        <v>19</v>
      </c>
      <c r="H27" s="4" t="s">
        <v>19</v>
      </c>
      <c r="I27" s="1" t="s">
        <v>146</v>
      </c>
      <c r="J27" s="1" t="s">
        <v>147</v>
      </c>
      <c r="K27" s="1" t="s">
        <v>148</v>
      </c>
      <c r="L27" s="3" t="str">
        <f t="shared" si="0"/>
        <v>Outstanding</v>
      </c>
      <c r="M27" s="11" t="s">
        <v>19</v>
      </c>
    </row>
    <row r="28" spans="1:13" ht="60" customHeight="1" x14ac:dyDescent="0.35">
      <c r="A28" s="9" t="s">
        <v>149</v>
      </c>
      <c r="B28" s="1" t="s">
        <v>150</v>
      </c>
      <c r="C28" s="2" t="s">
        <v>15</v>
      </c>
      <c r="D28" s="3" t="s">
        <v>16</v>
      </c>
      <c r="E28" s="3" t="s">
        <v>17</v>
      </c>
      <c r="F28" s="3" t="s">
        <v>18</v>
      </c>
      <c r="G28" s="3" t="s">
        <v>19</v>
      </c>
      <c r="H28" s="4" t="s">
        <v>19</v>
      </c>
      <c r="I28" s="1" t="s">
        <v>151</v>
      </c>
      <c r="J28" s="1" t="s">
        <v>152</v>
      </c>
      <c r="K28" s="1" t="s">
        <v>153</v>
      </c>
      <c r="L28" s="3" t="str">
        <f t="shared" si="0"/>
        <v>Outstanding</v>
      </c>
      <c r="M28" s="11" t="s">
        <v>19</v>
      </c>
    </row>
    <row r="29" spans="1:13" ht="60" customHeight="1" x14ac:dyDescent="0.35">
      <c r="A29" s="9" t="s">
        <v>154</v>
      </c>
      <c r="B29" s="1" t="s">
        <v>155</v>
      </c>
      <c r="C29" s="2" t="s">
        <v>15</v>
      </c>
      <c r="D29" s="3" t="s">
        <v>16</v>
      </c>
      <c r="E29" s="3" t="s">
        <v>17</v>
      </c>
      <c r="F29" s="3" t="s">
        <v>18</v>
      </c>
      <c r="G29" s="3" t="s">
        <v>19</v>
      </c>
      <c r="H29" s="4" t="s">
        <v>19</v>
      </c>
      <c r="I29" s="1" t="s">
        <v>156</v>
      </c>
      <c r="J29" s="1" t="s">
        <v>157</v>
      </c>
      <c r="K29" s="1" t="s">
        <v>158</v>
      </c>
      <c r="L29" s="3" t="str">
        <f t="shared" si="0"/>
        <v>Outstanding</v>
      </c>
      <c r="M29" s="11" t="s">
        <v>19</v>
      </c>
    </row>
    <row r="30" spans="1:13" ht="60" customHeight="1" x14ac:dyDescent="0.35">
      <c r="A30" s="9" t="s">
        <v>159</v>
      </c>
      <c r="B30" s="1" t="s">
        <v>160</v>
      </c>
      <c r="C30" s="2" t="s">
        <v>15</v>
      </c>
      <c r="D30" s="3" t="s">
        <v>16</v>
      </c>
      <c r="E30" s="3" t="s">
        <v>17</v>
      </c>
      <c r="F30" s="3" t="s">
        <v>18</v>
      </c>
      <c r="G30" s="3" t="s">
        <v>19</v>
      </c>
      <c r="H30" s="4" t="s">
        <v>19</v>
      </c>
      <c r="I30" s="1" t="s">
        <v>161</v>
      </c>
      <c r="J30" s="1" t="s">
        <v>162</v>
      </c>
      <c r="K30" s="1" t="s">
        <v>163</v>
      </c>
      <c r="L30" s="3" t="str">
        <f t="shared" si="0"/>
        <v>Outstanding</v>
      </c>
      <c r="M30" s="11" t="s">
        <v>19</v>
      </c>
    </row>
    <row r="31" spans="1:13" ht="60" customHeight="1" x14ac:dyDescent="0.35">
      <c r="A31" s="9" t="s">
        <v>164</v>
      </c>
      <c r="B31" s="1" t="s">
        <v>165</v>
      </c>
      <c r="C31" s="2" t="s">
        <v>15</v>
      </c>
      <c r="D31" s="3" t="s">
        <v>16</v>
      </c>
      <c r="E31" s="3" t="s">
        <v>17</v>
      </c>
      <c r="F31" s="3" t="s">
        <v>18</v>
      </c>
      <c r="G31" s="3" t="s">
        <v>19</v>
      </c>
      <c r="H31" s="4" t="s">
        <v>19</v>
      </c>
      <c r="I31" s="1" t="s">
        <v>166</v>
      </c>
      <c r="J31" s="1" t="s">
        <v>167</v>
      </c>
      <c r="K31" s="1" t="s">
        <v>168</v>
      </c>
      <c r="L31" s="3" t="str">
        <f t="shared" si="0"/>
        <v>Outstanding</v>
      </c>
      <c r="M31" s="11" t="s">
        <v>19</v>
      </c>
    </row>
    <row r="32" spans="1:13" ht="60" customHeight="1" x14ac:dyDescent="0.35">
      <c r="A32" s="9" t="s">
        <v>169</v>
      </c>
      <c r="B32" s="1" t="s">
        <v>170</v>
      </c>
      <c r="C32" s="2" t="s">
        <v>171</v>
      </c>
      <c r="D32" s="3" t="s">
        <v>16</v>
      </c>
      <c r="E32" s="3" t="s">
        <v>17</v>
      </c>
      <c r="F32" s="3" t="s">
        <v>18</v>
      </c>
      <c r="G32" s="3" t="s">
        <v>19</v>
      </c>
      <c r="H32" s="4" t="s">
        <v>19</v>
      </c>
      <c r="I32" s="1" t="s">
        <v>172</v>
      </c>
      <c r="J32" s="1" t="s">
        <v>173</v>
      </c>
      <c r="K32" s="1" t="s">
        <v>174</v>
      </c>
      <c r="L32" s="3" t="str">
        <f t="shared" si="0"/>
        <v>Outstanding</v>
      </c>
      <c r="M32" s="11" t="s">
        <v>19</v>
      </c>
    </row>
    <row r="33" spans="1:13" ht="60" customHeight="1" x14ac:dyDescent="0.35">
      <c r="A33" s="10" t="s">
        <v>175</v>
      </c>
      <c r="B33" s="5" t="s">
        <v>176</v>
      </c>
      <c r="C33" s="6" t="s">
        <v>40</v>
      </c>
      <c r="D33" s="7" t="s">
        <v>16</v>
      </c>
      <c r="E33" s="7" t="s">
        <v>17</v>
      </c>
      <c r="F33" s="7" t="s">
        <v>18</v>
      </c>
      <c r="G33" s="7" t="s">
        <v>19</v>
      </c>
      <c r="H33" s="8" t="s">
        <v>19</v>
      </c>
      <c r="I33" s="5" t="s">
        <v>177</v>
      </c>
      <c r="J33" s="5" t="s">
        <v>178</v>
      </c>
      <c r="K33" s="5" t="s">
        <v>179</v>
      </c>
      <c r="L33" s="7" t="str">
        <f t="shared" si="0"/>
        <v>Outstanding</v>
      </c>
      <c r="M33" s="12" t="s">
        <v>19</v>
      </c>
    </row>
    <row r="37" spans="1:13" ht="32" customHeight="1" x14ac:dyDescent="0.35">
      <c r="A37" s="106" t="s">
        <v>180</v>
      </c>
      <c r="B37" s="106"/>
      <c r="C37" s="106"/>
      <c r="D37" s="106"/>
    </row>
  </sheetData>
  <mergeCells count="1">
    <mergeCell ref="A37:D37"/>
  </mergeCells>
  <conditionalFormatting sqref="C2:C33">
    <cfRule type="expression" dxfId="31" priority="14">
      <formula>LEFT($C2,7)="CAT III"</formula>
    </cfRule>
    <cfRule type="expression" dxfId="30" priority="15">
      <formula>LEFT($C2,6)="CAT II"</formula>
    </cfRule>
    <cfRule type="expression" dxfId="29" priority="16">
      <formula>LEFT($C2,5)="CAT I"</formula>
    </cfRule>
  </conditionalFormatting>
  <conditionalFormatting sqref="D2:D33">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E2:E33">
    <cfRule type="cellIs" dxfId="24" priority="5" operator="equal">
      <formula>"Low"</formula>
    </cfRule>
    <cfRule type="cellIs" dxfId="23" priority="6" operator="equal">
      <formula>"Medium"</formula>
    </cfRule>
    <cfRule type="cellIs" dxfId="22" priority="7" operator="equal">
      <formula>"High"</formula>
    </cfRule>
  </conditionalFormatting>
  <conditionalFormatting sqref="G2:G33">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D2:D33" xr:uid="{00000000-0002-0000-0200-000000000000}">
      <formula1>"Must,Should,Could,Won't,Unassigned"</formula1>
    </dataValidation>
    <dataValidation type="list" showErrorMessage="1" errorTitle="Invalid Value" error="Please select a value from the list: Low, Medium, High, Unassessed." sqref="E2:E33" xr:uid="{00000000-0002-0000-0200-000001000000}">
      <formula1>"Low,Medium,High,Unassessed"</formula1>
    </dataValidation>
    <dataValidation type="list" showErrorMessage="1" errorTitle="Invalid Value" error="Please select a value from the list: Phase1, Phase2, Phase3, Phase4, Phase5, Pending." sqref="F2:F3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33" xr:uid="{00000000-0002-0000-0200-000003000000}">
      <formula1>"Implemented,Testing,Failed,Compensated,Risk Accepted,N/A"</formula1>
    </dataValidation>
  </dataValidations>
  <hyperlinks>
    <hyperlink ref="A3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123" t="s">
        <v>308</v>
      </c>
      <c r="C2" s="123" t="s">
        <v>308</v>
      </c>
      <c r="D2" s="123" t="s">
        <v>308</v>
      </c>
      <c r="E2" s="123" t="s">
        <v>308</v>
      </c>
      <c r="F2" s="123" t="s">
        <v>308</v>
      </c>
      <c r="G2" s="123" t="s">
        <v>308</v>
      </c>
      <c r="H2" s="127" t="s">
        <v>309</v>
      </c>
      <c r="I2" s="127" t="s">
        <v>309</v>
      </c>
      <c r="J2" s="127" t="s">
        <v>309</v>
      </c>
      <c r="K2" s="127" t="s">
        <v>309</v>
      </c>
      <c r="L2" s="127" t="s">
        <v>309</v>
      </c>
      <c r="M2" s="126" t="s">
        <v>310</v>
      </c>
      <c r="N2" s="126" t="s">
        <v>310</v>
      </c>
      <c r="O2" s="128" t="s">
        <v>311</v>
      </c>
      <c r="P2" s="128" t="s">
        <v>311</v>
      </c>
      <c r="Q2" s="124" t="s">
        <v>11</v>
      </c>
      <c r="R2" s="124" t="s">
        <v>11</v>
      </c>
      <c r="S2" s="124" t="s">
        <v>11</v>
      </c>
      <c r="T2" s="125" t="s">
        <v>312</v>
      </c>
    </row>
    <row r="3" spans="2:20" ht="35" customHeight="1" x14ac:dyDescent="0.35">
      <c r="B3" s="70" t="s">
        <v>313</v>
      </c>
      <c r="C3" s="70" t="s">
        <v>314</v>
      </c>
      <c r="D3" s="70" t="s">
        <v>315</v>
      </c>
      <c r="E3" s="70" t="s">
        <v>316</v>
      </c>
      <c r="F3" s="70" t="s">
        <v>317</v>
      </c>
      <c r="G3" s="70" t="s">
        <v>9</v>
      </c>
      <c r="H3" s="71" t="s">
        <v>318</v>
      </c>
      <c r="I3" s="71" t="s">
        <v>319</v>
      </c>
      <c r="J3" s="71" t="s">
        <v>320</v>
      </c>
      <c r="K3" s="71" t="s">
        <v>321</v>
      </c>
      <c r="L3" s="71" t="s">
        <v>253</v>
      </c>
      <c r="M3" s="72" t="s">
        <v>322</v>
      </c>
      <c r="N3" s="72" t="s">
        <v>323</v>
      </c>
      <c r="O3" s="73" t="s">
        <v>324</v>
      </c>
      <c r="P3" s="73" t="s">
        <v>325</v>
      </c>
      <c r="Q3" s="74" t="s">
        <v>11</v>
      </c>
      <c r="R3" s="74" t="s">
        <v>326</v>
      </c>
      <c r="S3" s="74" t="s">
        <v>327</v>
      </c>
      <c r="T3" s="75" t="s">
        <v>328</v>
      </c>
    </row>
    <row r="4" spans="2:20" ht="60" customHeight="1" x14ac:dyDescent="0.35">
      <c r="B4" s="76" t="s">
        <v>329</v>
      </c>
      <c r="C4" s="76" t="s">
        <v>330</v>
      </c>
      <c r="D4" s="76" t="s">
        <v>331</v>
      </c>
      <c r="E4" s="76" t="s">
        <v>332</v>
      </c>
      <c r="F4" s="76" t="s">
        <v>333</v>
      </c>
      <c r="G4" s="76" t="s">
        <v>334</v>
      </c>
      <c r="H4" s="76" t="s">
        <v>335</v>
      </c>
      <c r="I4" s="76" t="s">
        <v>336</v>
      </c>
      <c r="J4" s="76" t="s">
        <v>337</v>
      </c>
      <c r="K4" s="76" t="s">
        <v>338</v>
      </c>
      <c r="L4" s="76" t="s">
        <v>339</v>
      </c>
      <c r="M4" s="76" t="s">
        <v>340</v>
      </c>
      <c r="N4" s="76" t="s">
        <v>341</v>
      </c>
      <c r="O4" s="76" t="s">
        <v>342</v>
      </c>
      <c r="P4" s="76" t="s">
        <v>343</v>
      </c>
      <c r="Q4" s="76" t="s">
        <v>344</v>
      </c>
      <c r="R4" s="76" t="s">
        <v>345</v>
      </c>
      <c r="S4" s="76" t="s">
        <v>346</v>
      </c>
      <c r="T4" s="76" t="s">
        <v>347</v>
      </c>
    </row>
    <row r="5" spans="2:20" ht="60" customHeight="1" x14ac:dyDescent="0.35">
      <c r="B5" s="38" t="s">
        <v>348</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349</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350</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351</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352</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353</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354</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355</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356</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357</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358</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359</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360</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361</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362</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363</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364</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365</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366</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367</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368</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369</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370</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371</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372</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373</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374</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375</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376</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377</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378</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379</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380</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381</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382</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383</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384</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385</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386</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387</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388</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389</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390</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391</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392</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393</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394</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395</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396</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397</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180</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398</v>
      </c>
      <c r="B1" s="104" t="s">
        <v>0</v>
      </c>
      <c r="C1" s="104" t="s">
        <v>399</v>
      </c>
      <c r="D1" s="104" t="s">
        <v>9</v>
      </c>
      <c r="E1" s="104" t="s">
        <v>400</v>
      </c>
      <c r="F1" s="104" t="s">
        <v>401</v>
      </c>
      <c r="G1" s="104" t="s">
        <v>402</v>
      </c>
      <c r="H1" s="104" t="s">
        <v>403</v>
      </c>
      <c r="I1" s="104" t="s">
        <v>404</v>
      </c>
      <c r="J1" s="104" t="s">
        <v>405</v>
      </c>
      <c r="K1" s="104" t="s">
        <v>406</v>
      </c>
      <c r="L1" s="104" t="s">
        <v>407</v>
      </c>
      <c r="M1" s="104" t="s">
        <v>408</v>
      </c>
      <c r="N1" s="104" t="s">
        <v>409</v>
      </c>
      <c r="O1" s="104" t="s">
        <v>410</v>
      </c>
      <c r="P1" s="104" t="s">
        <v>411</v>
      </c>
      <c r="Q1" s="104" t="s">
        <v>412</v>
      </c>
      <c r="R1" s="104" t="s">
        <v>413</v>
      </c>
      <c r="S1" s="104" t="s">
        <v>414</v>
      </c>
      <c r="T1" s="104" t="s">
        <v>415</v>
      </c>
      <c r="U1" s="104" t="s">
        <v>416</v>
      </c>
      <c r="V1" s="104" t="s">
        <v>417</v>
      </c>
      <c r="W1" s="104" t="s">
        <v>418</v>
      </c>
      <c r="X1" s="104" t="s">
        <v>419</v>
      </c>
      <c r="Y1" s="104" t="s">
        <v>420</v>
      </c>
      <c r="Z1" s="104" t="s">
        <v>421</v>
      </c>
      <c r="AA1" s="104" t="s">
        <v>422</v>
      </c>
      <c r="AB1" s="104" t="s">
        <v>423</v>
      </c>
      <c r="AC1" s="104" t="s">
        <v>424</v>
      </c>
      <c r="AD1" s="104" t="s">
        <v>425</v>
      </c>
      <c r="AE1" s="104" t="s">
        <v>426</v>
      </c>
      <c r="AF1" s="104" t="s">
        <v>427</v>
      </c>
      <c r="AG1" s="104" t="s">
        <v>428</v>
      </c>
      <c r="AH1" s="104" t="s">
        <v>429</v>
      </c>
      <c r="AI1" s="104" t="s">
        <v>430</v>
      </c>
      <c r="AJ1" s="104" t="s">
        <v>431</v>
      </c>
      <c r="AK1" s="104" t="s">
        <v>432</v>
      </c>
      <c r="AL1" s="104" t="s">
        <v>433</v>
      </c>
      <c r="AM1" s="104" t="s">
        <v>434</v>
      </c>
      <c r="AN1" s="104" t="s">
        <v>435</v>
      </c>
      <c r="AO1" s="104" t="s">
        <v>436</v>
      </c>
      <c r="AP1" s="104" t="s">
        <v>437</v>
      </c>
      <c r="AQ1" s="104" t="s">
        <v>438</v>
      </c>
      <c r="AR1" s="104" t="s">
        <v>439</v>
      </c>
      <c r="AS1" s="104" t="s">
        <v>440</v>
      </c>
      <c r="AT1" s="104" t="s">
        <v>441</v>
      </c>
      <c r="AU1" s="104" t="s">
        <v>442</v>
      </c>
      <c r="AV1" s="104" t="s">
        <v>443</v>
      </c>
      <c r="AW1" s="105" t="s">
        <v>444</v>
      </c>
    </row>
    <row r="2" spans="1:49" ht="60" customHeight="1" outlineLevel="1" x14ac:dyDescent="0.35">
      <c r="A2" s="97" t="s">
        <v>445</v>
      </c>
      <c r="B2" s="80">
        <v>1</v>
      </c>
      <c r="C2" s="82" t="s">
        <v>19</v>
      </c>
      <c r="D2" s="84" t="s">
        <v>446</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445</v>
      </c>
      <c r="B3" s="81" t="s">
        <v>447</v>
      </c>
      <c r="C3" s="83" t="s">
        <v>448</v>
      </c>
      <c r="D3" s="85" t="s">
        <v>449</v>
      </c>
      <c r="E3" s="85" t="s">
        <v>450</v>
      </c>
      <c r="F3" s="86" t="s">
        <v>451</v>
      </c>
      <c r="G3" s="86" t="s">
        <v>452</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445</v>
      </c>
      <c r="B4" s="81" t="s">
        <v>453</v>
      </c>
      <c r="C4" s="83" t="s">
        <v>454</v>
      </c>
      <c r="D4" s="85" t="s">
        <v>455</v>
      </c>
      <c r="E4" s="85" t="s">
        <v>456</v>
      </c>
      <c r="F4" s="86" t="s">
        <v>451</v>
      </c>
      <c r="G4" s="86" t="s">
        <v>457</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445</v>
      </c>
      <c r="B5" s="81" t="s">
        <v>458</v>
      </c>
      <c r="C5" s="83" t="s">
        <v>459</v>
      </c>
      <c r="D5" s="85" t="s">
        <v>460</v>
      </c>
      <c r="E5" s="85" t="s">
        <v>461</v>
      </c>
      <c r="F5" s="86" t="s">
        <v>451</v>
      </c>
      <c r="G5" s="86" t="s">
        <v>462</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445</v>
      </c>
      <c r="B6" s="81" t="s">
        <v>463</v>
      </c>
      <c r="C6" s="83" t="s">
        <v>464</v>
      </c>
      <c r="D6" s="85" t="s">
        <v>465</v>
      </c>
      <c r="E6" s="85" t="s">
        <v>466</v>
      </c>
      <c r="F6" s="86" t="s">
        <v>451</v>
      </c>
      <c r="G6" s="86" t="s">
        <v>452</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445</v>
      </c>
      <c r="B7" s="81" t="s">
        <v>467</v>
      </c>
      <c r="C7" s="83" t="s">
        <v>468</v>
      </c>
      <c r="D7" s="85" t="s">
        <v>469</v>
      </c>
      <c r="E7" s="85" t="s">
        <v>470</v>
      </c>
      <c r="F7" s="86" t="s">
        <v>451</v>
      </c>
      <c r="G7" s="86" t="s">
        <v>462</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471</v>
      </c>
      <c r="B8" s="80">
        <v>2</v>
      </c>
      <c r="C8" s="82" t="s">
        <v>19</v>
      </c>
      <c r="D8" s="84" t="s">
        <v>472</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471</v>
      </c>
      <c r="B9" s="81" t="s">
        <v>473</v>
      </c>
      <c r="C9" s="83" t="s">
        <v>474</v>
      </c>
      <c r="D9" s="85" t="s">
        <v>475</v>
      </c>
      <c r="E9" s="85" t="s">
        <v>476</v>
      </c>
      <c r="F9" s="86" t="s">
        <v>477</v>
      </c>
      <c r="G9" s="86" t="s">
        <v>452</v>
      </c>
      <c r="H9" s="86">
        <v>1</v>
      </c>
      <c r="I9" s="88">
        <f>IF(COUNTIF(J9:AW9,"&lt;&gt;")=0,"",SUMPRODUCT(((Recommendations[ImplStatus]="Implemented")+(Recommendations[ImplStatus]="Compensated"))*ISNUMBER(MATCH(Recommendations[Id],J9:AW9,0)))/COUNTIF(J9:AW9,"&lt;&gt;"))</f>
        <v>0</v>
      </c>
      <c r="J9" s="90" t="s">
        <v>64</v>
      </c>
      <c r="K9" s="90" t="s">
        <v>139</v>
      </c>
      <c r="L9" s="90" t="s">
        <v>144</v>
      </c>
      <c r="M9" s="90" t="s">
        <v>149</v>
      </c>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471</v>
      </c>
      <c r="B10" s="81" t="s">
        <v>478</v>
      </c>
      <c r="C10" s="83" t="s">
        <v>479</v>
      </c>
      <c r="D10" s="85" t="s">
        <v>480</v>
      </c>
      <c r="E10" s="85" t="s">
        <v>481</v>
      </c>
      <c r="F10" s="86" t="s">
        <v>477</v>
      </c>
      <c r="G10" s="86" t="s">
        <v>452</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471</v>
      </c>
      <c r="B11" s="81" t="s">
        <v>482</v>
      </c>
      <c r="C11" s="83" t="s">
        <v>483</v>
      </c>
      <c r="D11" s="85" t="s">
        <v>484</v>
      </c>
      <c r="E11" s="85" t="s">
        <v>485</v>
      </c>
      <c r="F11" s="86" t="s">
        <v>477</v>
      </c>
      <c r="G11" s="86" t="s">
        <v>457</v>
      </c>
      <c r="H11" s="86">
        <v>1</v>
      </c>
      <c r="I11" s="88">
        <f>IF(COUNTIF(J11:AW11,"&lt;&gt;")=0,"",SUMPRODUCT(((Recommendations[ImplStatus]="Implemented")+(Recommendations[ImplStatus]="Compensated"))*ISNUMBER(MATCH(Recommendations[Id],J11:AW11,0)))/COUNTIF(J11:AW11,"&lt;&gt;"))</f>
        <v>0</v>
      </c>
      <c r="J11" s="90" t="s">
        <v>99</v>
      </c>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471</v>
      </c>
      <c r="B12" s="81" t="s">
        <v>486</v>
      </c>
      <c r="C12" s="83" t="s">
        <v>487</v>
      </c>
      <c r="D12" s="85" t="s">
        <v>488</v>
      </c>
      <c r="E12" s="85" t="s">
        <v>489</v>
      </c>
      <c r="F12" s="86" t="s">
        <v>477</v>
      </c>
      <c r="G12" s="86" t="s">
        <v>462</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471</v>
      </c>
      <c r="B13" s="81" t="s">
        <v>490</v>
      </c>
      <c r="C13" s="83" t="s">
        <v>491</v>
      </c>
      <c r="D13" s="85" t="s">
        <v>492</v>
      </c>
      <c r="E13" s="85" t="s">
        <v>493</v>
      </c>
      <c r="F13" s="86" t="s">
        <v>477</v>
      </c>
      <c r="G13" s="86" t="s">
        <v>494</v>
      </c>
      <c r="H13" s="86">
        <v>2</v>
      </c>
      <c r="I13" s="88">
        <f>IF(COUNTIF(J13:AW13,"&lt;&gt;")=0,"",SUMPRODUCT(((Recommendations[ImplStatus]="Implemented")+(Recommendations[ImplStatus]="Compensated"))*ISNUMBER(MATCH(Recommendations[Id],J13:AW13,0)))/COUNTIF(J13:AW13,"&lt;&gt;"))</f>
        <v>0</v>
      </c>
      <c r="J13" s="90" t="s">
        <v>44</v>
      </c>
      <c r="K13" s="90" t="s">
        <v>49</v>
      </c>
      <c r="L13" s="90" t="s">
        <v>74</v>
      </c>
      <c r="M13" s="90" t="s">
        <v>154</v>
      </c>
      <c r="N13" s="90" t="s">
        <v>159</v>
      </c>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471</v>
      </c>
      <c r="B14" s="81" t="s">
        <v>495</v>
      </c>
      <c r="C14" s="83" t="s">
        <v>496</v>
      </c>
      <c r="D14" s="85" t="s">
        <v>497</v>
      </c>
      <c r="E14" s="85" t="s">
        <v>498</v>
      </c>
      <c r="F14" s="86" t="s">
        <v>477</v>
      </c>
      <c r="G14" s="86" t="s">
        <v>494</v>
      </c>
      <c r="H14" s="86">
        <v>2</v>
      </c>
      <c r="I14" s="88">
        <f>IF(COUNTIF(J14:AW14,"&lt;&gt;")=0,"",SUMPRODUCT(((Recommendations[ImplStatus]="Implemented")+(Recommendations[ImplStatus]="Compensated"))*ISNUMBER(MATCH(Recommendations[Id],J14:AW14,0)))/COUNTIF(J14:AW14,"&lt;&gt;"))</f>
        <v>0</v>
      </c>
      <c r="J14" s="90" t="s">
        <v>44</v>
      </c>
      <c r="K14" s="90" t="s">
        <v>49</v>
      </c>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471</v>
      </c>
      <c r="B15" s="81" t="s">
        <v>499</v>
      </c>
      <c r="C15" s="83" t="s">
        <v>500</v>
      </c>
      <c r="D15" s="85" t="s">
        <v>501</v>
      </c>
      <c r="E15" s="85" t="s">
        <v>502</v>
      </c>
      <c r="F15" s="86" t="s">
        <v>477</v>
      </c>
      <c r="G15" s="86" t="s">
        <v>494</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503</v>
      </c>
      <c r="B16" s="80">
        <v>3</v>
      </c>
      <c r="C16" s="82" t="s">
        <v>19</v>
      </c>
      <c r="D16" s="84" t="s">
        <v>504</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503</v>
      </c>
      <c r="B17" s="81" t="s">
        <v>505</v>
      </c>
      <c r="C17" s="83" t="s">
        <v>506</v>
      </c>
      <c r="D17" s="85" t="s">
        <v>507</v>
      </c>
      <c r="E17" s="85" t="s">
        <v>508</v>
      </c>
      <c r="F17" s="86" t="s">
        <v>509</v>
      </c>
      <c r="G17" s="86" t="s">
        <v>510</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503</v>
      </c>
      <c r="B18" s="81" t="s">
        <v>511</v>
      </c>
      <c r="C18" s="83" t="s">
        <v>512</v>
      </c>
      <c r="D18" s="85" t="s">
        <v>513</v>
      </c>
      <c r="E18" s="85" t="s">
        <v>514</v>
      </c>
      <c r="F18" s="86" t="s">
        <v>509</v>
      </c>
      <c r="G18" s="86" t="s">
        <v>452</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503</v>
      </c>
      <c r="B19" s="81" t="s">
        <v>515</v>
      </c>
      <c r="C19" s="83" t="s">
        <v>516</v>
      </c>
      <c r="D19" s="85" t="s">
        <v>517</v>
      </c>
      <c r="E19" s="85" t="s">
        <v>518</v>
      </c>
      <c r="F19" s="86" t="s">
        <v>509</v>
      </c>
      <c r="G19" s="86" t="s">
        <v>494</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503</v>
      </c>
      <c r="B20" s="81" t="s">
        <v>519</v>
      </c>
      <c r="C20" s="83" t="s">
        <v>520</v>
      </c>
      <c r="D20" s="85" t="s">
        <v>521</v>
      </c>
      <c r="E20" s="85" t="s">
        <v>522</v>
      </c>
      <c r="F20" s="86" t="s">
        <v>509</v>
      </c>
      <c r="G20" s="86" t="s">
        <v>494</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503</v>
      </c>
      <c r="B21" s="81" t="s">
        <v>523</v>
      </c>
      <c r="C21" s="83" t="s">
        <v>524</v>
      </c>
      <c r="D21" s="85" t="s">
        <v>525</v>
      </c>
      <c r="E21" s="85" t="s">
        <v>526</v>
      </c>
      <c r="F21" s="86" t="s">
        <v>509</v>
      </c>
      <c r="G21" s="86" t="s">
        <v>494</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503</v>
      </c>
      <c r="B22" s="81" t="s">
        <v>527</v>
      </c>
      <c r="C22" s="83" t="s">
        <v>528</v>
      </c>
      <c r="D22" s="85" t="s">
        <v>529</v>
      </c>
      <c r="E22" s="85" t="s">
        <v>530</v>
      </c>
      <c r="F22" s="86" t="s">
        <v>509</v>
      </c>
      <c r="G22" s="86" t="s">
        <v>494</v>
      </c>
      <c r="H22" s="86">
        <v>1</v>
      </c>
      <c r="I22" s="88">
        <f>IF(COUNTIF(J22:AW22,"&lt;&gt;")=0,"",SUMPRODUCT(((Recommendations[ImplStatus]="Implemented")+(Recommendations[ImplStatus]="Compensated"))*ISNUMBER(MATCH(Recommendations[Id],J22:AW22,0)))/COUNTIF(J22:AW22,"&lt;&gt;"))</f>
        <v>0</v>
      </c>
      <c r="J22" s="90" t="s">
        <v>54</v>
      </c>
      <c r="K22" s="90" t="s">
        <v>59</v>
      </c>
      <c r="L22" s="90" t="s">
        <v>84</v>
      </c>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503</v>
      </c>
      <c r="B23" s="81" t="s">
        <v>531</v>
      </c>
      <c r="C23" s="83" t="s">
        <v>532</v>
      </c>
      <c r="D23" s="85" t="s">
        <v>533</v>
      </c>
      <c r="E23" s="85" t="s">
        <v>534</v>
      </c>
      <c r="F23" s="86" t="s">
        <v>509</v>
      </c>
      <c r="G23" s="86" t="s">
        <v>452</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503</v>
      </c>
      <c r="B24" s="81" t="s">
        <v>535</v>
      </c>
      <c r="C24" s="83" t="s">
        <v>536</v>
      </c>
      <c r="D24" s="85" t="s">
        <v>537</v>
      </c>
      <c r="E24" s="85" t="s">
        <v>538</v>
      </c>
      <c r="F24" s="86" t="s">
        <v>509</v>
      </c>
      <c r="G24" s="86" t="s">
        <v>452</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503</v>
      </c>
      <c r="B25" s="81" t="s">
        <v>539</v>
      </c>
      <c r="C25" s="83" t="s">
        <v>540</v>
      </c>
      <c r="D25" s="85" t="s">
        <v>541</v>
      </c>
      <c r="E25" s="85" t="s">
        <v>542</v>
      </c>
      <c r="F25" s="86" t="s">
        <v>509</v>
      </c>
      <c r="G25" s="86" t="s">
        <v>494</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503</v>
      </c>
      <c r="B26" s="81" t="s">
        <v>543</v>
      </c>
      <c r="C26" s="83" t="s">
        <v>544</v>
      </c>
      <c r="D26" s="85" t="s">
        <v>545</v>
      </c>
      <c r="E26" s="85" t="s">
        <v>546</v>
      </c>
      <c r="F26" s="86" t="s">
        <v>509</v>
      </c>
      <c r="G26" s="86" t="s">
        <v>494</v>
      </c>
      <c r="H26" s="86">
        <v>2</v>
      </c>
      <c r="I26" s="88">
        <f>IF(COUNTIF(J26:AW26,"&lt;&gt;")=0,"",SUMPRODUCT(((Recommendations[ImplStatus]="Implemented")+(Recommendations[ImplStatus]="Compensated"))*ISNUMBER(MATCH(Recommendations[Id],J26:AW26,0)))/COUNTIF(J26:AW26,"&lt;&gt;"))</f>
        <v>0</v>
      </c>
      <c r="J26" s="90" t="s">
        <v>129</v>
      </c>
      <c r="K26" s="90" t="s">
        <v>134</v>
      </c>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503</v>
      </c>
      <c r="B27" s="81" t="s">
        <v>547</v>
      </c>
      <c r="C27" s="83" t="s">
        <v>548</v>
      </c>
      <c r="D27" s="85" t="s">
        <v>549</v>
      </c>
      <c r="E27" s="85" t="s">
        <v>550</v>
      </c>
      <c r="F27" s="86" t="s">
        <v>509</v>
      </c>
      <c r="G27" s="86" t="s">
        <v>494</v>
      </c>
      <c r="H27" s="86">
        <v>2</v>
      </c>
      <c r="I27" s="88">
        <f>IF(COUNTIF(J27:AW27,"&lt;&gt;")=0,"",SUMPRODUCT(((Recommendations[ImplStatus]="Implemented")+(Recommendations[ImplStatus]="Compensated"))*ISNUMBER(MATCH(Recommendations[Id],J27:AW27,0)))/COUNTIF(J27:AW27,"&lt;&gt;"))</f>
        <v>0</v>
      </c>
      <c r="J27" s="90" t="s">
        <v>54</v>
      </c>
      <c r="K27" s="90" t="s">
        <v>59</v>
      </c>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503</v>
      </c>
      <c r="B28" s="81" t="s">
        <v>551</v>
      </c>
      <c r="C28" s="83" t="s">
        <v>552</v>
      </c>
      <c r="D28" s="85" t="s">
        <v>553</v>
      </c>
      <c r="E28" s="85" t="s">
        <v>554</v>
      </c>
      <c r="F28" s="86" t="s">
        <v>509</v>
      </c>
      <c r="G28" s="86" t="s">
        <v>494</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503</v>
      </c>
      <c r="B29" s="81" t="s">
        <v>555</v>
      </c>
      <c r="C29" s="83" t="s">
        <v>556</v>
      </c>
      <c r="D29" s="85" t="s">
        <v>557</v>
      </c>
      <c r="E29" s="85" t="s">
        <v>558</v>
      </c>
      <c r="F29" s="86" t="s">
        <v>509</v>
      </c>
      <c r="G29" s="86" t="s">
        <v>494</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503</v>
      </c>
      <c r="B30" s="81" t="s">
        <v>559</v>
      </c>
      <c r="C30" s="83" t="s">
        <v>560</v>
      </c>
      <c r="D30" s="85" t="s">
        <v>561</v>
      </c>
      <c r="E30" s="85" t="s">
        <v>562</v>
      </c>
      <c r="F30" s="86" t="s">
        <v>509</v>
      </c>
      <c r="G30" s="86" t="s">
        <v>462</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563</v>
      </c>
      <c r="B31" s="80">
        <v>4</v>
      </c>
      <c r="C31" s="82" t="s">
        <v>19</v>
      </c>
      <c r="D31" s="84" t="s">
        <v>564</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563</v>
      </c>
      <c r="B32" s="81" t="s">
        <v>565</v>
      </c>
      <c r="C32" s="83" t="s">
        <v>566</v>
      </c>
      <c r="D32" s="85" t="s">
        <v>567</v>
      </c>
      <c r="E32" s="85" t="s">
        <v>568</v>
      </c>
      <c r="F32" s="86" t="s">
        <v>569</v>
      </c>
      <c r="G32" s="86" t="s">
        <v>510</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563</v>
      </c>
      <c r="B33" s="81" t="s">
        <v>570</v>
      </c>
      <c r="C33" s="83" t="s">
        <v>571</v>
      </c>
      <c r="D33" s="85" t="s">
        <v>572</v>
      </c>
      <c r="E33" s="85" t="s">
        <v>573</v>
      </c>
      <c r="F33" s="86" t="s">
        <v>569</v>
      </c>
      <c r="G33" s="86" t="s">
        <v>510</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563</v>
      </c>
      <c r="B34" s="81" t="s">
        <v>574</v>
      </c>
      <c r="C34" s="83" t="s">
        <v>575</v>
      </c>
      <c r="D34" s="85" t="s">
        <v>576</v>
      </c>
      <c r="E34" s="85" t="s">
        <v>577</v>
      </c>
      <c r="F34" s="86" t="s">
        <v>451</v>
      </c>
      <c r="G34" s="86" t="s">
        <v>494</v>
      </c>
      <c r="H34" s="86">
        <v>1</v>
      </c>
      <c r="I34" s="88">
        <f>IF(COUNTIF(J34:AW34,"&lt;&gt;")=0,"",SUMPRODUCT(((Recommendations[ImplStatus]="Implemented")+(Recommendations[ImplStatus]="Compensated"))*ISNUMBER(MATCH(Recommendations[Id],J34:AW34,0)))/COUNTIF(J34:AW34,"&lt;&gt;"))</f>
        <v>0</v>
      </c>
      <c r="J34" s="90" t="s">
        <v>28</v>
      </c>
      <c r="K34" s="90" t="s">
        <v>33</v>
      </c>
      <c r="L34" s="90" t="s">
        <v>69</v>
      </c>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563</v>
      </c>
      <c r="B35" s="81" t="s">
        <v>578</v>
      </c>
      <c r="C35" s="83" t="s">
        <v>579</v>
      </c>
      <c r="D35" s="85" t="s">
        <v>580</v>
      </c>
      <c r="E35" s="85" t="s">
        <v>581</v>
      </c>
      <c r="F35" s="86" t="s">
        <v>451</v>
      </c>
      <c r="G35" s="86" t="s">
        <v>494</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563</v>
      </c>
      <c r="B36" s="81" t="s">
        <v>582</v>
      </c>
      <c r="C36" s="83" t="s">
        <v>583</v>
      </c>
      <c r="D36" s="85" t="s">
        <v>584</v>
      </c>
      <c r="E36" s="85" t="s">
        <v>585</v>
      </c>
      <c r="F36" s="86" t="s">
        <v>451</v>
      </c>
      <c r="G36" s="86" t="s">
        <v>494</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563</v>
      </c>
      <c r="B37" s="81" t="s">
        <v>586</v>
      </c>
      <c r="C37" s="83" t="s">
        <v>587</v>
      </c>
      <c r="D37" s="85" t="s">
        <v>588</v>
      </c>
      <c r="E37" s="85" t="s">
        <v>589</v>
      </c>
      <c r="F37" s="86" t="s">
        <v>451</v>
      </c>
      <c r="G37" s="86" t="s">
        <v>494</v>
      </c>
      <c r="H37" s="86">
        <v>1</v>
      </c>
      <c r="I37" s="88">
        <f>IF(COUNTIF(J37:AW37,"&lt;&gt;")=0,"",SUMPRODUCT(((Recommendations[ImplStatus]="Implemented")+(Recommendations[ImplStatus]="Compensated"))*ISNUMBER(MATCH(Recommendations[Id],J37:AW37,0)))/COUNTIF(J37:AW37,"&lt;&gt;"))</f>
        <v>0</v>
      </c>
      <c r="J37" s="90" t="s">
        <v>64</v>
      </c>
      <c r="K37" s="90" t="s">
        <v>139</v>
      </c>
      <c r="L37" s="90" t="s">
        <v>144</v>
      </c>
      <c r="M37" s="90" t="s">
        <v>149</v>
      </c>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563</v>
      </c>
      <c r="B38" s="81" t="s">
        <v>590</v>
      </c>
      <c r="C38" s="83" t="s">
        <v>591</v>
      </c>
      <c r="D38" s="85" t="s">
        <v>592</v>
      </c>
      <c r="E38" s="85" t="s">
        <v>593</v>
      </c>
      <c r="F38" s="86" t="s">
        <v>594</v>
      </c>
      <c r="G38" s="86" t="s">
        <v>494</v>
      </c>
      <c r="H38" s="86">
        <v>1</v>
      </c>
      <c r="I38" s="88">
        <f>IF(COUNTIF(J38:AW38,"&lt;&gt;")=0,"",SUMPRODUCT(((Recommendations[ImplStatus]="Implemented")+(Recommendations[ImplStatus]="Compensated"))*ISNUMBER(MATCH(Recommendations[Id],J38:AW38,0)))/COUNTIF(J38:AW38,"&lt;&gt;"))</f>
        <v>0</v>
      </c>
      <c r="J38" s="90" t="s">
        <v>13</v>
      </c>
      <c r="K38" s="90" t="s">
        <v>23</v>
      </c>
      <c r="L38" s="90" t="s">
        <v>79</v>
      </c>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563</v>
      </c>
      <c r="B39" s="81" t="s">
        <v>595</v>
      </c>
      <c r="C39" s="83" t="s">
        <v>596</v>
      </c>
      <c r="D39" s="85" t="s">
        <v>597</v>
      </c>
      <c r="E39" s="85" t="s">
        <v>598</v>
      </c>
      <c r="F39" s="86" t="s">
        <v>451</v>
      </c>
      <c r="G39" s="86" t="s">
        <v>494</v>
      </c>
      <c r="H39" s="86">
        <v>2</v>
      </c>
      <c r="I39" s="88">
        <f>IF(COUNTIF(J39:AW39,"&lt;&gt;")=0,"",SUMPRODUCT(((Recommendations[ImplStatus]="Implemented")+(Recommendations[ImplStatus]="Compensated"))*ISNUMBER(MATCH(Recommendations[Id],J39:AW39,0)))/COUNTIF(J39:AW39,"&lt;&gt;"))</f>
        <v>0</v>
      </c>
      <c r="J39" s="90" t="s">
        <v>74</v>
      </c>
      <c r="K39" s="90" t="s">
        <v>99</v>
      </c>
      <c r="L39" s="90" t="s">
        <v>164</v>
      </c>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563</v>
      </c>
      <c r="B40" s="81" t="s">
        <v>599</v>
      </c>
      <c r="C40" s="83" t="s">
        <v>600</v>
      </c>
      <c r="D40" s="85" t="s">
        <v>601</v>
      </c>
      <c r="E40" s="85" t="s">
        <v>602</v>
      </c>
      <c r="F40" s="86" t="s">
        <v>451</v>
      </c>
      <c r="G40" s="86" t="s">
        <v>494</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563</v>
      </c>
      <c r="B41" s="81" t="s">
        <v>603</v>
      </c>
      <c r="C41" s="83" t="s">
        <v>604</v>
      </c>
      <c r="D41" s="85" t="s">
        <v>605</v>
      </c>
      <c r="E41" s="85" t="s">
        <v>606</v>
      </c>
      <c r="F41" s="86" t="s">
        <v>451</v>
      </c>
      <c r="G41" s="86" t="s">
        <v>494</v>
      </c>
      <c r="H41" s="86">
        <v>2</v>
      </c>
      <c r="I41" s="88">
        <f>IF(COUNTIF(J41:AW41,"&lt;&gt;")=0,"",SUMPRODUCT(((Recommendations[ImplStatus]="Implemented")+(Recommendations[ImplStatus]="Compensated"))*ISNUMBER(MATCH(Recommendations[Id],J41:AW41,0)))/COUNTIF(J41:AW41,"&lt;&gt;"))</f>
        <v>0</v>
      </c>
      <c r="J41" s="90" t="s">
        <v>28</v>
      </c>
      <c r="K41" s="90" t="s">
        <v>33</v>
      </c>
      <c r="L41" s="90" t="s">
        <v>38</v>
      </c>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563</v>
      </c>
      <c r="B42" s="81" t="s">
        <v>607</v>
      </c>
      <c r="C42" s="83" t="s">
        <v>608</v>
      </c>
      <c r="D42" s="85" t="s">
        <v>609</v>
      </c>
      <c r="E42" s="85" t="s">
        <v>610</v>
      </c>
      <c r="F42" s="86" t="s">
        <v>509</v>
      </c>
      <c r="G42" s="86" t="s">
        <v>494</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563</v>
      </c>
      <c r="B43" s="81" t="s">
        <v>611</v>
      </c>
      <c r="C43" s="83" t="s">
        <v>612</v>
      </c>
      <c r="D43" s="85" t="s">
        <v>613</v>
      </c>
      <c r="E43" s="85" t="s">
        <v>614</v>
      </c>
      <c r="F43" s="86" t="s">
        <v>509</v>
      </c>
      <c r="G43" s="86" t="s">
        <v>494</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615</v>
      </c>
      <c r="B44" s="80">
        <v>5</v>
      </c>
      <c r="C44" s="82" t="s">
        <v>19</v>
      </c>
      <c r="D44" s="84" t="s">
        <v>616</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615</v>
      </c>
      <c r="B45" s="81" t="s">
        <v>617</v>
      </c>
      <c r="C45" s="83" t="s">
        <v>618</v>
      </c>
      <c r="D45" s="85" t="s">
        <v>619</v>
      </c>
      <c r="E45" s="85" t="s">
        <v>620</v>
      </c>
      <c r="F45" s="86" t="s">
        <v>594</v>
      </c>
      <c r="G45" s="86" t="s">
        <v>452</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615</v>
      </c>
      <c r="B46" s="81" t="s">
        <v>621</v>
      </c>
      <c r="C46" s="83" t="s">
        <v>622</v>
      </c>
      <c r="D46" s="85" t="s">
        <v>623</v>
      </c>
      <c r="E46" s="85" t="s">
        <v>624</v>
      </c>
      <c r="F46" s="86" t="s">
        <v>594</v>
      </c>
      <c r="G46" s="86" t="s">
        <v>494</v>
      </c>
      <c r="H46" s="86">
        <v>1</v>
      </c>
      <c r="I46" s="88">
        <f>IF(COUNTIF(J46:AW46,"&lt;&gt;")=0,"",SUMPRODUCT(((Recommendations[ImplStatus]="Implemented")+(Recommendations[ImplStatus]="Compensated"))*ISNUMBER(MATCH(Recommendations[Id],J46:AW46,0)))/COUNTIF(J46:AW46,"&lt;&gt;"))</f>
        <v>0</v>
      </c>
      <c r="J46" s="90" t="s">
        <v>13</v>
      </c>
      <c r="K46" s="90" t="s">
        <v>23</v>
      </c>
      <c r="L46" s="90" t="s">
        <v>38</v>
      </c>
      <c r="M46" s="90" t="s">
        <v>79</v>
      </c>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615</v>
      </c>
      <c r="B47" s="81" t="s">
        <v>625</v>
      </c>
      <c r="C47" s="83" t="s">
        <v>626</v>
      </c>
      <c r="D47" s="85" t="s">
        <v>627</v>
      </c>
      <c r="E47" s="85" t="s">
        <v>628</v>
      </c>
      <c r="F47" s="86" t="s">
        <v>594</v>
      </c>
      <c r="G47" s="86" t="s">
        <v>494</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615</v>
      </c>
      <c r="B48" s="81" t="s">
        <v>629</v>
      </c>
      <c r="C48" s="83" t="s">
        <v>630</v>
      </c>
      <c r="D48" s="85" t="s">
        <v>631</v>
      </c>
      <c r="E48" s="85" t="s">
        <v>632</v>
      </c>
      <c r="F48" s="86" t="s">
        <v>594</v>
      </c>
      <c r="G48" s="86" t="s">
        <v>494</v>
      </c>
      <c r="H48" s="86">
        <v>1</v>
      </c>
      <c r="I48" s="88">
        <f>IF(COUNTIF(J48:AW48,"&lt;&gt;")=0,"",SUMPRODUCT(((Recommendations[ImplStatus]="Implemented")+(Recommendations[ImplStatus]="Compensated"))*ISNUMBER(MATCH(Recommendations[Id],J48:AW48,0)))/COUNTIF(J48:AW48,"&lt;&gt;"))</f>
        <v>0</v>
      </c>
      <c r="J48" s="90" t="s">
        <v>104</v>
      </c>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615</v>
      </c>
      <c r="B49" s="81" t="s">
        <v>633</v>
      </c>
      <c r="C49" s="83" t="s">
        <v>634</v>
      </c>
      <c r="D49" s="85" t="s">
        <v>635</v>
      </c>
      <c r="E49" s="85" t="s">
        <v>636</v>
      </c>
      <c r="F49" s="86" t="s">
        <v>594</v>
      </c>
      <c r="G49" s="86" t="s">
        <v>452</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615</v>
      </c>
      <c r="B50" s="81" t="s">
        <v>637</v>
      </c>
      <c r="C50" s="83" t="s">
        <v>638</v>
      </c>
      <c r="D50" s="85" t="s">
        <v>639</v>
      </c>
      <c r="E50" s="85" t="s">
        <v>640</v>
      </c>
      <c r="F50" s="86" t="s">
        <v>594</v>
      </c>
      <c r="G50" s="86" t="s">
        <v>510</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641</v>
      </c>
      <c r="B51" s="80">
        <v>6</v>
      </c>
      <c r="C51" s="82" t="s">
        <v>19</v>
      </c>
      <c r="D51" s="84" t="s">
        <v>642</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641</v>
      </c>
      <c r="B52" s="81" t="s">
        <v>643</v>
      </c>
      <c r="C52" s="83" t="s">
        <v>644</v>
      </c>
      <c r="D52" s="85" t="s">
        <v>645</v>
      </c>
      <c r="E52" s="85" t="s">
        <v>646</v>
      </c>
      <c r="F52" s="86" t="s">
        <v>569</v>
      </c>
      <c r="G52" s="86" t="s">
        <v>510</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641</v>
      </c>
      <c r="B53" s="81" t="s">
        <v>647</v>
      </c>
      <c r="C53" s="83" t="s">
        <v>648</v>
      </c>
      <c r="D53" s="85" t="s">
        <v>649</v>
      </c>
      <c r="E53" s="85" t="s">
        <v>650</v>
      </c>
      <c r="F53" s="86" t="s">
        <v>569</v>
      </c>
      <c r="G53" s="86" t="s">
        <v>510</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641</v>
      </c>
      <c r="B54" s="81" t="s">
        <v>651</v>
      </c>
      <c r="C54" s="83" t="s">
        <v>652</v>
      </c>
      <c r="D54" s="85" t="s">
        <v>653</v>
      </c>
      <c r="E54" s="85" t="s">
        <v>654</v>
      </c>
      <c r="F54" s="86" t="s">
        <v>594</v>
      </c>
      <c r="G54" s="86" t="s">
        <v>494</v>
      </c>
      <c r="H54" s="86">
        <v>1</v>
      </c>
      <c r="I54" s="88">
        <f>IF(COUNTIF(J54:AW54,"&lt;&gt;")=0,"",SUMPRODUCT(((Recommendations[ImplStatus]="Implemented")+(Recommendations[ImplStatus]="Compensated"))*ISNUMBER(MATCH(Recommendations[Id],J54:AW54,0)))/COUNTIF(J54:AW54,"&lt;&gt;"))</f>
        <v>0</v>
      </c>
      <c r="J54" s="90" t="s">
        <v>69</v>
      </c>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641</v>
      </c>
      <c r="B55" s="81" t="s">
        <v>655</v>
      </c>
      <c r="C55" s="83" t="s">
        <v>656</v>
      </c>
      <c r="D55" s="85" t="s">
        <v>657</v>
      </c>
      <c r="E55" s="85" t="s">
        <v>658</v>
      </c>
      <c r="F55" s="86" t="s">
        <v>594</v>
      </c>
      <c r="G55" s="86" t="s">
        <v>494</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641</v>
      </c>
      <c r="B56" s="81" t="s">
        <v>659</v>
      </c>
      <c r="C56" s="83" t="s">
        <v>660</v>
      </c>
      <c r="D56" s="85" t="s">
        <v>661</v>
      </c>
      <c r="E56" s="85" t="s">
        <v>662</v>
      </c>
      <c r="F56" s="86" t="s">
        <v>594</v>
      </c>
      <c r="G56" s="86" t="s">
        <v>494</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641</v>
      </c>
      <c r="B57" s="81" t="s">
        <v>663</v>
      </c>
      <c r="C57" s="83" t="s">
        <v>664</v>
      </c>
      <c r="D57" s="85" t="s">
        <v>665</v>
      </c>
      <c r="E57" s="85" t="s">
        <v>666</v>
      </c>
      <c r="F57" s="86" t="s">
        <v>477</v>
      </c>
      <c r="G57" s="86" t="s">
        <v>452</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641</v>
      </c>
      <c r="B58" s="81" t="s">
        <v>667</v>
      </c>
      <c r="C58" s="83" t="s">
        <v>668</v>
      </c>
      <c r="D58" s="85" t="s">
        <v>669</v>
      </c>
      <c r="E58" s="85" t="s">
        <v>670</v>
      </c>
      <c r="F58" s="86" t="s">
        <v>594</v>
      </c>
      <c r="G58" s="86" t="s">
        <v>494</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641</v>
      </c>
      <c r="B59" s="81" t="s">
        <v>671</v>
      </c>
      <c r="C59" s="83" t="s">
        <v>672</v>
      </c>
      <c r="D59" s="85" t="s">
        <v>673</v>
      </c>
      <c r="E59" s="85" t="s">
        <v>674</v>
      </c>
      <c r="F59" s="86" t="s">
        <v>594</v>
      </c>
      <c r="G59" s="86" t="s">
        <v>510</v>
      </c>
      <c r="H59" s="86">
        <v>3</v>
      </c>
      <c r="I59" s="88">
        <f>IF(COUNTIF(J59:AW59,"&lt;&gt;")=0,"",SUMPRODUCT(((Recommendations[ImplStatus]="Implemented")+(Recommendations[ImplStatus]="Compensated"))*ISNUMBER(MATCH(Recommendations[Id],J59:AW59,0)))/COUNTIF(J59:AW59,"&lt;&gt;"))</f>
        <v>0</v>
      </c>
      <c r="J59" s="90" t="s">
        <v>104</v>
      </c>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675</v>
      </c>
      <c r="B60" s="80">
        <v>7</v>
      </c>
      <c r="C60" s="82" t="s">
        <v>19</v>
      </c>
      <c r="D60" s="84" t="s">
        <v>676</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675</v>
      </c>
      <c r="B61" s="81" t="s">
        <v>677</v>
      </c>
      <c r="C61" s="83" t="s">
        <v>678</v>
      </c>
      <c r="D61" s="85" t="s">
        <v>679</v>
      </c>
      <c r="E61" s="85" t="s">
        <v>680</v>
      </c>
      <c r="F61" s="86" t="s">
        <v>569</v>
      </c>
      <c r="G61" s="86" t="s">
        <v>510</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675</v>
      </c>
      <c r="B62" s="81" t="s">
        <v>681</v>
      </c>
      <c r="C62" s="83" t="s">
        <v>682</v>
      </c>
      <c r="D62" s="85" t="s">
        <v>683</v>
      </c>
      <c r="E62" s="85" t="s">
        <v>684</v>
      </c>
      <c r="F62" s="86" t="s">
        <v>569</v>
      </c>
      <c r="G62" s="86" t="s">
        <v>510</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675</v>
      </c>
      <c r="B63" s="81" t="s">
        <v>685</v>
      </c>
      <c r="C63" s="83" t="s">
        <v>686</v>
      </c>
      <c r="D63" s="85" t="s">
        <v>687</v>
      </c>
      <c r="E63" s="85" t="s">
        <v>688</v>
      </c>
      <c r="F63" s="86" t="s">
        <v>477</v>
      </c>
      <c r="G63" s="86" t="s">
        <v>494</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675</v>
      </c>
      <c r="B64" s="81" t="s">
        <v>689</v>
      </c>
      <c r="C64" s="83" t="s">
        <v>690</v>
      </c>
      <c r="D64" s="85" t="s">
        <v>691</v>
      </c>
      <c r="E64" s="85" t="s">
        <v>692</v>
      </c>
      <c r="F64" s="86" t="s">
        <v>477</v>
      </c>
      <c r="G64" s="86" t="s">
        <v>494</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675</v>
      </c>
      <c r="B65" s="81" t="s">
        <v>693</v>
      </c>
      <c r="C65" s="83" t="s">
        <v>694</v>
      </c>
      <c r="D65" s="85" t="s">
        <v>695</v>
      </c>
      <c r="E65" s="85" t="s">
        <v>696</v>
      </c>
      <c r="F65" s="86" t="s">
        <v>477</v>
      </c>
      <c r="G65" s="86" t="s">
        <v>452</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675</v>
      </c>
      <c r="B66" s="81" t="s">
        <v>697</v>
      </c>
      <c r="C66" s="83" t="s">
        <v>698</v>
      </c>
      <c r="D66" s="85" t="s">
        <v>699</v>
      </c>
      <c r="E66" s="85" t="s">
        <v>700</v>
      </c>
      <c r="F66" s="86" t="s">
        <v>477</v>
      </c>
      <c r="G66" s="86" t="s">
        <v>452</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675</v>
      </c>
      <c r="B67" s="81" t="s">
        <v>701</v>
      </c>
      <c r="C67" s="83" t="s">
        <v>702</v>
      </c>
      <c r="D67" s="85" t="s">
        <v>703</v>
      </c>
      <c r="E67" s="85" t="s">
        <v>704</v>
      </c>
      <c r="F67" s="86" t="s">
        <v>477</v>
      </c>
      <c r="G67" s="86" t="s">
        <v>457</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705</v>
      </c>
      <c r="B68" s="80">
        <v>8</v>
      </c>
      <c r="C68" s="82" t="s">
        <v>19</v>
      </c>
      <c r="D68" s="84" t="s">
        <v>706</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705</v>
      </c>
      <c r="B69" s="81" t="s">
        <v>707</v>
      </c>
      <c r="C69" s="83" t="s">
        <v>708</v>
      </c>
      <c r="D69" s="85" t="s">
        <v>709</v>
      </c>
      <c r="E69" s="85" t="s">
        <v>710</v>
      </c>
      <c r="F69" s="86" t="s">
        <v>569</v>
      </c>
      <c r="G69" s="86" t="s">
        <v>510</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705</v>
      </c>
      <c r="B70" s="81" t="s">
        <v>711</v>
      </c>
      <c r="C70" s="83" t="s">
        <v>712</v>
      </c>
      <c r="D70" s="85" t="s">
        <v>713</v>
      </c>
      <c r="E70" s="85" t="s">
        <v>714</v>
      </c>
      <c r="F70" s="86" t="s">
        <v>509</v>
      </c>
      <c r="G70" s="86" t="s">
        <v>462</v>
      </c>
      <c r="H70" s="86">
        <v>1</v>
      </c>
      <c r="I70" s="88">
        <f>IF(COUNTIF(J70:AW70,"&lt;&gt;")=0,"",SUMPRODUCT(((Recommendations[ImplStatus]="Implemented")+(Recommendations[ImplStatus]="Compensated"))*ISNUMBER(MATCH(Recommendations[Id],J70:AW70,0)))/COUNTIF(J70:AW70,"&lt;&gt;"))</f>
        <v>0</v>
      </c>
      <c r="J70" s="90" t="s">
        <v>109</v>
      </c>
      <c r="K70" s="90" t="s">
        <v>114</v>
      </c>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705</v>
      </c>
      <c r="B71" s="81" t="s">
        <v>715</v>
      </c>
      <c r="C71" s="83" t="s">
        <v>716</v>
      </c>
      <c r="D71" s="85" t="s">
        <v>717</v>
      </c>
      <c r="E71" s="85" t="s">
        <v>718</v>
      </c>
      <c r="F71" s="86" t="s">
        <v>509</v>
      </c>
      <c r="G71" s="86" t="s">
        <v>494</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705</v>
      </c>
      <c r="B72" s="81" t="s">
        <v>719</v>
      </c>
      <c r="C72" s="83" t="s">
        <v>720</v>
      </c>
      <c r="D72" s="85" t="s">
        <v>721</v>
      </c>
      <c r="E72" s="85" t="s">
        <v>722</v>
      </c>
      <c r="F72" s="86" t="s">
        <v>723</v>
      </c>
      <c r="G72" s="86" t="s">
        <v>494</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705</v>
      </c>
      <c r="B73" s="81" t="s">
        <v>724</v>
      </c>
      <c r="C73" s="83" t="s">
        <v>725</v>
      </c>
      <c r="D73" s="85" t="s">
        <v>726</v>
      </c>
      <c r="E73" s="85" t="s">
        <v>727</v>
      </c>
      <c r="F73" s="86" t="s">
        <v>509</v>
      </c>
      <c r="G73" s="86" t="s">
        <v>462</v>
      </c>
      <c r="H73" s="86">
        <v>2</v>
      </c>
      <c r="I73" s="88">
        <f>IF(COUNTIF(J73:AW73,"&lt;&gt;")=0,"",SUMPRODUCT(((Recommendations[ImplStatus]="Implemented")+(Recommendations[ImplStatus]="Compensated"))*ISNUMBER(MATCH(Recommendations[Id],J73:AW73,0)))/COUNTIF(J73:AW73,"&lt;&gt;"))</f>
        <v>0</v>
      </c>
      <c r="J73" s="90" t="s">
        <v>109</v>
      </c>
      <c r="K73" s="90" t="s">
        <v>114</v>
      </c>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705</v>
      </c>
      <c r="B74" s="81" t="s">
        <v>728</v>
      </c>
      <c r="C74" s="83" t="s">
        <v>729</v>
      </c>
      <c r="D74" s="85" t="s">
        <v>730</v>
      </c>
      <c r="E74" s="85" t="s">
        <v>731</v>
      </c>
      <c r="F74" s="86" t="s">
        <v>509</v>
      </c>
      <c r="G74" s="86" t="s">
        <v>462</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705</v>
      </c>
      <c r="B75" s="81" t="s">
        <v>732</v>
      </c>
      <c r="C75" s="83" t="s">
        <v>733</v>
      </c>
      <c r="D75" s="85" t="s">
        <v>734</v>
      </c>
      <c r="E75" s="85" t="s">
        <v>735</v>
      </c>
      <c r="F75" s="86" t="s">
        <v>509</v>
      </c>
      <c r="G75" s="86" t="s">
        <v>462</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705</v>
      </c>
      <c r="B76" s="81" t="s">
        <v>736</v>
      </c>
      <c r="C76" s="83" t="s">
        <v>737</v>
      </c>
      <c r="D76" s="85" t="s">
        <v>738</v>
      </c>
      <c r="E76" s="85" t="s">
        <v>739</v>
      </c>
      <c r="F76" s="86" t="s">
        <v>509</v>
      </c>
      <c r="G76" s="86" t="s">
        <v>462</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705</v>
      </c>
      <c r="B77" s="81" t="s">
        <v>740</v>
      </c>
      <c r="C77" s="83" t="s">
        <v>741</v>
      </c>
      <c r="D77" s="85" t="s">
        <v>742</v>
      </c>
      <c r="E77" s="85" t="s">
        <v>743</v>
      </c>
      <c r="F77" s="86" t="s">
        <v>509</v>
      </c>
      <c r="G77" s="86" t="s">
        <v>462</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705</v>
      </c>
      <c r="B78" s="81" t="s">
        <v>744</v>
      </c>
      <c r="C78" s="83" t="s">
        <v>745</v>
      </c>
      <c r="D78" s="85" t="s">
        <v>746</v>
      </c>
      <c r="E78" s="85" t="s">
        <v>747</v>
      </c>
      <c r="F78" s="86" t="s">
        <v>509</v>
      </c>
      <c r="G78" s="86" t="s">
        <v>494</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705</v>
      </c>
      <c r="B79" s="81" t="s">
        <v>748</v>
      </c>
      <c r="C79" s="83" t="s">
        <v>749</v>
      </c>
      <c r="D79" s="85" t="s">
        <v>750</v>
      </c>
      <c r="E79" s="85" t="s">
        <v>751</v>
      </c>
      <c r="F79" s="86" t="s">
        <v>509</v>
      </c>
      <c r="G79" s="86" t="s">
        <v>462</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705</v>
      </c>
      <c r="B80" s="81" t="s">
        <v>752</v>
      </c>
      <c r="C80" s="83" t="s">
        <v>753</v>
      </c>
      <c r="D80" s="85" t="s">
        <v>754</v>
      </c>
      <c r="E80" s="85" t="s">
        <v>755</v>
      </c>
      <c r="F80" s="86" t="s">
        <v>509</v>
      </c>
      <c r="G80" s="86" t="s">
        <v>462</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756</v>
      </c>
      <c r="B81" s="80">
        <v>9</v>
      </c>
      <c r="C81" s="82" t="s">
        <v>19</v>
      </c>
      <c r="D81" s="84" t="s">
        <v>757</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756</v>
      </c>
      <c r="B82" s="81" t="s">
        <v>758</v>
      </c>
      <c r="C82" s="83" t="s">
        <v>759</v>
      </c>
      <c r="D82" s="85" t="s">
        <v>760</v>
      </c>
      <c r="E82" s="85" t="s">
        <v>761</v>
      </c>
      <c r="F82" s="86" t="s">
        <v>477</v>
      </c>
      <c r="G82" s="86" t="s">
        <v>494</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756</v>
      </c>
      <c r="B83" s="81" t="s">
        <v>762</v>
      </c>
      <c r="C83" s="83" t="s">
        <v>763</v>
      </c>
      <c r="D83" s="85" t="s">
        <v>764</v>
      </c>
      <c r="E83" s="85" t="s">
        <v>765</v>
      </c>
      <c r="F83" s="86" t="s">
        <v>451</v>
      </c>
      <c r="G83" s="86" t="s">
        <v>494</v>
      </c>
      <c r="H83" s="86">
        <v>1</v>
      </c>
      <c r="I83" s="88">
        <f>IF(COUNTIF(J83:AW83,"&lt;&gt;")=0,"",SUMPRODUCT(((Recommendations[ImplStatus]="Implemented")+(Recommendations[ImplStatus]="Compensated"))*ISNUMBER(MATCH(Recommendations[Id],J83:AW83,0)))/COUNTIF(J83:AW83,"&lt;&gt;"))</f>
        <v>0</v>
      </c>
      <c r="J83" s="90" t="s">
        <v>154</v>
      </c>
      <c r="K83" s="90" t="s">
        <v>159</v>
      </c>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756</v>
      </c>
      <c r="B84" s="81" t="s">
        <v>766</v>
      </c>
      <c r="C84" s="83" t="s">
        <v>767</v>
      </c>
      <c r="D84" s="85" t="s">
        <v>768</v>
      </c>
      <c r="E84" s="85" t="s">
        <v>769</v>
      </c>
      <c r="F84" s="86" t="s">
        <v>723</v>
      </c>
      <c r="G84" s="86" t="s">
        <v>494</v>
      </c>
      <c r="H84" s="86">
        <v>2</v>
      </c>
      <c r="I84" s="88">
        <f>IF(COUNTIF(J84:AW84,"&lt;&gt;")=0,"",SUMPRODUCT(((Recommendations[ImplStatus]="Implemented")+(Recommendations[ImplStatus]="Compensated"))*ISNUMBER(MATCH(Recommendations[Id],J84:AW84,0)))/COUNTIF(J84:AW84,"&lt;&gt;"))</f>
        <v>0</v>
      </c>
      <c r="J84" s="90" t="s">
        <v>154</v>
      </c>
      <c r="K84" s="90" t="s">
        <v>159</v>
      </c>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756</v>
      </c>
      <c r="B85" s="81" t="s">
        <v>770</v>
      </c>
      <c r="C85" s="83" t="s">
        <v>771</v>
      </c>
      <c r="D85" s="85" t="s">
        <v>772</v>
      </c>
      <c r="E85" s="85" t="s">
        <v>773</v>
      </c>
      <c r="F85" s="86" t="s">
        <v>477</v>
      </c>
      <c r="G85" s="86" t="s">
        <v>494</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756</v>
      </c>
      <c r="B86" s="81" t="s">
        <v>774</v>
      </c>
      <c r="C86" s="83" t="s">
        <v>775</v>
      </c>
      <c r="D86" s="85" t="s">
        <v>776</v>
      </c>
      <c r="E86" s="85" t="s">
        <v>777</v>
      </c>
      <c r="F86" s="86" t="s">
        <v>723</v>
      </c>
      <c r="G86" s="86" t="s">
        <v>494</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756</v>
      </c>
      <c r="B87" s="81" t="s">
        <v>778</v>
      </c>
      <c r="C87" s="83" t="s">
        <v>779</v>
      </c>
      <c r="D87" s="85" t="s">
        <v>780</v>
      </c>
      <c r="E87" s="85" t="s">
        <v>781</v>
      </c>
      <c r="F87" s="86" t="s">
        <v>723</v>
      </c>
      <c r="G87" s="86" t="s">
        <v>494</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756</v>
      </c>
      <c r="B88" s="81" t="s">
        <v>782</v>
      </c>
      <c r="C88" s="83" t="s">
        <v>783</v>
      </c>
      <c r="D88" s="85" t="s">
        <v>784</v>
      </c>
      <c r="E88" s="85" t="s">
        <v>785</v>
      </c>
      <c r="F88" s="86" t="s">
        <v>723</v>
      </c>
      <c r="G88" s="86" t="s">
        <v>494</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786</v>
      </c>
      <c r="B89" s="80">
        <v>10</v>
      </c>
      <c r="C89" s="82" t="s">
        <v>19</v>
      </c>
      <c r="D89" s="84" t="s">
        <v>787</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786</v>
      </c>
      <c r="B90" s="81" t="s">
        <v>788</v>
      </c>
      <c r="C90" s="83" t="s">
        <v>789</v>
      </c>
      <c r="D90" s="85" t="s">
        <v>790</v>
      </c>
      <c r="E90" s="85" t="s">
        <v>791</v>
      </c>
      <c r="F90" s="86" t="s">
        <v>451</v>
      </c>
      <c r="G90" s="86" t="s">
        <v>462</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786</v>
      </c>
      <c r="B91" s="81" t="s">
        <v>792</v>
      </c>
      <c r="C91" s="83" t="s">
        <v>793</v>
      </c>
      <c r="D91" s="85" t="s">
        <v>794</v>
      </c>
      <c r="E91" s="85" t="s">
        <v>795</v>
      </c>
      <c r="F91" s="86" t="s">
        <v>451</v>
      </c>
      <c r="G91" s="86" t="s">
        <v>494</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786</v>
      </c>
      <c r="B92" s="81" t="s">
        <v>796</v>
      </c>
      <c r="C92" s="83" t="s">
        <v>797</v>
      </c>
      <c r="D92" s="85" t="s">
        <v>798</v>
      </c>
      <c r="E92" s="85" t="s">
        <v>799</v>
      </c>
      <c r="F92" s="86" t="s">
        <v>451</v>
      </c>
      <c r="G92" s="86" t="s">
        <v>494</v>
      </c>
      <c r="H92" s="86">
        <v>1</v>
      </c>
      <c r="I92" s="88">
        <f>IF(COUNTIF(J92:AW92,"&lt;&gt;")=0,"",SUMPRODUCT(((Recommendations[ImplStatus]="Implemented")+(Recommendations[ImplStatus]="Compensated"))*ISNUMBER(MATCH(Recommendations[Id],J92:AW92,0)))/COUNTIF(J92:AW92,"&lt;&gt;"))</f>
        <v>0</v>
      </c>
      <c r="J92" s="90" t="s">
        <v>84</v>
      </c>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786</v>
      </c>
      <c r="B93" s="81" t="s">
        <v>800</v>
      </c>
      <c r="C93" s="83" t="s">
        <v>801</v>
      </c>
      <c r="D93" s="85" t="s">
        <v>802</v>
      </c>
      <c r="E93" s="85" t="s">
        <v>803</v>
      </c>
      <c r="F93" s="86" t="s">
        <v>451</v>
      </c>
      <c r="G93" s="86" t="s">
        <v>462</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786</v>
      </c>
      <c r="B94" s="81" t="s">
        <v>804</v>
      </c>
      <c r="C94" s="83" t="s">
        <v>805</v>
      </c>
      <c r="D94" s="85" t="s">
        <v>806</v>
      </c>
      <c r="E94" s="85" t="s">
        <v>807</v>
      </c>
      <c r="F94" s="86" t="s">
        <v>451</v>
      </c>
      <c r="G94" s="86" t="s">
        <v>494</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786</v>
      </c>
      <c r="B95" s="81" t="s">
        <v>808</v>
      </c>
      <c r="C95" s="83" t="s">
        <v>809</v>
      </c>
      <c r="D95" s="85" t="s">
        <v>810</v>
      </c>
      <c r="E95" s="85" t="s">
        <v>811</v>
      </c>
      <c r="F95" s="86" t="s">
        <v>451</v>
      </c>
      <c r="G95" s="86" t="s">
        <v>494</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786</v>
      </c>
      <c r="B96" s="81" t="s">
        <v>812</v>
      </c>
      <c r="C96" s="83" t="s">
        <v>813</v>
      </c>
      <c r="D96" s="85" t="s">
        <v>814</v>
      </c>
      <c r="E96" s="85" t="s">
        <v>815</v>
      </c>
      <c r="F96" s="86" t="s">
        <v>451</v>
      </c>
      <c r="G96" s="86" t="s">
        <v>462</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816</v>
      </c>
      <c r="B97" s="80">
        <v>11</v>
      </c>
      <c r="C97" s="82" t="s">
        <v>19</v>
      </c>
      <c r="D97" s="84" t="s">
        <v>817</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816</v>
      </c>
      <c r="B98" s="81" t="s">
        <v>818</v>
      </c>
      <c r="C98" s="83" t="s">
        <v>819</v>
      </c>
      <c r="D98" s="85" t="s">
        <v>820</v>
      </c>
      <c r="E98" s="85" t="s">
        <v>821</v>
      </c>
      <c r="F98" s="86" t="s">
        <v>569</v>
      </c>
      <c r="G98" s="86" t="s">
        <v>510</v>
      </c>
      <c r="H98" s="86">
        <v>1</v>
      </c>
      <c r="I98" s="88">
        <f>IF(COUNTIF(J98:AW98,"&lt;&gt;")=0,"",SUMPRODUCT(((Recommendations[ImplStatus]="Implemented")+(Recommendations[ImplStatus]="Compensated"))*ISNUMBER(MATCH(Recommendations[Id],J98:AW98,0)))/COUNTIF(J98:AW98,"&lt;&gt;"))</f>
        <v>0</v>
      </c>
      <c r="J98" s="90" t="s">
        <v>89</v>
      </c>
      <c r="K98" s="90" t="s">
        <v>94</v>
      </c>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816</v>
      </c>
      <c r="B99" s="81" t="s">
        <v>822</v>
      </c>
      <c r="C99" s="83" t="s">
        <v>823</v>
      </c>
      <c r="D99" s="85" t="s">
        <v>824</v>
      </c>
      <c r="E99" s="85" t="s">
        <v>825</v>
      </c>
      <c r="F99" s="86" t="s">
        <v>509</v>
      </c>
      <c r="G99" s="86" t="s">
        <v>826</v>
      </c>
      <c r="H99" s="86">
        <v>1</v>
      </c>
      <c r="I99" s="88">
        <f>IF(COUNTIF(J99:AW99,"&lt;&gt;")=0,"",SUMPRODUCT(((Recommendations[ImplStatus]="Implemented")+(Recommendations[ImplStatus]="Compensated"))*ISNUMBER(MATCH(Recommendations[Id],J99:AW99,0)))/COUNTIF(J99:AW99,"&lt;&gt;"))</f>
        <v>0</v>
      </c>
      <c r="J99" s="90" t="s">
        <v>89</v>
      </c>
      <c r="K99" s="90" t="s">
        <v>94</v>
      </c>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816</v>
      </c>
      <c r="B100" s="81" t="s">
        <v>827</v>
      </c>
      <c r="C100" s="83" t="s">
        <v>828</v>
      </c>
      <c r="D100" s="85" t="s">
        <v>829</v>
      </c>
      <c r="E100" s="85" t="s">
        <v>830</v>
      </c>
      <c r="F100" s="86" t="s">
        <v>509</v>
      </c>
      <c r="G100" s="86" t="s">
        <v>494</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816</v>
      </c>
      <c r="B101" s="81" t="s">
        <v>831</v>
      </c>
      <c r="C101" s="83" t="s">
        <v>832</v>
      </c>
      <c r="D101" s="85" t="s">
        <v>833</v>
      </c>
      <c r="E101" s="85" t="s">
        <v>834</v>
      </c>
      <c r="F101" s="86" t="s">
        <v>509</v>
      </c>
      <c r="G101" s="86" t="s">
        <v>826</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816</v>
      </c>
      <c r="B102" s="81" t="s">
        <v>835</v>
      </c>
      <c r="C102" s="83" t="s">
        <v>836</v>
      </c>
      <c r="D102" s="85" t="s">
        <v>837</v>
      </c>
      <c r="E102" s="85" t="s">
        <v>838</v>
      </c>
      <c r="F102" s="86" t="s">
        <v>509</v>
      </c>
      <c r="G102" s="86" t="s">
        <v>826</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839</v>
      </c>
      <c r="B103" s="80">
        <v>12</v>
      </c>
      <c r="C103" s="82" t="s">
        <v>19</v>
      </c>
      <c r="D103" s="84" t="s">
        <v>840</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839</v>
      </c>
      <c r="B104" s="81" t="s">
        <v>841</v>
      </c>
      <c r="C104" s="83" t="s">
        <v>842</v>
      </c>
      <c r="D104" s="85" t="s">
        <v>843</v>
      </c>
      <c r="E104" s="85" t="s">
        <v>844</v>
      </c>
      <c r="F104" s="86" t="s">
        <v>723</v>
      </c>
      <c r="G104" s="86" t="s">
        <v>494</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839</v>
      </c>
      <c r="B105" s="81" t="s">
        <v>845</v>
      </c>
      <c r="C105" s="83" t="s">
        <v>846</v>
      </c>
      <c r="D105" s="85" t="s">
        <v>847</v>
      </c>
      <c r="E105" s="85" t="s">
        <v>848</v>
      </c>
      <c r="F105" s="86" t="s">
        <v>723</v>
      </c>
      <c r="G105" s="86" t="s">
        <v>494</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839</v>
      </c>
      <c r="B106" s="81" t="s">
        <v>849</v>
      </c>
      <c r="C106" s="83" t="s">
        <v>850</v>
      </c>
      <c r="D106" s="85" t="s">
        <v>851</v>
      </c>
      <c r="E106" s="85" t="s">
        <v>852</v>
      </c>
      <c r="F106" s="86" t="s">
        <v>723</v>
      </c>
      <c r="G106" s="86" t="s">
        <v>494</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839</v>
      </c>
      <c r="B107" s="81" t="s">
        <v>853</v>
      </c>
      <c r="C107" s="83" t="s">
        <v>854</v>
      </c>
      <c r="D107" s="85" t="s">
        <v>855</v>
      </c>
      <c r="E107" s="85" t="s">
        <v>856</v>
      </c>
      <c r="F107" s="86" t="s">
        <v>569</v>
      </c>
      <c r="G107" s="86" t="s">
        <v>510</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839</v>
      </c>
      <c r="B108" s="81" t="s">
        <v>857</v>
      </c>
      <c r="C108" s="83" t="s">
        <v>858</v>
      </c>
      <c r="D108" s="85" t="s">
        <v>859</v>
      </c>
      <c r="E108" s="85" t="s">
        <v>860</v>
      </c>
      <c r="F108" s="86" t="s">
        <v>723</v>
      </c>
      <c r="G108" s="86" t="s">
        <v>494</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839</v>
      </c>
      <c r="B109" s="81" t="s">
        <v>861</v>
      </c>
      <c r="C109" s="83" t="s">
        <v>862</v>
      </c>
      <c r="D109" s="85" t="s">
        <v>863</v>
      </c>
      <c r="E109" s="85" t="s">
        <v>864</v>
      </c>
      <c r="F109" s="86" t="s">
        <v>723</v>
      </c>
      <c r="G109" s="86" t="s">
        <v>494</v>
      </c>
      <c r="H109" s="86">
        <v>2</v>
      </c>
      <c r="I109" s="88">
        <f>IF(COUNTIF(J109:AW109,"&lt;&gt;")=0,"",SUMPRODUCT(((Recommendations[ImplStatus]="Implemented")+(Recommendations[ImplStatus]="Compensated"))*ISNUMBER(MATCH(Recommendations[Id],J109:AW109,0)))/COUNTIF(J109:AW109,"&lt;&gt;"))</f>
        <v>0</v>
      </c>
      <c r="J109" s="90" t="s">
        <v>124</v>
      </c>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839</v>
      </c>
      <c r="B110" s="81" t="s">
        <v>865</v>
      </c>
      <c r="C110" s="83" t="s">
        <v>866</v>
      </c>
      <c r="D110" s="85" t="s">
        <v>867</v>
      </c>
      <c r="E110" s="85" t="s">
        <v>868</v>
      </c>
      <c r="F110" s="86" t="s">
        <v>451</v>
      </c>
      <c r="G110" s="86" t="s">
        <v>494</v>
      </c>
      <c r="H110" s="86">
        <v>2</v>
      </c>
      <c r="I110" s="88">
        <f>IF(COUNTIF(J110:AW110,"&lt;&gt;")=0,"",SUMPRODUCT(((Recommendations[ImplStatus]="Implemented")+(Recommendations[ImplStatus]="Compensated"))*ISNUMBER(MATCH(Recommendations[Id],J110:AW110,0)))/COUNTIF(J110:AW110,"&lt;&gt;"))</f>
        <v>0</v>
      </c>
      <c r="J110" s="90" t="s">
        <v>124</v>
      </c>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839</v>
      </c>
      <c r="B111" s="81" t="s">
        <v>869</v>
      </c>
      <c r="C111" s="83" t="s">
        <v>870</v>
      </c>
      <c r="D111" s="85" t="s">
        <v>871</v>
      </c>
      <c r="E111" s="85" t="s">
        <v>872</v>
      </c>
      <c r="F111" s="86" t="s">
        <v>451</v>
      </c>
      <c r="G111" s="86" t="s">
        <v>494</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873</v>
      </c>
      <c r="B112" s="80">
        <v>13</v>
      </c>
      <c r="C112" s="82" t="s">
        <v>19</v>
      </c>
      <c r="D112" s="84" t="s">
        <v>874</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873</v>
      </c>
      <c r="B113" s="81" t="s">
        <v>875</v>
      </c>
      <c r="C113" s="83" t="s">
        <v>876</v>
      </c>
      <c r="D113" s="85" t="s">
        <v>877</v>
      </c>
      <c r="E113" s="85" t="s">
        <v>878</v>
      </c>
      <c r="F113" s="86" t="s">
        <v>723</v>
      </c>
      <c r="G113" s="86" t="s">
        <v>462</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873</v>
      </c>
      <c r="B114" s="81" t="s">
        <v>879</v>
      </c>
      <c r="C114" s="83" t="s">
        <v>880</v>
      </c>
      <c r="D114" s="85" t="s">
        <v>881</v>
      </c>
      <c r="E114" s="85" t="s">
        <v>882</v>
      </c>
      <c r="F114" s="86" t="s">
        <v>451</v>
      </c>
      <c r="G114" s="86" t="s">
        <v>462</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873</v>
      </c>
      <c r="B115" s="81" t="s">
        <v>883</v>
      </c>
      <c r="C115" s="83" t="s">
        <v>884</v>
      </c>
      <c r="D115" s="85" t="s">
        <v>885</v>
      </c>
      <c r="E115" s="85" t="s">
        <v>886</v>
      </c>
      <c r="F115" s="86" t="s">
        <v>723</v>
      </c>
      <c r="G115" s="86" t="s">
        <v>462</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873</v>
      </c>
      <c r="B116" s="81" t="s">
        <v>887</v>
      </c>
      <c r="C116" s="83" t="s">
        <v>888</v>
      </c>
      <c r="D116" s="85" t="s">
        <v>889</v>
      </c>
      <c r="E116" s="85" t="s">
        <v>890</v>
      </c>
      <c r="F116" s="86" t="s">
        <v>723</v>
      </c>
      <c r="G116" s="86" t="s">
        <v>494</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873</v>
      </c>
      <c r="B117" s="81" t="s">
        <v>891</v>
      </c>
      <c r="C117" s="83" t="s">
        <v>892</v>
      </c>
      <c r="D117" s="85" t="s">
        <v>893</v>
      </c>
      <c r="E117" s="85" t="s">
        <v>894</v>
      </c>
      <c r="F117" s="86" t="s">
        <v>451</v>
      </c>
      <c r="G117" s="86" t="s">
        <v>494</v>
      </c>
      <c r="H117" s="86">
        <v>2</v>
      </c>
      <c r="I117" s="88">
        <f>IF(COUNTIF(J117:AW117,"&lt;&gt;")=0,"",SUMPRODUCT(((Recommendations[ImplStatus]="Implemented")+(Recommendations[ImplStatus]="Compensated"))*ISNUMBER(MATCH(Recommendations[Id],J117:AW117,0)))/COUNTIF(J117:AW117,"&lt;&gt;"))</f>
        <v>0</v>
      </c>
      <c r="J117" s="90" t="s">
        <v>129</v>
      </c>
      <c r="K117" s="90" t="s">
        <v>134</v>
      </c>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873</v>
      </c>
      <c r="B118" s="81" t="s">
        <v>895</v>
      </c>
      <c r="C118" s="83" t="s">
        <v>896</v>
      </c>
      <c r="D118" s="85" t="s">
        <v>897</v>
      </c>
      <c r="E118" s="85" t="s">
        <v>898</v>
      </c>
      <c r="F118" s="86" t="s">
        <v>723</v>
      </c>
      <c r="G118" s="86" t="s">
        <v>462</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873</v>
      </c>
      <c r="B119" s="81" t="s">
        <v>899</v>
      </c>
      <c r="C119" s="83" t="s">
        <v>900</v>
      </c>
      <c r="D119" s="85" t="s">
        <v>901</v>
      </c>
      <c r="E119" s="85" t="s">
        <v>902</v>
      </c>
      <c r="F119" s="86" t="s">
        <v>451</v>
      </c>
      <c r="G119" s="86" t="s">
        <v>494</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873</v>
      </c>
      <c r="B120" s="81" t="s">
        <v>903</v>
      </c>
      <c r="C120" s="83" t="s">
        <v>904</v>
      </c>
      <c r="D120" s="85" t="s">
        <v>905</v>
      </c>
      <c r="E120" s="85" t="s">
        <v>906</v>
      </c>
      <c r="F120" s="86" t="s">
        <v>723</v>
      </c>
      <c r="G120" s="86" t="s">
        <v>494</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873</v>
      </c>
      <c r="B121" s="81" t="s">
        <v>907</v>
      </c>
      <c r="C121" s="83" t="s">
        <v>908</v>
      </c>
      <c r="D121" s="85" t="s">
        <v>909</v>
      </c>
      <c r="E121" s="85" t="s">
        <v>910</v>
      </c>
      <c r="F121" s="86" t="s">
        <v>723</v>
      </c>
      <c r="G121" s="86" t="s">
        <v>494</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873</v>
      </c>
      <c r="B122" s="81" t="s">
        <v>911</v>
      </c>
      <c r="C122" s="83" t="s">
        <v>912</v>
      </c>
      <c r="D122" s="85" t="s">
        <v>913</v>
      </c>
      <c r="E122" s="85" t="s">
        <v>914</v>
      </c>
      <c r="F122" s="86" t="s">
        <v>723</v>
      </c>
      <c r="G122" s="86" t="s">
        <v>494</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873</v>
      </c>
      <c r="B123" s="81" t="s">
        <v>915</v>
      </c>
      <c r="C123" s="83" t="s">
        <v>916</v>
      </c>
      <c r="D123" s="85" t="s">
        <v>917</v>
      </c>
      <c r="E123" s="85" t="s">
        <v>918</v>
      </c>
      <c r="F123" s="86" t="s">
        <v>723</v>
      </c>
      <c r="G123" s="86" t="s">
        <v>462</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919</v>
      </c>
      <c r="B124" s="80">
        <v>14</v>
      </c>
      <c r="C124" s="82" t="s">
        <v>19</v>
      </c>
      <c r="D124" s="84" t="s">
        <v>920</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919</v>
      </c>
      <c r="B125" s="81" t="s">
        <v>921</v>
      </c>
      <c r="C125" s="83" t="s">
        <v>922</v>
      </c>
      <c r="D125" s="85" t="s">
        <v>923</v>
      </c>
      <c r="E125" s="85" t="s">
        <v>924</v>
      </c>
      <c r="F125" s="86" t="s">
        <v>569</v>
      </c>
      <c r="G125" s="86" t="s">
        <v>510</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919</v>
      </c>
      <c r="B126" s="81" t="s">
        <v>925</v>
      </c>
      <c r="C126" s="83" t="s">
        <v>926</v>
      </c>
      <c r="D126" s="85" t="s">
        <v>927</v>
      </c>
      <c r="E126" s="85" t="s">
        <v>928</v>
      </c>
      <c r="F126" s="86" t="s">
        <v>594</v>
      </c>
      <c r="G126" s="86" t="s">
        <v>494</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919</v>
      </c>
      <c r="B127" s="81" t="s">
        <v>929</v>
      </c>
      <c r="C127" s="83" t="s">
        <v>930</v>
      </c>
      <c r="D127" s="85" t="s">
        <v>931</v>
      </c>
      <c r="E127" s="85" t="s">
        <v>932</v>
      </c>
      <c r="F127" s="86" t="s">
        <v>594</v>
      </c>
      <c r="G127" s="86" t="s">
        <v>494</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919</v>
      </c>
      <c r="B128" s="81" t="s">
        <v>933</v>
      </c>
      <c r="C128" s="83" t="s">
        <v>934</v>
      </c>
      <c r="D128" s="85" t="s">
        <v>935</v>
      </c>
      <c r="E128" s="85" t="s">
        <v>936</v>
      </c>
      <c r="F128" s="86" t="s">
        <v>594</v>
      </c>
      <c r="G128" s="86" t="s">
        <v>494</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919</v>
      </c>
      <c r="B129" s="81" t="s">
        <v>937</v>
      </c>
      <c r="C129" s="83" t="s">
        <v>938</v>
      </c>
      <c r="D129" s="85" t="s">
        <v>939</v>
      </c>
      <c r="E129" s="85" t="s">
        <v>940</v>
      </c>
      <c r="F129" s="86" t="s">
        <v>594</v>
      </c>
      <c r="G129" s="86" t="s">
        <v>494</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919</v>
      </c>
      <c r="B130" s="81" t="s">
        <v>941</v>
      </c>
      <c r="C130" s="83" t="s">
        <v>942</v>
      </c>
      <c r="D130" s="85" t="s">
        <v>943</v>
      </c>
      <c r="E130" s="85" t="s">
        <v>944</v>
      </c>
      <c r="F130" s="86" t="s">
        <v>594</v>
      </c>
      <c r="G130" s="86" t="s">
        <v>494</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919</v>
      </c>
      <c r="B131" s="81" t="s">
        <v>945</v>
      </c>
      <c r="C131" s="83" t="s">
        <v>946</v>
      </c>
      <c r="D131" s="85" t="s">
        <v>947</v>
      </c>
      <c r="E131" s="85" t="s">
        <v>948</v>
      </c>
      <c r="F131" s="86" t="s">
        <v>594</v>
      </c>
      <c r="G131" s="86" t="s">
        <v>494</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919</v>
      </c>
      <c r="B132" s="81" t="s">
        <v>949</v>
      </c>
      <c r="C132" s="83" t="s">
        <v>950</v>
      </c>
      <c r="D132" s="85" t="s">
        <v>951</v>
      </c>
      <c r="E132" s="85" t="s">
        <v>952</v>
      </c>
      <c r="F132" s="86" t="s">
        <v>594</v>
      </c>
      <c r="G132" s="86" t="s">
        <v>494</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919</v>
      </c>
      <c r="B133" s="81" t="s">
        <v>953</v>
      </c>
      <c r="C133" s="83" t="s">
        <v>954</v>
      </c>
      <c r="D133" s="85" t="s">
        <v>955</v>
      </c>
      <c r="E133" s="85" t="s">
        <v>956</v>
      </c>
      <c r="F133" s="86" t="s">
        <v>594</v>
      </c>
      <c r="G133" s="86" t="s">
        <v>494</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957</v>
      </c>
      <c r="B134" s="80">
        <v>15</v>
      </c>
      <c r="C134" s="82" t="s">
        <v>19</v>
      </c>
      <c r="D134" s="84" t="s">
        <v>958</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957</v>
      </c>
      <c r="B135" s="81" t="s">
        <v>959</v>
      </c>
      <c r="C135" s="83" t="s">
        <v>960</v>
      </c>
      <c r="D135" s="85" t="s">
        <v>961</v>
      </c>
      <c r="E135" s="85" t="s">
        <v>962</v>
      </c>
      <c r="F135" s="86" t="s">
        <v>594</v>
      </c>
      <c r="G135" s="86" t="s">
        <v>452</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957</v>
      </c>
      <c r="B136" s="81" t="s">
        <v>963</v>
      </c>
      <c r="C136" s="83" t="s">
        <v>964</v>
      </c>
      <c r="D136" s="85" t="s">
        <v>965</v>
      </c>
      <c r="E136" s="85" t="s">
        <v>966</v>
      </c>
      <c r="F136" s="86" t="s">
        <v>569</v>
      </c>
      <c r="G136" s="86" t="s">
        <v>510</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957</v>
      </c>
      <c r="B137" s="81" t="s">
        <v>967</v>
      </c>
      <c r="C137" s="83" t="s">
        <v>968</v>
      </c>
      <c r="D137" s="85" t="s">
        <v>969</v>
      </c>
      <c r="E137" s="85" t="s">
        <v>970</v>
      </c>
      <c r="F137" s="86" t="s">
        <v>594</v>
      </c>
      <c r="G137" s="86" t="s">
        <v>510</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957</v>
      </c>
      <c r="B138" s="81" t="s">
        <v>971</v>
      </c>
      <c r="C138" s="83" t="s">
        <v>972</v>
      </c>
      <c r="D138" s="85" t="s">
        <v>973</v>
      </c>
      <c r="E138" s="85" t="s">
        <v>974</v>
      </c>
      <c r="F138" s="86" t="s">
        <v>569</v>
      </c>
      <c r="G138" s="86" t="s">
        <v>510</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957</v>
      </c>
      <c r="B139" s="81" t="s">
        <v>975</v>
      </c>
      <c r="C139" s="83" t="s">
        <v>976</v>
      </c>
      <c r="D139" s="85" t="s">
        <v>977</v>
      </c>
      <c r="E139" s="85" t="s">
        <v>978</v>
      </c>
      <c r="F139" s="86" t="s">
        <v>594</v>
      </c>
      <c r="G139" s="86" t="s">
        <v>510</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957</v>
      </c>
      <c r="B140" s="81" t="s">
        <v>979</v>
      </c>
      <c r="C140" s="83" t="s">
        <v>980</v>
      </c>
      <c r="D140" s="85" t="s">
        <v>981</v>
      </c>
      <c r="E140" s="85" t="s">
        <v>982</v>
      </c>
      <c r="F140" s="86" t="s">
        <v>509</v>
      </c>
      <c r="G140" s="86" t="s">
        <v>510</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957</v>
      </c>
      <c r="B141" s="81" t="s">
        <v>983</v>
      </c>
      <c r="C141" s="83" t="s">
        <v>984</v>
      </c>
      <c r="D141" s="85" t="s">
        <v>985</v>
      </c>
      <c r="E141" s="85" t="s">
        <v>986</v>
      </c>
      <c r="F141" s="86" t="s">
        <v>509</v>
      </c>
      <c r="G141" s="86" t="s">
        <v>494</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987</v>
      </c>
      <c r="B142" s="80">
        <v>16</v>
      </c>
      <c r="C142" s="82" t="s">
        <v>19</v>
      </c>
      <c r="D142" s="84" t="s">
        <v>988</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987</v>
      </c>
      <c r="B143" s="81" t="s">
        <v>989</v>
      </c>
      <c r="C143" s="83" t="s">
        <v>990</v>
      </c>
      <c r="D143" s="85" t="s">
        <v>991</v>
      </c>
      <c r="E143" s="85" t="s">
        <v>992</v>
      </c>
      <c r="F143" s="86" t="s">
        <v>569</v>
      </c>
      <c r="G143" s="86" t="s">
        <v>510</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987</v>
      </c>
      <c r="B144" s="81" t="s">
        <v>993</v>
      </c>
      <c r="C144" s="83" t="s">
        <v>994</v>
      </c>
      <c r="D144" s="85" t="s">
        <v>995</v>
      </c>
      <c r="E144" s="85" t="s">
        <v>996</v>
      </c>
      <c r="F144" s="86" t="s">
        <v>569</v>
      </c>
      <c r="G144" s="86" t="s">
        <v>510</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987</v>
      </c>
      <c r="B145" s="81" t="s">
        <v>997</v>
      </c>
      <c r="C145" s="83" t="s">
        <v>998</v>
      </c>
      <c r="D145" s="85" t="s">
        <v>999</v>
      </c>
      <c r="E145" s="85" t="s">
        <v>1000</v>
      </c>
      <c r="F145" s="86" t="s">
        <v>477</v>
      </c>
      <c r="G145" s="86" t="s">
        <v>462</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987</v>
      </c>
      <c r="B146" s="81" t="s">
        <v>1001</v>
      </c>
      <c r="C146" s="83" t="s">
        <v>1002</v>
      </c>
      <c r="D146" s="85" t="s">
        <v>1003</v>
      </c>
      <c r="E146" s="85" t="s">
        <v>1004</v>
      </c>
      <c r="F146" s="86" t="s">
        <v>477</v>
      </c>
      <c r="G146" s="86" t="s">
        <v>452</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987</v>
      </c>
      <c r="B147" s="81" t="s">
        <v>1005</v>
      </c>
      <c r="C147" s="83" t="s">
        <v>1006</v>
      </c>
      <c r="D147" s="85" t="s">
        <v>1007</v>
      </c>
      <c r="E147" s="85" t="s">
        <v>1008</v>
      </c>
      <c r="F147" s="86" t="s">
        <v>477</v>
      </c>
      <c r="G147" s="86" t="s">
        <v>494</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987</v>
      </c>
      <c r="B148" s="81" t="s">
        <v>1009</v>
      </c>
      <c r="C148" s="83" t="s">
        <v>1010</v>
      </c>
      <c r="D148" s="85" t="s">
        <v>1011</v>
      </c>
      <c r="E148" s="85" t="s">
        <v>1012</v>
      </c>
      <c r="F148" s="86" t="s">
        <v>569</v>
      </c>
      <c r="G148" s="86" t="s">
        <v>510</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987</v>
      </c>
      <c r="B149" s="81" t="s">
        <v>1013</v>
      </c>
      <c r="C149" s="83" t="s">
        <v>1014</v>
      </c>
      <c r="D149" s="85" t="s">
        <v>1015</v>
      </c>
      <c r="E149" s="85" t="s">
        <v>1016</v>
      </c>
      <c r="F149" s="86" t="s">
        <v>477</v>
      </c>
      <c r="G149" s="86" t="s">
        <v>494</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987</v>
      </c>
      <c r="B150" s="81" t="s">
        <v>1017</v>
      </c>
      <c r="C150" s="83" t="s">
        <v>1018</v>
      </c>
      <c r="D150" s="85" t="s">
        <v>1019</v>
      </c>
      <c r="E150" s="85" t="s">
        <v>1020</v>
      </c>
      <c r="F150" s="86" t="s">
        <v>723</v>
      </c>
      <c r="G150" s="86" t="s">
        <v>494</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987</v>
      </c>
      <c r="B151" s="81" t="s">
        <v>1021</v>
      </c>
      <c r="C151" s="83" t="s">
        <v>1022</v>
      </c>
      <c r="D151" s="85" t="s">
        <v>1023</v>
      </c>
      <c r="E151" s="85" t="s">
        <v>1024</v>
      </c>
      <c r="F151" s="86" t="s">
        <v>594</v>
      </c>
      <c r="G151" s="86" t="s">
        <v>494</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987</v>
      </c>
      <c r="B152" s="81" t="s">
        <v>1025</v>
      </c>
      <c r="C152" s="83" t="s">
        <v>1026</v>
      </c>
      <c r="D152" s="85" t="s">
        <v>1027</v>
      </c>
      <c r="E152" s="85" t="s">
        <v>1028</v>
      </c>
      <c r="F152" s="86" t="s">
        <v>477</v>
      </c>
      <c r="G152" s="86" t="s">
        <v>494</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987</v>
      </c>
      <c r="B153" s="81" t="s">
        <v>1029</v>
      </c>
      <c r="C153" s="83" t="s">
        <v>1030</v>
      </c>
      <c r="D153" s="85" t="s">
        <v>1031</v>
      </c>
      <c r="E153" s="85" t="s">
        <v>1032</v>
      </c>
      <c r="F153" s="86" t="s">
        <v>477</v>
      </c>
      <c r="G153" s="86" t="s">
        <v>494</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987</v>
      </c>
      <c r="B154" s="81" t="s">
        <v>1033</v>
      </c>
      <c r="C154" s="83" t="s">
        <v>1034</v>
      </c>
      <c r="D154" s="85" t="s">
        <v>1035</v>
      </c>
      <c r="E154" s="85" t="s">
        <v>1036</v>
      </c>
      <c r="F154" s="86" t="s">
        <v>477</v>
      </c>
      <c r="G154" s="86" t="s">
        <v>494</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987</v>
      </c>
      <c r="B155" s="81" t="s">
        <v>1037</v>
      </c>
      <c r="C155" s="83" t="s">
        <v>1038</v>
      </c>
      <c r="D155" s="85" t="s">
        <v>1039</v>
      </c>
      <c r="E155" s="85" t="s">
        <v>1040</v>
      </c>
      <c r="F155" s="86" t="s">
        <v>477</v>
      </c>
      <c r="G155" s="86" t="s">
        <v>462</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987</v>
      </c>
      <c r="B156" s="81" t="s">
        <v>1041</v>
      </c>
      <c r="C156" s="83" t="s">
        <v>1042</v>
      </c>
      <c r="D156" s="85" t="s">
        <v>1043</v>
      </c>
      <c r="E156" s="85" t="s">
        <v>1044</v>
      </c>
      <c r="F156" s="86" t="s">
        <v>477</v>
      </c>
      <c r="G156" s="86" t="s">
        <v>494</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1045</v>
      </c>
      <c r="B157" s="80">
        <v>17</v>
      </c>
      <c r="C157" s="82" t="s">
        <v>19</v>
      </c>
      <c r="D157" s="84" t="s">
        <v>1046</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1045</v>
      </c>
      <c r="B158" s="81" t="s">
        <v>1047</v>
      </c>
      <c r="C158" s="83" t="s">
        <v>1048</v>
      </c>
      <c r="D158" s="85" t="s">
        <v>1049</v>
      </c>
      <c r="E158" s="85" t="s">
        <v>1050</v>
      </c>
      <c r="F158" s="86" t="s">
        <v>594</v>
      </c>
      <c r="G158" s="86" t="s">
        <v>457</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1045</v>
      </c>
      <c r="B159" s="81" t="s">
        <v>1051</v>
      </c>
      <c r="C159" s="83" t="s">
        <v>1052</v>
      </c>
      <c r="D159" s="85" t="s">
        <v>1053</v>
      </c>
      <c r="E159" s="85" t="s">
        <v>1054</v>
      </c>
      <c r="F159" s="86" t="s">
        <v>569</v>
      </c>
      <c r="G159" s="86" t="s">
        <v>510</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1045</v>
      </c>
      <c r="B160" s="81" t="s">
        <v>1055</v>
      </c>
      <c r="C160" s="83" t="s">
        <v>1056</v>
      </c>
      <c r="D160" s="85" t="s">
        <v>1057</v>
      </c>
      <c r="E160" s="85" t="s">
        <v>1058</v>
      </c>
      <c r="F160" s="86" t="s">
        <v>569</v>
      </c>
      <c r="G160" s="86" t="s">
        <v>510</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1045</v>
      </c>
      <c r="B161" s="81" t="s">
        <v>1059</v>
      </c>
      <c r="C161" s="83" t="s">
        <v>1060</v>
      </c>
      <c r="D161" s="85" t="s">
        <v>1061</v>
      </c>
      <c r="E161" s="85" t="s">
        <v>1062</v>
      </c>
      <c r="F161" s="86" t="s">
        <v>569</v>
      </c>
      <c r="G161" s="86" t="s">
        <v>510</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1045</v>
      </c>
      <c r="B162" s="81" t="s">
        <v>1063</v>
      </c>
      <c r="C162" s="83" t="s">
        <v>1064</v>
      </c>
      <c r="D162" s="85" t="s">
        <v>1065</v>
      </c>
      <c r="E162" s="85" t="s">
        <v>1066</v>
      </c>
      <c r="F162" s="86" t="s">
        <v>594</v>
      </c>
      <c r="G162" s="86" t="s">
        <v>457</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1045</v>
      </c>
      <c r="B163" s="81" t="s">
        <v>1067</v>
      </c>
      <c r="C163" s="83" t="s">
        <v>1068</v>
      </c>
      <c r="D163" s="85" t="s">
        <v>1069</v>
      </c>
      <c r="E163" s="85" t="s">
        <v>1070</v>
      </c>
      <c r="F163" s="86" t="s">
        <v>594</v>
      </c>
      <c r="G163" s="86" t="s">
        <v>457</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1045</v>
      </c>
      <c r="B164" s="81" t="s">
        <v>1071</v>
      </c>
      <c r="C164" s="83" t="s">
        <v>1072</v>
      </c>
      <c r="D164" s="85" t="s">
        <v>1073</v>
      </c>
      <c r="E164" s="85" t="s">
        <v>1074</v>
      </c>
      <c r="F164" s="86" t="s">
        <v>594</v>
      </c>
      <c r="G164" s="86" t="s">
        <v>826</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1045</v>
      </c>
      <c r="B165" s="81" t="s">
        <v>1075</v>
      </c>
      <c r="C165" s="83" t="s">
        <v>1076</v>
      </c>
      <c r="D165" s="85" t="s">
        <v>1077</v>
      </c>
      <c r="E165" s="85" t="s">
        <v>1078</v>
      </c>
      <c r="F165" s="86" t="s">
        <v>594</v>
      </c>
      <c r="G165" s="86" t="s">
        <v>826</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1045</v>
      </c>
      <c r="B166" s="81" t="s">
        <v>1079</v>
      </c>
      <c r="C166" s="83" t="s">
        <v>1080</v>
      </c>
      <c r="D166" s="85" t="s">
        <v>1081</v>
      </c>
      <c r="E166" s="85" t="s">
        <v>1082</v>
      </c>
      <c r="F166" s="86" t="s">
        <v>569</v>
      </c>
      <c r="G166" s="86" t="s">
        <v>826</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1083</v>
      </c>
      <c r="B167" s="80">
        <v>18</v>
      </c>
      <c r="C167" s="82" t="s">
        <v>19</v>
      </c>
      <c r="D167" s="84" t="s">
        <v>1084</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1083</v>
      </c>
      <c r="B168" s="81" t="s">
        <v>1085</v>
      </c>
      <c r="C168" s="83" t="s">
        <v>1086</v>
      </c>
      <c r="D168" s="85" t="s">
        <v>1087</v>
      </c>
      <c r="E168" s="85" t="s">
        <v>1088</v>
      </c>
      <c r="F168" s="86" t="s">
        <v>569</v>
      </c>
      <c r="G168" s="86" t="s">
        <v>510</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1083</v>
      </c>
      <c r="B169" s="81" t="s">
        <v>1089</v>
      </c>
      <c r="C169" s="83" t="s">
        <v>1090</v>
      </c>
      <c r="D169" s="85" t="s">
        <v>1091</v>
      </c>
      <c r="E169" s="85" t="s">
        <v>1092</v>
      </c>
      <c r="F169" s="86" t="s">
        <v>723</v>
      </c>
      <c r="G169" s="86" t="s">
        <v>462</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1083</v>
      </c>
      <c r="B170" s="81" t="s">
        <v>1093</v>
      </c>
      <c r="C170" s="83" t="s">
        <v>1094</v>
      </c>
      <c r="D170" s="85" t="s">
        <v>1095</v>
      </c>
      <c r="E170" s="85" t="s">
        <v>1096</v>
      </c>
      <c r="F170" s="86" t="s">
        <v>723</v>
      </c>
      <c r="G170" s="86" t="s">
        <v>494</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1083</v>
      </c>
      <c r="B171" s="81" t="s">
        <v>1097</v>
      </c>
      <c r="C171" s="83" t="s">
        <v>1098</v>
      </c>
      <c r="D171" s="85" t="s">
        <v>1099</v>
      </c>
      <c r="E171" s="85" t="s">
        <v>1100</v>
      </c>
      <c r="F171" s="86" t="s">
        <v>723</v>
      </c>
      <c r="G171" s="86" t="s">
        <v>494</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1083</v>
      </c>
      <c r="B172" s="91" t="s">
        <v>1101</v>
      </c>
      <c r="C172" s="92" t="s">
        <v>1102</v>
      </c>
      <c r="D172" s="93" t="s">
        <v>1103</v>
      </c>
      <c r="E172" s="93" t="s">
        <v>1104</v>
      </c>
      <c r="F172" s="94" t="s">
        <v>723</v>
      </c>
      <c r="G172" s="94" t="s">
        <v>462</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180</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IFERROR(INDEX('Recommendations'!$G$2:$G$33, MATCH(J2,'Recommendations'!$A$2:$A$33,0))="Implemented", FALSE))</xm:f>
            <x14:dxf>
              <font>
                <color rgb="FF000000"/>
              </font>
              <fill>
                <patternFill>
                  <bgColor rgb="FF3C7D22"/>
                </patternFill>
              </fill>
            </x14:dxf>
          </x14:cfRule>
          <x14:cfRule type="expression" priority="2" id="{00000000-000E-0000-0400-000002000000}">
            <xm:f>AND(J2&lt;&gt;"", IFERROR(INDEX('Recommendations'!$G$2:$G$33, MATCH(J2,'Recommendations'!$A$2:$A$33,0))="Compensated", FALSE))</xm:f>
            <x14:dxf>
              <font>
                <color rgb="FF000000"/>
              </font>
              <fill>
                <patternFill>
                  <bgColor rgb="FFC6E0B4"/>
                </patternFill>
              </fill>
            </x14:dxf>
          </x14:cfRule>
          <x14:cfRule type="expression" priority="3" id="{00000000-000E-0000-0400-000003000000}">
            <xm:f>AND(J2&lt;&gt;"", IFERROR(INDEX('Recommendations'!$G$2:$G$33, MATCH(J2,'Recommendations'!$A$2:$A$33,0))="Testing", FALSE))</xm:f>
            <x14:dxf>
              <font>
                <color rgb="FF000000"/>
              </font>
              <fill>
                <patternFill>
                  <bgColor rgb="FFFFC000"/>
                </patternFill>
              </fill>
            </x14:dxf>
          </x14:cfRule>
          <x14:cfRule type="expression" priority="4" id="{00000000-000E-0000-0400-000004000000}">
            <xm:f>AND(J2&lt;&gt;"", IFERROR(INDEX('Recommendations'!$G$2:$G$33, MATCH(J2,'Recommendations'!$A$2:$A$33,0))="Failed", FALSE))</xm:f>
            <x14:dxf>
              <font>
                <color rgb="FF000000"/>
              </font>
              <fill>
                <patternFill>
                  <bgColor rgb="FFD82891"/>
                </patternFill>
              </fill>
            </x14:dxf>
          </x14:cfRule>
          <x14:cfRule type="expression" priority="5" id="{00000000-000E-0000-0400-000005000000}">
            <xm:f>AND(J2&lt;&gt;"", IFERROR(INDEX('Recommendations'!$G$2:$G$33, MATCH(J2,'Recommendations'!$A$2:$A$33,0))="Risk Accepted", FALSE))</xm:f>
            <x14:dxf>
              <font>
                <color rgb="FF000000"/>
              </font>
              <fill>
                <patternFill>
                  <bgColor rgb="FFD9D9D9"/>
                </patternFill>
              </fill>
            </x14:dxf>
          </x14:cfRule>
          <x14:cfRule type="expression" priority="6" id="{00000000-000E-0000-0400-000006000000}">
            <xm:f>AND(J2&lt;&gt;"", IFERROR(INDEX('Recommendations'!$G$2:$G$33, MATCH(J2,'Recommendations'!$A$2:$A$33,0))="N/A",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Google Android 10.x Security Technical Implementation Guide - SHGIR</dc:title>
  <dc:subject>Generated on: 2026-06-08 13:26:19</dc:subject>
  <dc:creator>Anicet Fopa Tchoffo</dc:creator>
  <cp:keywords>Baseline;Hardening;DISA;STIG</cp:keywords>
  <dc:description>Baseline Developed By: Google and Defense Information Systems Agency (DISA) for the US DoD</dc:description>
  <cp:lastModifiedBy>Anicet Fopa Tchoffo</cp:lastModifiedBy>
  <dcterms:modified xsi:type="dcterms:W3CDTF">2026-06-08T12:26:25Z</dcterms:modified>
  <cp:category>DISA-STIG</cp:category>
  <cp:contentStatus>Draft</cp:contentStatus>
</cp:coreProperties>
</file>