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D7412D51A99CD3D93C015E67DDB3867FD7DE424C" xr6:coauthVersionLast="47" xr6:coauthVersionMax="47" xr10:uidLastSave="{7FD01B11-6262-45F4-8D76-1C76C0BEA56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F88" i="3"/>
  <c r="E96" i="3" s="1"/>
  <c r="E88" i="3"/>
  <c r="D88" i="3"/>
  <c r="C88" i="3"/>
  <c r="E87" i="3"/>
  <c r="D87" i="3"/>
  <c r="C87" i="3"/>
  <c r="F87" i="3" s="1"/>
  <c r="E86" i="3"/>
  <c r="D86" i="3"/>
  <c r="C86" i="3"/>
  <c r="W138" i="3" s="1"/>
  <c r="F85" i="3"/>
  <c r="V169" i="3" s="1"/>
  <c r="E85" i="3"/>
  <c r="D85" i="3"/>
  <c r="C85" i="3"/>
  <c r="U138" i="3" s="1"/>
  <c r="E84" i="3"/>
  <c r="D84" i="3"/>
  <c r="F84" i="3" s="1"/>
  <c r="C84" i="3"/>
  <c r="S138" i="3" s="1"/>
  <c r="E69" i="3"/>
  <c r="D69" i="3"/>
  <c r="C69" i="3"/>
  <c r="F69" i="3" s="1"/>
  <c r="E68" i="3"/>
  <c r="D68" i="3"/>
  <c r="C68" i="3"/>
  <c r="F68" i="3" s="1"/>
  <c r="E67" i="3"/>
  <c r="D67" i="3"/>
  <c r="C67" i="3"/>
  <c r="F67" i="3" s="1"/>
  <c r="E49" i="3"/>
  <c r="D49" i="3"/>
  <c r="F49" i="3" s="1"/>
  <c r="C49" i="3"/>
  <c r="E48" i="3"/>
  <c r="D48" i="3"/>
  <c r="C48" i="3"/>
  <c r="F48" i="3" s="1"/>
  <c r="E47" i="3"/>
  <c r="D47" i="3"/>
  <c r="C47" i="3"/>
  <c r="F47" i="3" s="1"/>
  <c r="E46" i="3"/>
  <c r="D46" i="3"/>
  <c r="C46" i="3"/>
  <c r="F46" i="3" s="1"/>
  <c r="E45" i="3"/>
  <c r="D45" i="3"/>
  <c r="C45" i="3"/>
  <c r="F45" i="3" s="1"/>
  <c r="E44" i="3"/>
  <c r="D44" i="3"/>
  <c r="F44" i="3" s="1"/>
  <c r="C44" i="3"/>
  <c r="E30" i="3"/>
  <c r="D30" i="3"/>
  <c r="C30" i="3"/>
  <c r="F30" i="3" s="1"/>
  <c r="E29" i="3"/>
  <c r="D29" i="3"/>
  <c r="C29" i="3"/>
  <c r="F29" i="3" s="1"/>
  <c r="E16" i="3"/>
  <c r="F16" i="3" s="1"/>
  <c r="D16" i="3"/>
  <c r="C16" i="3"/>
  <c r="Q138" i="3" s="1"/>
  <c r="C9" i="3"/>
  <c r="D9" i="3" s="1"/>
  <c r="C8" i="3"/>
  <c r="D8" i="3" s="1"/>
  <c r="E95" i="3" l="1"/>
  <c r="D95" i="3"/>
  <c r="C95" i="3"/>
  <c r="E53" i="3"/>
  <c r="D53" i="3"/>
  <c r="C53" i="3"/>
  <c r="E74" i="3"/>
  <c r="D74" i="3"/>
  <c r="C74" i="3"/>
  <c r="C54" i="3"/>
  <c r="E54" i="3"/>
  <c r="D54" i="3"/>
  <c r="E75" i="3"/>
  <c r="D75" i="3"/>
  <c r="C75" i="3"/>
  <c r="E112" i="3"/>
  <c r="D112" i="3"/>
  <c r="C112" i="3"/>
  <c r="E113" i="3"/>
  <c r="D113" i="3"/>
  <c r="C113" i="3"/>
  <c r="T170" i="3"/>
  <c r="T165" i="3"/>
  <c r="T160" i="3"/>
  <c r="T155" i="3"/>
  <c r="T150" i="3"/>
  <c r="T145" i="3"/>
  <c r="T140" i="3"/>
  <c r="T169" i="3"/>
  <c r="T164" i="3"/>
  <c r="T159" i="3"/>
  <c r="T154" i="3"/>
  <c r="T149" i="3"/>
  <c r="T144" i="3"/>
  <c r="T168" i="3"/>
  <c r="T163" i="3"/>
  <c r="T158" i="3"/>
  <c r="T153" i="3"/>
  <c r="T148" i="3"/>
  <c r="T143" i="3"/>
  <c r="T167" i="3"/>
  <c r="T162" i="3"/>
  <c r="T157" i="3"/>
  <c r="T152" i="3"/>
  <c r="T147" i="3"/>
  <c r="T142" i="3"/>
  <c r="E92" i="3"/>
  <c r="D92" i="3"/>
  <c r="T166" i="3"/>
  <c r="T161" i="3"/>
  <c r="T156" i="3"/>
  <c r="T151" i="3"/>
  <c r="T146" i="3"/>
  <c r="T141" i="3"/>
  <c r="C92" i="3"/>
  <c r="C58" i="3"/>
  <c r="E58" i="3"/>
  <c r="D58" i="3"/>
  <c r="C55" i="3"/>
  <c r="D55" i="3"/>
  <c r="E55" i="3"/>
  <c r="E114" i="3"/>
  <c r="D114" i="3"/>
  <c r="C114" i="3"/>
  <c r="E57" i="3"/>
  <c r="D57" i="3"/>
  <c r="C57" i="3"/>
  <c r="G127" i="3"/>
  <c r="E56" i="3"/>
  <c r="D56" i="3"/>
  <c r="C56" i="3"/>
  <c r="R170" i="3"/>
  <c r="R165" i="3"/>
  <c r="R160" i="3"/>
  <c r="R155" i="3"/>
  <c r="R150" i="3"/>
  <c r="R145" i="3"/>
  <c r="R140" i="3"/>
  <c r="R169" i="3"/>
  <c r="R164" i="3"/>
  <c r="R159" i="3"/>
  <c r="R154" i="3"/>
  <c r="R149" i="3"/>
  <c r="R144" i="3"/>
  <c r="R168" i="3"/>
  <c r="R163" i="3"/>
  <c r="R158" i="3"/>
  <c r="R153" i="3"/>
  <c r="R148" i="3"/>
  <c r="R143" i="3"/>
  <c r="D20" i="3"/>
  <c r="C20" i="3"/>
  <c r="R167" i="3"/>
  <c r="R162" i="3"/>
  <c r="R157" i="3"/>
  <c r="R152" i="3"/>
  <c r="R147" i="3"/>
  <c r="R142" i="3"/>
  <c r="E20" i="3"/>
  <c r="R166" i="3"/>
  <c r="R161" i="3"/>
  <c r="R156" i="3"/>
  <c r="R151" i="3"/>
  <c r="R146" i="3"/>
  <c r="R141" i="3"/>
  <c r="E115" i="3"/>
  <c r="D115" i="3"/>
  <c r="C115" i="3"/>
  <c r="E35" i="3"/>
  <c r="D35" i="3"/>
  <c r="C35" i="3"/>
  <c r="D73" i="3"/>
  <c r="E73" i="3"/>
  <c r="C73" i="3"/>
  <c r="E34" i="3"/>
  <c r="D34" i="3"/>
  <c r="C34" i="3"/>
  <c r="V140" i="3"/>
  <c r="V145" i="3"/>
  <c r="V150" i="3"/>
  <c r="V155" i="3"/>
  <c r="V160" i="3"/>
  <c r="V165" i="3"/>
  <c r="V170" i="3"/>
  <c r="V141" i="3"/>
  <c r="V146" i="3"/>
  <c r="V151" i="3"/>
  <c r="V156" i="3"/>
  <c r="V161" i="3"/>
  <c r="V166" i="3"/>
  <c r="D93" i="3"/>
  <c r="E93" i="3"/>
  <c r="V142" i="3"/>
  <c r="V147" i="3"/>
  <c r="V152" i="3"/>
  <c r="V157" i="3"/>
  <c r="V162" i="3"/>
  <c r="V167" i="3"/>
  <c r="V143" i="3"/>
  <c r="V148" i="3"/>
  <c r="V153" i="3"/>
  <c r="V158" i="3"/>
  <c r="V163" i="3"/>
  <c r="V168" i="3"/>
  <c r="C7" i="3"/>
  <c r="D7" i="3" s="1"/>
  <c r="F86" i="3"/>
  <c r="C96" i="3"/>
  <c r="D96" i="3"/>
  <c r="V144" i="3"/>
  <c r="V149" i="3"/>
  <c r="V154" i="3"/>
  <c r="V159" i="3"/>
  <c r="V164" i="3"/>
  <c r="X169" i="3" l="1"/>
  <c r="X164" i="3"/>
  <c r="X159" i="3"/>
  <c r="X154" i="3"/>
  <c r="X149" i="3"/>
  <c r="X144" i="3"/>
  <c r="E94" i="3"/>
  <c r="X168" i="3"/>
  <c r="X163" i="3"/>
  <c r="X158" i="3"/>
  <c r="X153" i="3"/>
  <c r="X148" i="3"/>
  <c r="X143" i="3"/>
  <c r="D94" i="3"/>
  <c r="X167" i="3"/>
  <c r="X162" i="3"/>
  <c r="X157" i="3"/>
  <c r="X152" i="3"/>
  <c r="X147" i="3"/>
  <c r="X142" i="3"/>
  <c r="C94" i="3"/>
  <c r="X166" i="3"/>
  <c r="X161" i="3"/>
  <c r="X156" i="3"/>
  <c r="X151" i="3"/>
  <c r="X146" i="3"/>
  <c r="X141" i="3"/>
  <c r="X170" i="3"/>
  <c r="X165" i="3"/>
  <c r="X160" i="3"/>
  <c r="X155" i="3"/>
  <c r="X150" i="3"/>
  <c r="X145" i="3"/>
  <c r="X14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The FortiGate device must be running an operating system release that is currently supported by the vendor.</t>
        </r>
      </text>
    </comment>
    <comment ref="J13" authorId="0" shapeId="0" xr:uid="{00000000-0006-0000-0400-000002000000}">
      <text>
        <r>
          <rPr>
            <sz val="11"/>
            <rFont val="Calibri"/>
          </rPr>
          <t>The FortiGate device must prohibit installation of software without explicit privileged status.</t>
        </r>
      </text>
    </comment>
    <comment ref="K13" authorId="0" shapeId="0" xr:uid="{00000000-0006-0000-0400-000004000000}">
      <text>
        <r>
          <rPr>
            <sz val="11"/>
            <rFont val="Calibri"/>
          </rPr>
          <t>The FortiGate device must limit privileges to change the software resident within software libraries.</t>
        </r>
      </text>
    </comment>
    <comment ref="L13" authorId="0" shapeId="0" xr:uid="{00000000-0006-0000-0400-000003000000}">
      <text>
        <r>
          <rPr>
            <sz val="11"/>
            <rFont val="Calibri"/>
          </rPr>
          <t>The FortiGate device must only install patches or updates that are validated by the vendor via digital signature or hash.</t>
        </r>
      </text>
    </comment>
    <comment ref="J26" authorId="0" shapeId="0" xr:uid="{00000000-0006-0000-0400-000005000000}">
      <text>
        <r>
          <rPr>
            <sz val="11"/>
            <rFont val="Calibri"/>
          </rPr>
          <t>The FortiGate device must use FIPS 140-2 approved algorithms for authentication to a cryptographic module.</t>
        </r>
      </text>
    </comment>
    <comment ref="K26" authorId="0" shapeId="0" xr:uid="{00000000-0006-0000-0400-000006000000}">
      <text>
        <r>
          <rPr>
            <sz val="11"/>
            <rFont val="Calibri"/>
          </rPr>
          <t>The FortiGate device must implement cryptographic mechanisms using a FIPS 140-2 approved algorithm to protect the confidentiality of remote maintenance sessions.</t>
        </r>
      </text>
    </comment>
    <comment ref="J32" authorId="0" shapeId="0" xr:uid="{00000000-0006-0000-0400-000007000000}">
      <text>
        <r>
          <rPr>
            <sz val="11"/>
            <rFont val="Calibri"/>
          </rPr>
          <t>The FortiGate firewall must fail to a secure state if the firewall filtering functions fail unexpectedly.</t>
        </r>
      </text>
    </comment>
    <comment ref="K32" authorId="0" shapeId="0" xr:uid="{00000000-0006-0000-0400-00000D000000}">
      <text>
        <r>
          <rPr>
            <sz val="11"/>
            <rFont val="Calibri"/>
          </rPr>
          <t>The FortiGate device must display the Standard Mandatory DoD Notice and Consent Banner before granting access to the device.</t>
        </r>
      </text>
    </comment>
    <comment ref="L32" authorId="0" shapeId="0" xr:uid="{00000000-0006-0000-0400-00000E000000}">
      <text>
        <r>
          <rPr>
            <sz val="11"/>
            <rFont val="Calibri"/>
          </rPr>
          <t>The FortiGate device must retain the Standard Mandatory DoD Notice and Consent Banner on the screen until the administrator acknowledges the usage conditions and takes explicit actions to log on for further access.</t>
        </r>
      </text>
    </comment>
    <comment ref="M32" authorId="0" shapeId="0" xr:uid="{00000000-0006-0000-0400-000008000000}">
      <text>
        <r>
          <rPr>
            <sz val="11"/>
            <rFont val="Calibri"/>
          </rPr>
          <t>The FortiGate device must prohibit installation of software without explicit privileged status.</t>
        </r>
      </text>
    </comment>
    <comment ref="N32" authorId="0" shapeId="0" xr:uid="{00000000-0006-0000-0400-000009000000}">
      <text>
        <r>
          <rPr>
            <sz val="11"/>
            <rFont val="Calibri"/>
          </rPr>
          <t>The FortiGate device must enforce access restrictions associated with changes to device configuration.</t>
        </r>
      </text>
    </comment>
    <comment ref="O32" authorId="0" shapeId="0" xr:uid="{00000000-0006-0000-0400-00000A000000}">
      <text>
        <r>
          <rPr>
            <sz val="11"/>
            <rFont val="Calibri"/>
          </rPr>
          <t>The FortiGate device must limit privileges to change the software resident within software libraries.</t>
        </r>
      </text>
    </comment>
    <comment ref="P32" authorId="0" shapeId="0" xr:uid="{00000000-0006-0000-0400-00000B000000}">
      <text>
        <r>
          <rPr>
            <sz val="11"/>
            <rFont val="Calibri"/>
          </rPr>
          <t>The FortiGate device must enforce access restrictions associated with changes to the system components.</t>
        </r>
      </text>
    </comment>
    <comment ref="Q32" authorId="0" shapeId="0" xr:uid="{00000000-0006-0000-0400-00000C000000}">
      <text>
        <r>
          <rPr>
            <sz val="11"/>
            <rFont val="Calibri"/>
          </rPr>
          <t>The FortiGate device must only install patches or updates that are validated by the vendor via digital signature or hash.</t>
        </r>
      </text>
    </comment>
    <comment ref="J34" authorId="0" shapeId="0" xr:uid="{00000000-0006-0000-0400-00000F000000}">
      <text>
        <r>
          <rPr>
            <sz val="11"/>
            <rFont val="Calibri"/>
          </rPr>
          <t>The FortiGate device must terminate idle sessions after 10 minutes of inactivity.</t>
        </r>
      </text>
    </comment>
    <comment ref="K34" authorId="0" shapeId="0" xr:uid="{00000000-0006-0000-0400-000010000000}">
      <text>
        <r>
          <rPr>
            <sz val="11"/>
            <rFont val="Calibri"/>
          </rPr>
          <t>The FortiGate device must terminate idle sessions after 10 minutes of inactivity.</t>
        </r>
      </text>
    </comment>
    <comment ref="J35" authorId="0" shapeId="0" xr:uid="{00000000-0006-0000-0400-000011000000}">
      <text>
        <r>
          <rPr>
            <sz val="11"/>
            <rFont val="Calibri"/>
          </rPr>
          <t>The FortiGate firewall must use filters that use packet headers and packet attributes, including source and destination IP addresses and ports.</t>
        </r>
      </text>
    </comment>
    <comment ref="K35" authorId="0" shapeId="0" xr:uid="{00000000-0006-0000-0400-000012000000}">
      <text>
        <r>
          <rPr>
            <sz val="11"/>
            <rFont val="Calibri"/>
          </rPr>
          <t>The FortiGate firewall must use organization-defined filtering rules that apply to the monitoring of remote access traffic for the traffic from the VPN access points.</t>
        </r>
      </text>
    </comment>
    <comment ref="L35" authorId="0" shapeId="0" xr:uid="{00000000-0006-0000-0400-000013000000}">
      <text>
        <r>
          <rPr>
            <sz val="11"/>
            <rFont val="Calibri"/>
          </rPr>
          <t>The FortiGate firewall must filter traffic destined to the internal enclave in accordance with the specific traffic that is approved and registered in the Ports, Protocols, and Services Management (PPSM) Category Assurance List (CAL), Vulnerability Assessments (VAs) for that the enclave.</t>
        </r>
      </text>
    </comment>
    <comment ref="M35" authorId="0" shapeId="0" xr:uid="{00000000-0006-0000-0400-000014000000}">
      <text>
        <r>
          <rPr>
            <sz val="11"/>
            <rFont val="Calibri"/>
          </rPr>
          <t>The FortiGate firewall must apply ingress filters to traffic that is inbound to the network through any active external interface.</t>
        </r>
      </text>
    </comment>
    <comment ref="N35" authorId="0" shapeId="0" xr:uid="{00000000-0006-0000-0400-000015000000}">
      <text>
        <r>
          <rPr>
            <sz val="11"/>
            <rFont val="Calibri"/>
          </rPr>
          <t>The FortiGate firewall must apply egress filters to traffic outbound from the network through any internal interface.</t>
        </r>
      </text>
    </comment>
    <comment ref="O35" authorId="0" shapeId="0" xr:uid="{00000000-0006-0000-0400-000016000000}">
      <text>
        <r>
          <rPr>
            <sz val="11"/>
            <rFont val="Calibri"/>
          </rPr>
          <t>The FortiGate firewall must be configured to inspect all inbound and outbound traffic at the application layer.</t>
        </r>
      </text>
    </comment>
    <comment ref="P35" authorId="0" shapeId="0" xr:uid="{00000000-0006-0000-0400-000017000000}">
      <text>
        <r>
          <rPr>
            <sz val="11"/>
            <rFont val="Calibri"/>
          </rPr>
          <t>The FortiGate device must only allow authorized administrators to view or change the device configuration, system files, and other files stored either in the device or on removable media (such as a flash drive).</t>
        </r>
      </text>
    </comment>
    <comment ref="J38" authorId="0" shapeId="0" xr:uid="{00000000-0006-0000-0400-000018000000}">
      <text>
        <r>
          <rPr>
            <sz val="11"/>
            <rFont val="Calibri"/>
          </rPr>
          <t>The FortiGate device must have only one local account to be used as the account of last resort in the event the authentication server is unavailable.</t>
        </r>
      </text>
    </comment>
    <comment ref="J39" authorId="0" shapeId="0" xr:uid="{00000000-0006-0000-0400-000019000000}">
      <text>
        <r>
          <rPr>
            <sz val="11"/>
            <rFont val="Calibri"/>
          </rPr>
          <t>The FortiGate device must prohibit the use of all unnecessary and/or non-secure functions, ports, protocols, and/or services.</t>
        </r>
      </text>
    </comment>
    <comment ref="J41" authorId="0" shapeId="0" xr:uid="{00000000-0006-0000-0400-00001A000000}">
      <text>
        <r>
          <rPr>
            <sz val="11"/>
            <rFont val="Calibri"/>
          </rPr>
          <t>The FortiGate device must enforce the limit of three consecutive invalid logon attempts, after which time it must lock out the user account from accessing the device for 15 minutes.</t>
        </r>
      </text>
    </comment>
    <comment ref="J45" authorId="0" shapeId="0" xr:uid="{00000000-0006-0000-0400-00001B000000}">
      <text>
        <r>
          <rPr>
            <sz val="11"/>
            <rFont val="Calibri"/>
          </rPr>
          <t>The FortiGate device must automatically audit account creation.</t>
        </r>
      </text>
    </comment>
    <comment ref="K45" authorId="0" shapeId="0" xr:uid="{00000000-0006-0000-0400-00001C000000}">
      <text>
        <r>
          <rPr>
            <sz val="11"/>
            <rFont val="Calibri"/>
          </rPr>
          <t>The FortiGate device must automatically audit account modification.</t>
        </r>
      </text>
    </comment>
    <comment ref="L45" authorId="0" shapeId="0" xr:uid="{00000000-0006-0000-0400-00001D000000}">
      <text>
        <r>
          <rPr>
            <sz val="11"/>
            <rFont val="Calibri"/>
          </rPr>
          <t>The FortiGate device must log all user activity.</t>
        </r>
      </text>
    </comment>
    <comment ref="J46" authorId="0" shapeId="0" xr:uid="{00000000-0006-0000-0400-00001E000000}">
      <text>
        <r>
          <rPr>
            <sz val="11"/>
            <rFont val="Calibri"/>
          </rPr>
          <t>The FortiGate device must enforce a minimum 15-character password length.</t>
        </r>
      </text>
    </comment>
    <comment ref="K46" authorId="0" shapeId="0" xr:uid="{00000000-0006-0000-0400-00001F000000}">
      <text>
        <r>
          <rPr>
            <sz val="11"/>
            <rFont val="Calibri"/>
          </rPr>
          <t>The FortiGate device must enforce password complexity by requiring that at least one uppercase character be used.</t>
        </r>
      </text>
    </comment>
    <comment ref="L46" authorId="0" shapeId="0" xr:uid="{00000000-0006-0000-0400-000020000000}">
      <text>
        <r>
          <rPr>
            <sz val="11"/>
            <rFont val="Calibri"/>
          </rPr>
          <t>The FortiGate device must enforce password complexity by requiring that at least one lowercase character be used.</t>
        </r>
      </text>
    </comment>
    <comment ref="M46" authorId="0" shapeId="0" xr:uid="{00000000-0006-0000-0400-000021000000}">
      <text>
        <r>
          <rPr>
            <sz val="11"/>
            <rFont val="Calibri"/>
          </rPr>
          <t>The FortiGate device must enforce password complexity by requiring at least one numeric character be used.</t>
        </r>
      </text>
    </comment>
    <comment ref="N46" authorId="0" shapeId="0" xr:uid="{00000000-0006-0000-0400-000022000000}">
      <text>
        <r>
          <rPr>
            <sz val="11"/>
            <rFont val="Calibri"/>
          </rPr>
          <t>The FortiGate device must enforce password complexity by requiring that at least one special character be used.</t>
        </r>
      </text>
    </comment>
    <comment ref="O46" authorId="0" shapeId="0" xr:uid="{00000000-0006-0000-0400-000023000000}">
      <text>
        <r>
          <rPr>
            <sz val="11"/>
            <rFont val="Calibri"/>
          </rPr>
          <t>The FortiGate device must generate unique session identifiers using a FIPS 140-2-approved random number generator.</t>
        </r>
      </text>
    </comment>
    <comment ref="P46" authorId="0" shapeId="0" xr:uid="{00000000-0006-0000-0400-000024000000}">
      <text>
        <r>
          <rPr>
            <sz val="11"/>
            <rFont val="Calibri"/>
          </rPr>
          <t>The FortiGate device must require that when a password is changed, the characters are changed in at least eight of the positions within the password.</t>
        </r>
      </text>
    </comment>
    <comment ref="J47" authorId="0" shapeId="0" xr:uid="{00000000-0006-0000-0400-000025000000}">
      <text>
        <r>
          <rPr>
            <sz val="11"/>
            <rFont val="Calibri"/>
          </rPr>
          <t>The FortiGate device must have only one local account to be used as the account of last resort in the event the authentication server is unavailable.</t>
        </r>
      </text>
    </comment>
    <comment ref="J48" authorId="0" shapeId="0" xr:uid="{00000000-0006-0000-0400-000026000000}">
      <text>
        <r>
          <rPr>
            <sz val="11"/>
            <rFont val="Calibri"/>
          </rPr>
          <t>The FortiGate device must audit the execution of privileged functions.</t>
        </r>
      </text>
    </comment>
    <comment ref="K48" authorId="0" shapeId="0" xr:uid="{00000000-0006-0000-0400-000027000000}">
      <text>
        <r>
          <rPr>
            <sz val="11"/>
            <rFont val="Calibri"/>
          </rPr>
          <t>The FortiGate device must enforce access restrictions associated with changes to device configuration.</t>
        </r>
      </text>
    </comment>
    <comment ref="L48" authorId="0" shapeId="0" xr:uid="{00000000-0006-0000-0400-000028000000}">
      <text>
        <r>
          <rPr>
            <sz val="11"/>
            <rFont val="Calibri"/>
          </rPr>
          <t>The FortiGate device must enforce access restrictions associated with changes to the system components.</t>
        </r>
      </text>
    </comment>
    <comment ref="M48" authorId="0" shapeId="0" xr:uid="{00000000-0006-0000-0400-000029000000}">
      <text>
        <r>
          <rPr>
            <sz val="11"/>
            <rFont val="Calibri"/>
          </rPr>
          <t>FortiGate devices performing maintenance functions must restrict use of these functions to authorized personnel only.</t>
        </r>
      </text>
    </comment>
    <comment ref="J52" authorId="0" shapeId="0" xr:uid="{00000000-0006-0000-0400-00002A000000}">
      <text>
        <r>
          <rPr>
            <sz val="11"/>
            <rFont val="Calibri"/>
          </rPr>
          <t>The FortiGate device must automatically audit account creation.</t>
        </r>
      </text>
    </comment>
    <comment ref="K52" authorId="0" shapeId="0" xr:uid="{00000000-0006-0000-0400-00002B000000}">
      <text>
        <r>
          <rPr>
            <sz val="11"/>
            <rFont val="Calibri"/>
          </rPr>
          <t>The FortiGate device must automatically audit account modification.</t>
        </r>
      </text>
    </comment>
    <comment ref="L52" authorId="0" shapeId="0" xr:uid="{00000000-0006-0000-0400-00002C000000}">
      <text>
        <r>
          <rPr>
            <sz val="11"/>
            <rFont val="Calibri"/>
          </rPr>
          <t>The FortiGate device must log all user activity.</t>
        </r>
      </text>
    </comment>
    <comment ref="J53" authorId="0" shapeId="0" xr:uid="{00000000-0006-0000-0400-00002D000000}">
      <text>
        <r>
          <rPr>
            <sz val="11"/>
            <rFont val="Calibri"/>
          </rPr>
          <t>The FortiGate device must automatically audit account creation.</t>
        </r>
      </text>
    </comment>
    <comment ref="K53" authorId="0" shapeId="0" xr:uid="{00000000-0006-0000-0400-00002E000000}">
      <text>
        <r>
          <rPr>
            <sz val="11"/>
            <rFont val="Calibri"/>
          </rPr>
          <t>The FortiGate device must automatically audit account modification.</t>
        </r>
      </text>
    </comment>
    <comment ref="L53" authorId="0" shapeId="0" xr:uid="{00000000-0006-0000-0400-00002F000000}">
      <text>
        <r>
          <rPr>
            <sz val="11"/>
            <rFont val="Calibri"/>
          </rPr>
          <t>The FortiGate device must log all user activity.</t>
        </r>
      </text>
    </comment>
    <comment ref="J54" authorId="0" shapeId="0" xr:uid="{00000000-0006-0000-0400-000030000000}">
      <text>
        <r>
          <rPr>
            <sz val="11"/>
            <rFont val="Calibri"/>
          </rPr>
          <t>The FortiGate device must implement replay-resistant authentication mechanisms for network access to privileged accounts.</t>
        </r>
      </text>
    </comment>
    <comment ref="J56" authorId="0" shapeId="0" xr:uid="{00000000-0006-0000-0400-000031000000}">
      <text>
        <r>
          <rPr>
            <sz val="11"/>
            <rFont val="Calibri"/>
          </rPr>
          <t>The FortiGate device must implement replay-resistant authentication mechanisms for network access to privileged accounts.</t>
        </r>
      </text>
    </comment>
    <comment ref="J59" authorId="0" shapeId="0" xr:uid="{00000000-0006-0000-0400-000032000000}">
      <text>
        <r>
          <rPr>
            <sz val="11"/>
            <rFont val="Calibri"/>
          </rPr>
          <t>The FortiGate device must allow full access to only those individuals or roles designated by the ISSM.</t>
        </r>
      </text>
    </comment>
    <comment ref="J63" authorId="0" shapeId="0" xr:uid="{00000000-0006-0000-0400-000033000000}">
      <text>
        <r>
          <rPr>
            <sz val="11"/>
            <rFont val="Calibri"/>
          </rPr>
          <t>The FortiGate device must be running an operating system release that is currently supported by the vendor.</t>
        </r>
      </text>
    </comment>
    <comment ref="J70" authorId="0" shapeId="0" xr:uid="{00000000-0006-0000-0400-000034000000}">
      <text>
        <r>
          <rPr>
            <sz val="11"/>
            <rFont val="Calibri"/>
          </rPr>
          <t>The FortiGate firewall must generate traffic log entries containing information to establish what type of events occurred.</t>
        </r>
      </text>
    </comment>
    <comment ref="K70" authorId="0" shapeId="0" xr:uid="{00000000-0006-0000-0400-000044000000}">
      <text>
        <r>
          <rPr>
            <sz val="11"/>
            <rFont val="Calibri"/>
          </rPr>
          <t>The FortiGate firewall must generate traffic log entries containing information to establish when (date and time) the events occurred.</t>
        </r>
      </text>
    </comment>
    <comment ref="L70" authorId="0" shapeId="0" xr:uid="{00000000-0006-0000-0400-000045000000}">
      <text>
        <r>
          <rPr>
            <sz val="11"/>
            <rFont val="Calibri"/>
          </rPr>
          <t>The FortiGate firewall must generate traffic log entries containing information to establish the network location where the events occurred.</t>
        </r>
      </text>
    </comment>
    <comment ref="M70" authorId="0" shapeId="0" xr:uid="{00000000-0006-0000-0400-000046000000}">
      <text>
        <r>
          <rPr>
            <sz val="11"/>
            <rFont val="Calibri"/>
          </rPr>
          <t>The FortiGate firewall must generate traffic log entries containing information to establish the source of the events, such as the source IP address at a minimum.</t>
        </r>
      </text>
    </comment>
    <comment ref="N70" authorId="0" shapeId="0" xr:uid="{00000000-0006-0000-0400-000047000000}">
      <text>
        <r>
          <rPr>
            <sz val="11"/>
            <rFont val="Calibri"/>
          </rPr>
          <t>The FortiGate firewall must generate traffic log entries containing information to establish the outcome of the events, such as, at a minimum, the success or failure of the application of the firewall rule.</t>
        </r>
      </text>
    </comment>
    <comment ref="O70" authorId="0" shapeId="0" xr:uid="{00000000-0006-0000-0400-000048000000}">
      <text>
        <r>
          <rPr>
            <sz val="11"/>
            <rFont val="Calibri"/>
          </rPr>
          <t>In the event that communication with the central audit server is lost, the FortiGate firewall must continue to queue traffic log records locally.</t>
        </r>
      </text>
    </comment>
    <comment ref="P70" authorId="0" shapeId="0" xr:uid="{00000000-0006-0000-0400-000049000000}">
      <text>
        <r>
          <rPr>
            <sz val="11"/>
            <rFont val="Calibri"/>
          </rPr>
          <t>The FortiGate firewall must protect traffic log records from unauthorized access while in transit to the central audit server.</t>
        </r>
      </text>
    </comment>
    <comment ref="Q70" authorId="0" shapeId="0" xr:uid="{00000000-0006-0000-0400-00004A000000}">
      <text>
        <r>
          <rPr>
            <sz val="11"/>
            <rFont val="Calibri"/>
          </rPr>
          <t>The FortiGate firewall must protect the traffic log from unauthorized modification of local log records.</t>
        </r>
      </text>
    </comment>
    <comment ref="R70" authorId="0" shapeId="0" xr:uid="{00000000-0006-0000-0400-000035000000}">
      <text>
        <r>
          <rPr>
            <sz val="11"/>
            <rFont val="Calibri"/>
          </rPr>
          <t>The FortiGate firewall must protect the traffic log from unauthorized deletion of local log files and log records.</t>
        </r>
      </text>
    </comment>
    <comment ref="S70" authorId="0" shapeId="0" xr:uid="{00000000-0006-0000-0400-000036000000}">
      <text>
        <r>
          <rPr>
            <sz val="11"/>
            <rFont val="Calibri"/>
          </rPr>
          <t>The FortiGate firewall must send traffic log entries to a central audit server for management and configuration of the traffic log entries.</t>
        </r>
      </text>
    </comment>
    <comment ref="T70" authorId="0" shapeId="0" xr:uid="{00000000-0006-0000-0400-000037000000}">
      <text>
        <r>
          <rPr>
            <sz val="11"/>
            <rFont val="Calibri"/>
          </rPr>
          <t>The FortiGate firewall must generate traffic log records when traffic is denied, restricted, or discarded.</t>
        </r>
      </text>
    </comment>
    <comment ref="U70" authorId="0" shapeId="0" xr:uid="{00000000-0006-0000-0400-000038000000}">
      <text>
        <r>
          <rPr>
            <sz val="11"/>
            <rFont val="Calibri"/>
          </rPr>
          <t>The FortiGate firewall must generate traffic log records when attempts are made to send packets between security zones that are not authorized to communicate.</t>
        </r>
      </text>
    </comment>
    <comment ref="V70" authorId="0" shapeId="0" xr:uid="{00000000-0006-0000-0400-000039000000}">
      <text>
        <r>
          <rPr>
            <sz val="11"/>
            <rFont val="Calibri"/>
          </rPr>
          <t>The FortiGate device must generate audit records when successful/unsuccessful attempts to modify administrator privileges occur.</t>
        </r>
      </text>
    </comment>
    <comment ref="W70" authorId="0" shapeId="0" xr:uid="{00000000-0006-0000-0400-00003A000000}">
      <text>
        <r>
          <rPr>
            <sz val="11"/>
            <rFont val="Calibri"/>
          </rPr>
          <t>The FortiGate device must generate audit records when successful/unsuccessful attempts to delete administrator privileges occur.</t>
        </r>
      </text>
    </comment>
    <comment ref="X70" authorId="0" shapeId="0" xr:uid="{00000000-0006-0000-0400-00003B000000}">
      <text>
        <r>
          <rPr>
            <sz val="11"/>
            <rFont val="Calibri"/>
          </rPr>
          <t>The FortiGate device must generate audit records when successful/unsuccessful logon attempts occur.</t>
        </r>
      </text>
    </comment>
    <comment ref="Y70" authorId="0" shapeId="0" xr:uid="{00000000-0006-0000-0400-00003C000000}">
      <text>
        <r>
          <rPr>
            <sz val="11"/>
            <rFont val="Calibri"/>
          </rPr>
          <t>The FortiGate device must generate audit records for privileged activities or other system-level access.</t>
        </r>
      </text>
    </comment>
    <comment ref="Z70" authorId="0" shapeId="0" xr:uid="{00000000-0006-0000-0400-00003D000000}">
      <text>
        <r>
          <rPr>
            <sz val="11"/>
            <rFont val="Calibri"/>
          </rPr>
          <t>The FortiGate device must generate audit records showing starting and ending time for administrator access to the system.</t>
        </r>
      </text>
    </comment>
    <comment ref="AA70" authorId="0" shapeId="0" xr:uid="{00000000-0006-0000-0400-00003E000000}">
      <text>
        <r>
          <rPr>
            <sz val="11"/>
            <rFont val="Calibri"/>
          </rPr>
          <t>The FortiGate device must generate audit records when concurrent logons from different workstations occur.</t>
        </r>
      </text>
    </comment>
    <comment ref="AB70" authorId="0" shapeId="0" xr:uid="{00000000-0006-0000-0400-00003F000000}">
      <text>
        <r>
          <rPr>
            <sz val="11"/>
            <rFont val="Calibri"/>
          </rPr>
          <t>The FortiGate device must generate audit records containing information that establishes the identity of any individual or process associated with the event.</t>
        </r>
      </text>
    </comment>
    <comment ref="AC70" authorId="0" shapeId="0" xr:uid="{00000000-0006-0000-0400-000040000000}">
      <text>
        <r>
          <rPr>
            <sz val="11"/>
            <rFont val="Calibri"/>
          </rPr>
          <t>The FortiGate device must generate audit records containing the full-text recording of privileged commands.</t>
        </r>
      </text>
    </comment>
    <comment ref="AD70" authorId="0" shapeId="0" xr:uid="{00000000-0006-0000-0400-000041000000}">
      <text>
        <r>
          <rPr>
            <sz val="11"/>
            <rFont val="Calibri"/>
          </rPr>
          <t>The FortiGate device must off-load audit records on to a different system or media than the system being audited.</t>
        </r>
      </text>
    </comment>
    <comment ref="AE70" authorId="0" shapeId="0" xr:uid="{00000000-0006-0000-0400-000042000000}">
      <text>
        <r>
          <rPr>
            <sz val="11"/>
            <rFont val="Calibri"/>
          </rPr>
          <t>The FortiGate device must generate log records for a locally developed list of auditable events.</t>
        </r>
      </text>
    </comment>
    <comment ref="AF70" authorId="0" shapeId="0" xr:uid="{00000000-0006-0000-0400-000043000000}">
      <text>
        <r>
          <rPr>
            <sz val="11"/>
            <rFont val="Calibri"/>
          </rPr>
          <t>The FortiGate device must be configured to send log data to a central log server for the purpose of forwarding alerts to the administrators and the ISSO.</t>
        </r>
      </text>
    </comment>
    <comment ref="J71" authorId="0" shapeId="0" xr:uid="{00000000-0006-0000-0400-00004B000000}">
      <text>
        <r>
          <rPr>
            <sz val="11"/>
            <rFont val="Calibri"/>
          </rPr>
          <t>If communication with the central audit server is lost, the FortiGate firewall must generate a real-time alert to, at a minimum, the SA and ISSO.</t>
        </r>
      </text>
    </comment>
    <comment ref="K71" authorId="0" shapeId="0" xr:uid="{00000000-0006-0000-0400-00004C000000}">
      <text>
        <r>
          <rPr>
            <sz val="11"/>
            <rFont val="Calibri"/>
          </rPr>
          <t>The FortiGate device must allocate audit record storage capacity in accordance with organization-defined audit record storage requirements.</t>
        </r>
      </text>
    </comment>
    <comment ref="L71" authorId="0" shapeId="0" xr:uid="{00000000-0006-0000-0400-00004D000000}">
      <text>
        <r>
          <rPr>
            <sz val="11"/>
            <rFont val="Calibri"/>
          </rPr>
          <t>The FortiGate device must protect audit information from unauthorized deletion.</t>
        </r>
      </text>
    </comment>
    <comment ref="M71" authorId="0" shapeId="0" xr:uid="{00000000-0006-0000-0400-00004E000000}">
      <text>
        <r>
          <rPr>
            <sz val="11"/>
            <rFont val="Calibri"/>
          </rPr>
          <t>The FortiGate device must protect audit tools from unauthorized access.</t>
        </r>
      </text>
    </comment>
    <comment ref="N71" authorId="0" shapeId="0" xr:uid="{00000000-0006-0000-0400-00004F000000}">
      <text>
        <r>
          <rPr>
            <sz val="11"/>
            <rFont val="Calibri"/>
          </rPr>
          <t>The FortiGate device must protect audit tools from unauthorized modification.</t>
        </r>
      </text>
    </comment>
    <comment ref="J72" authorId="0" shapeId="0" xr:uid="{00000000-0006-0000-0400-000050000000}">
      <text>
        <r>
          <rPr>
            <sz val="11"/>
            <rFont val="Calibri"/>
          </rPr>
          <t>The FortiGate device must synchronize internal information system clocks using redundant authoritative time sources.</t>
        </r>
      </text>
    </comment>
    <comment ref="K72" authorId="0" shapeId="0" xr:uid="{00000000-0006-0000-0400-000051000000}">
      <text>
        <r>
          <rPr>
            <sz val="11"/>
            <rFont val="Calibri"/>
          </rPr>
          <t>The FortiGate device must record time stamps for audit records that can be mapped to Coordinated Universal Time (UTC) or Greenwich Mean Time (GMT).</t>
        </r>
      </text>
    </comment>
    <comment ref="L72" authorId="0" shapeId="0" xr:uid="{00000000-0006-0000-0400-000052000000}">
      <text>
        <r>
          <rPr>
            <sz val="11"/>
            <rFont val="Calibri"/>
          </rPr>
          <t>The FortiGate device must authenticate Network Time Protocol (NTP) sources using authentication that is cryptographically based.</t>
        </r>
      </text>
    </comment>
    <comment ref="J73" authorId="0" shapeId="0" xr:uid="{00000000-0006-0000-0400-000053000000}">
      <text>
        <r>
          <rPr>
            <sz val="11"/>
            <rFont val="Calibri"/>
          </rPr>
          <t>The FortiGate firewall must generate traffic log entries containing information to establish what type of events occurred.</t>
        </r>
      </text>
    </comment>
    <comment ref="K73" authorId="0" shapeId="0" xr:uid="{00000000-0006-0000-0400-000054000000}">
      <text>
        <r>
          <rPr>
            <sz val="11"/>
            <rFont val="Calibri"/>
          </rPr>
          <t>The FortiGate firewall must generate traffic log entries containing information to establish when (date and time) the events occurred.</t>
        </r>
      </text>
    </comment>
    <comment ref="L73" authorId="0" shapeId="0" xr:uid="{00000000-0006-0000-0400-000055000000}">
      <text>
        <r>
          <rPr>
            <sz val="11"/>
            <rFont val="Calibri"/>
          </rPr>
          <t>The FortiGate firewall must generate traffic log entries containing information to establish the network location where the events occurred.</t>
        </r>
      </text>
    </comment>
    <comment ref="M73" authorId="0" shapeId="0" xr:uid="{00000000-0006-0000-0400-000056000000}">
      <text>
        <r>
          <rPr>
            <sz val="11"/>
            <rFont val="Calibri"/>
          </rPr>
          <t>The FortiGate firewall must generate traffic log entries containing information to establish the source of the events, such as the source IP address at a minimum.</t>
        </r>
      </text>
    </comment>
    <comment ref="N73" authorId="0" shapeId="0" xr:uid="{00000000-0006-0000-0400-000057000000}">
      <text>
        <r>
          <rPr>
            <sz val="11"/>
            <rFont val="Calibri"/>
          </rPr>
          <t>The FortiGate firewall must generate traffic log entries containing information to establish the outcome of the events, such as, at a minimum, the success or failure of the application of the firewall rule.</t>
        </r>
      </text>
    </comment>
    <comment ref="O73" authorId="0" shapeId="0" xr:uid="{00000000-0006-0000-0400-000058000000}">
      <text>
        <r>
          <rPr>
            <sz val="11"/>
            <rFont val="Calibri"/>
          </rPr>
          <t>In the event that communication with the central audit server is lost, the FortiGate firewall must continue to queue traffic log records locally.</t>
        </r>
      </text>
    </comment>
    <comment ref="P73" authorId="0" shapeId="0" xr:uid="{00000000-0006-0000-0400-000059000000}">
      <text>
        <r>
          <rPr>
            <sz val="11"/>
            <rFont val="Calibri"/>
          </rPr>
          <t>The FortiGate firewall must protect traffic log records from unauthorized access while in transit to the central audit server.</t>
        </r>
      </text>
    </comment>
    <comment ref="Q73" authorId="0" shapeId="0" xr:uid="{00000000-0006-0000-0400-00005A000000}">
      <text>
        <r>
          <rPr>
            <sz val="11"/>
            <rFont val="Calibri"/>
          </rPr>
          <t>The FortiGate firewall must protect the traffic log from unauthorized modification of local log records.</t>
        </r>
      </text>
    </comment>
    <comment ref="R73" authorId="0" shapeId="0" xr:uid="{00000000-0006-0000-0400-00005B000000}">
      <text>
        <r>
          <rPr>
            <sz val="11"/>
            <rFont val="Calibri"/>
          </rPr>
          <t>The FortiGate firewall must protect the traffic log from unauthorized deletion of local log files and log records.</t>
        </r>
      </text>
    </comment>
    <comment ref="S73" authorId="0" shapeId="0" xr:uid="{00000000-0006-0000-0400-00005C000000}">
      <text>
        <r>
          <rPr>
            <sz val="11"/>
            <rFont val="Calibri"/>
          </rPr>
          <t>The FortiGate firewall must send traffic log entries to a central audit server for management and configuration of the traffic log entries.</t>
        </r>
      </text>
    </comment>
    <comment ref="T73" authorId="0" shapeId="0" xr:uid="{00000000-0006-0000-0400-00005D000000}">
      <text>
        <r>
          <rPr>
            <sz val="11"/>
            <rFont val="Calibri"/>
          </rPr>
          <t>The FortiGate firewall must generate traffic log records when traffic is denied, restricted, or discarded.</t>
        </r>
      </text>
    </comment>
    <comment ref="U73" authorId="0" shapeId="0" xr:uid="{00000000-0006-0000-0400-00005E000000}">
      <text>
        <r>
          <rPr>
            <sz val="11"/>
            <rFont val="Calibri"/>
          </rPr>
          <t>The FortiGate firewall must generate traffic log records when attempts are made to send packets between security zones that are not authorized to communicate.</t>
        </r>
      </text>
    </comment>
    <comment ref="V73" authorId="0" shapeId="0" xr:uid="{00000000-0006-0000-0400-00005F000000}">
      <text>
        <r>
          <rPr>
            <sz val="11"/>
            <rFont val="Calibri"/>
          </rPr>
          <t>The FortiGate device must audit the execution of privileged functions.</t>
        </r>
      </text>
    </comment>
    <comment ref="W73" authorId="0" shapeId="0" xr:uid="{00000000-0006-0000-0400-000060000000}">
      <text>
        <r>
          <rPr>
            <sz val="11"/>
            <rFont val="Calibri"/>
          </rPr>
          <t>The FortiGate device must generate audit records when successful/unsuccessful attempts to modify administrator privileges occur.</t>
        </r>
      </text>
    </comment>
    <comment ref="X73" authorId="0" shapeId="0" xr:uid="{00000000-0006-0000-0400-000061000000}">
      <text>
        <r>
          <rPr>
            <sz val="11"/>
            <rFont val="Calibri"/>
          </rPr>
          <t>The FortiGate device must generate audit records when successful/unsuccessful attempts to delete administrator privileges occur.</t>
        </r>
      </text>
    </comment>
    <comment ref="Y73" authorId="0" shapeId="0" xr:uid="{00000000-0006-0000-0400-000062000000}">
      <text>
        <r>
          <rPr>
            <sz val="11"/>
            <rFont val="Calibri"/>
          </rPr>
          <t>The FortiGate device must generate audit records for privileged activities or other system-level access.</t>
        </r>
      </text>
    </comment>
    <comment ref="Z73" authorId="0" shapeId="0" xr:uid="{00000000-0006-0000-0400-000063000000}">
      <text>
        <r>
          <rPr>
            <sz val="11"/>
            <rFont val="Calibri"/>
          </rPr>
          <t>The FortiGate device must generate audit records showing starting and ending time for administrator access to the system.</t>
        </r>
      </text>
    </comment>
    <comment ref="AA73" authorId="0" shapeId="0" xr:uid="{00000000-0006-0000-0400-000064000000}">
      <text>
        <r>
          <rPr>
            <sz val="11"/>
            <rFont val="Calibri"/>
          </rPr>
          <t>The FortiGate device must generate audit records containing information that establishes the identity of any individual or process associated with the event.</t>
        </r>
      </text>
    </comment>
    <comment ref="AB73" authorId="0" shapeId="0" xr:uid="{00000000-0006-0000-0400-000065000000}">
      <text>
        <r>
          <rPr>
            <sz val="11"/>
            <rFont val="Calibri"/>
          </rPr>
          <t>The FortiGate device must generate audit records containing the full-text recording of privileged commands.</t>
        </r>
      </text>
    </comment>
    <comment ref="AC73" authorId="0" shapeId="0" xr:uid="{00000000-0006-0000-0400-000066000000}">
      <text>
        <r>
          <rPr>
            <sz val="11"/>
            <rFont val="Calibri"/>
          </rPr>
          <t>The FortiGate device must generate log records for a locally developed list of auditable events.</t>
        </r>
      </text>
    </comment>
    <comment ref="AD73" authorId="0" shapeId="0" xr:uid="{00000000-0006-0000-0400-000067000000}">
      <text>
        <r>
          <rPr>
            <sz val="11"/>
            <rFont val="Calibri"/>
          </rPr>
          <t>FortiGate devices performing maintenance functions must restrict use of these functions to authorized personnel only.</t>
        </r>
      </text>
    </comment>
    <comment ref="J76" authorId="0" shapeId="0" xr:uid="{00000000-0006-0000-0400-000068000000}">
      <text>
        <r>
          <rPr>
            <sz val="11"/>
            <rFont val="Calibri"/>
          </rPr>
          <t>The FortiGate device must generate audit records when successful/unsuccessful attempts to modify administrator privileges occur.</t>
        </r>
      </text>
    </comment>
    <comment ref="K76" authorId="0" shapeId="0" xr:uid="{00000000-0006-0000-0400-000069000000}">
      <text>
        <r>
          <rPr>
            <sz val="11"/>
            <rFont val="Calibri"/>
          </rPr>
          <t>The FortiGate device must generate audit records when successful/unsuccessful attempts to delete administrator privileges occur.</t>
        </r>
      </text>
    </comment>
    <comment ref="L76" authorId="0" shapeId="0" xr:uid="{00000000-0006-0000-0400-00006A000000}">
      <text>
        <r>
          <rPr>
            <sz val="11"/>
            <rFont val="Calibri"/>
          </rPr>
          <t>The FortiGate device must generate audit records for privileged activities or other system-level access.</t>
        </r>
      </text>
    </comment>
    <comment ref="M76" authorId="0" shapeId="0" xr:uid="{00000000-0006-0000-0400-00006B000000}">
      <text>
        <r>
          <rPr>
            <sz val="11"/>
            <rFont val="Calibri"/>
          </rPr>
          <t>The FortiGate device must generate audit records containing the full-text recording of privileged commands.</t>
        </r>
      </text>
    </comment>
    <comment ref="J77" authorId="0" shapeId="0" xr:uid="{00000000-0006-0000-0400-00006C000000}">
      <text>
        <r>
          <rPr>
            <sz val="11"/>
            <rFont val="Calibri"/>
          </rPr>
          <t>If communication with the central audit server is lost, the FortiGate firewall must generate a real-time alert to, at a minimum, the SA and ISSO.</t>
        </r>
      </text>
    </comment>
    <comment ref="K77" authorId="0" shapeId="0" xr:uid="{00000000-0006-0000-0400-00006D000000}">
      <text>
        <r>
          <rPr>
            <sz val="11"/>
            <rFont val="Calibri"/>
          </rPr>
          <t>The FortiGate device must off-load audit records on to a different system or media than the system being audited.</t>
        </r>
      </text>
    </comment>
    <comment ref="L77" authorId="0" shapeId="0" xr:uid="{00000000-0006-0000-0400-00006E000000}">
      <text>
        <r>
          <rPr>
            <sz val="11"/>
            <rFont val="Calibri"/>
          </rPr>
          <t>The FortiGate device must be configured to send log data to a central log server for the purpose of forwarding alerts to the administrators and the ISSO.</t>
        </r>
      </text>
    </comment>
    <comment ref="J78" authorId="0" shapeId="0" xr:uid="{00000000-0006-0000-0400-00006F000000}">
      <text>
        <r>
          <rPr>
            <sz val="11"/>
            <rFont val="Calibri"/>
          </rPr>
          <t>The FortiGate device must allocate audit record storage capacity in accordance with organization-defined audit record storage requirements.</t>
        </r>
      </text>
    </comment>
    <comment ref="J79" authorId="0" shapeId="0" xr:uid="{00000000-0006-0000-0400-000070000000}">
      <text>
        <r>
          <rPr>
            <sz val="11"/>
            <rFont val="Calibri"/>
          </rPr>
          <t>The FortiGate device must generate an immediate real-time alert of all audit failure events requiring real-time alerts.</t>
        </r>
      </text>
    </comment>
    <comment ref="J99" authorId="0" shapeId="0" xr:uid="{00000000-0006-0000-0400-000071000000}">
      <text>
        <r>
          <rPr>
            <sz val="11"/>
            <rFont val="Calibri"/>
          </rPr>
          <t>The FortiGate device must conduct backups of system-level information contained in the information system when changes occur.</t>
        </r>
      </text>
    </comment>
    <comment ref="K99" authorId="0" shapeId="0" xr:uid="{00000000-0006-0000-0400-000072000000}">
      <text>
        <r>
          <rPr>
            <sz val="11"/>
            <rFont val="Calibri"/>
          </rPr>
          <t>The FortiGate device must support organizational requirements to conduct backups of information system documentation, including security-related documentation, when changes occur or weekly, whichever is sooner.</t>
        </r>
      </text>
    </comment>
    <comment ref="J100" authorId="0" shapeId="0" xr:uid="{00000000-0006-0000-0400-000073000000}">
      <text>
        <r>
          <rPr>
            <sz val="11"/>
            <rFont val="Calibri"/>
          </rPr>
          <t>The FortiGate device must conduct backups of system-level information contained in the information system when changes occur.</t>
        </r>
      </text>
    </comment>
    <comment ref="K100" authorId="0" shapeId="0" xr:uid="{00000000-0006-0000-0400-000074000000}">
      <text>
        <r>
          <rPr>
            <sz val="11"/>
            <rFont val="Calibri"/>
          </rPr>
          <t>The FortiGate device must support organizational requirements to conduct backups of information system documentation, including security-related documentation, when changes occur or weekly, whichever is sooner.</t>
        </r>
      </text>
    </comment>
    <comment ref="J106" authorId="0" shapeId="0" xr:uid="{00000000-0006-0000-0400-000075000000}">
      <text>
        <r>
          <rPr>
            <sz val="11"/>
            <rFont val="Calibri"/>
          </rPr>
          <t>When employed as a premise firewall, FortiGate must block all outbound management traffic.</t>
        </r>
      </text>
    </comment>
    <comment ref="K106" authorId="0" shapeId="0" xr:uid="{00000000-0006-0000-0400-000076000000}">
      <text>
        <r>
          <rPr>
            <sz val="11"/>
            <rFont val="Calibri"/>
          </rPr>
          <t>The FortiGate firewall must restrict traffic entering the VPN tunnels to the management network to only the authorized management packets based on destination address.</t>
        </r>
      </text>
    </comment>
    <comment ref="L106" authorId="0" shapeId="0" xr:uid="{00000000-0006-0000-0400-000077000000}">
      <text>
        <r>
          <rPr>
            <sz val="11"/>
            <rFont val="Calibri"/>
          </rPr>
          <t>The FortiGate device must authenticate SNMP messages using a FIPS-validated Keyed-Hash Message Authentication Code (HMAC).</t>
        </r>
      </text>
    </comment>
    <comment ref="M106" authorId="0" shapeId="0" xr:uid="{00000000-0006-0000-0400-000078000000}">
      <text>
        <r>
          <rPr>
            <sz val="11"/>
            <rFont val="Calibri"/>
          </rPr>
          <t>The FortiGate devices must use FIPS-validated Keyed-Hash Message Authentication Code (HMAC) to protect the integrity of nonlocal maintenance and diagnostic communications.</t>
        </r>
      </text>
    </comment>
    <comment ref="J108" authorId="0" shapeId="0" xr:uid="{00000000-0006-0000-0400-000079000000}">
      <text>
        <r>
          <rPr>
            <sz val="11"/>
            <rFont val="Calibri"/>
          </rPr>
          <t>The FortiGate device must use LDAP for authentication.</t>
        </r>
      </text>
    </comment>
    <comment ref="K108" authorId="0" shapeId="0" xr:uid="{00000000-0006-0000-0400-00007A000000}">
      <text>
        <r>
          <rPr>
            <sz val="11"/>
            <rFont val="Calibri"/>
          </rPr>
          <t>The FortiGate device must use LDAPS for the LDAP connection.</t>
        </r>
      </text>
    </comment>
    <comment ref="J109" authorId="0" shapeId="0" xr:uid="{00000000-0006-0000-0400-00007B000000}">
      <text>
        <r>
          <rPr>
            <sz val="11"/>
            <rFont val="Calibri"/>
          </rPr>
          <t>The FortiGate device must use DoD-approved Certificate Authorities (CAs) for public key certificates.</t>
        </r>
      </text>
    </comment>
    <comment ref="K109" authorId="0" shapeId="0" xr:uid="{00000000-0006-0000-0400-00007C000000}">
      <text>
        <r>
          <rPr>
            <sz val="11"/>
            <rFont val="Calibri"/>
          </rPr>
          <t>The FortiGate device must use FIPS 140-2 approved algorithms for authentication to a cryptographic module.</t>
        </r>
      </text>
    </comment>
    <comment ref="L109" authorId="0" shapeId="0" xr:uid="{00000000-0006-0000-0400-00007D000000}">
      <text>
        <r>
          <rPr>
            <sz val="11"/>
            <rFont val="Calibri"/>
          </rPr>
          <t>The FortiGate device must implement cryptographic mechanisms using a FIPS 140-2 approved algorithm to protect the confidentiality of remote maintenance sessions.</t>
        </r>
      </text>
    </comment>
    <comment ref="J111" authorId="0" shapeId="0" xr:uid="{00000000-0006-0000-0400-00007E000000}">
      <text>
        <r>
          <rPr>
            <sz val="11"/>
            <rFont val="Calibri"/>
          </rPr>
          <t>When employed as a premise firewall, FortiGate must block all outbound management traffic.</t>
        </r>
      </text>
    </comment>
    <comment ref="K111" authorId="0" shapeId="0" xr:uid="{00000000-0006-0000-0400-00007F000000}">
      <text>
        <r>
          <rPr>
            <sz val="11"/>
            <rFont val="Calibri"/>
          </rPr>
          <t>The FortiGate firewall must restrict traffic entering the VPN tunnels to the management network to only the authorized management packets based on destination address.</t>
        </r>
      </text>
    </comment>
    <comment ref="J116" authorId="0" shapeId="0" xr:uid="{00000000-0006-0000-0400-000080000000}">
      <text>
        <r>
          <rPr>
            <sz val="11"/>
            <rFont val="Calibri"/>
          </rPr>
          <t>The FortiGate firewall must use filters that use packet headers and packet attributes, including source and destination IP addresses and ports.</t>
        </r>
      </text>
    </comment>
    <comment ref="K116" authorId="0" shapeId="0" xr:uid="{00000000-0006-0000-0400-000081000000}">
      <text>
        <r>
          <rPr>
            <sz val="11"/>
            <rFont val="Calibri"/>
          </rPr>
          <t>The FortiGate firewall must use organization-defined filtering rules that apply to the monitoring of remote access traffic for the traffic from the VPN access points.</t>
        </r>
      </text>
    </comment>
    <comment ref="L116" authorId="0" shapeId="0" xr:uid="{00000000-0006-0000-0400-000082000000}">
      <text>
        <r>
          <rPr>
            <sz val="11"/>
            <rFont val="Calibri"/>
          </rPr>
          <t>The FortiGate firewall must filter traffic destined to the internal enclave in accordance with the specific traffic that is approved and registered in the Ports, Protocols, and Services Management (PPSM) Category Assurance List (CAL), Vulnerability Assessments (VAs) for that the enclave.</t>
        </r>
      </text>
    </comment>
    <comment ref="M116" authorId="0" shapeId="0" xr:uid="{00000000-0006-0000-0400-000083000000}">
      <text>
        <r>
          <rPr>
            <sz val="11"/>
            <rFont val="Calibri"/>
          </rPr>
          <t>The FortiGate firewall must apply ingress filters to traffic that is inbound to the network through any active external interface.</t>
        </r>
      </text>
    </comment>
    <comment ref="N116" authorId="0" shapeId="0" xr:uid="{00000000-0006-0000-0400-000084000000}">
      <text>
        <r>
          <rPr>
            <sz val="11"/>
            <rFont val="Calibri"/>
          </rPr>
          <t>The FortiGate firewall must apply egress filters to traffic outbound from the network through any internal interface.</t>
        </r>
      </text>
    </comment>
    <comment ref="O116" authorId="0" shapeId="0" xr:uid="{00000000-0006-0000-0400-000085000000}">
      <text>
        <r>
          <rPr>
            <sz val="11"/>
            <rFont val="Calibri"/>
          </rPr>
          <t>The FortiGate firewall must be configured to inspect all inbound and outbound traffic at the application layer.</t>
        </r>
      </text>
    </comment>
    <comment ref="P116" authorId="0" shapeId="0" xr:uid="{00000000-0006-0000-0400-000086000000}">
      <text>
        <r>
          <rPr>
            <sz val="11"/>
            <rFont val="Calibri"/>
          </rPr>
          <t>The FortiGate device must only allow authorized administrators to view or change the device configuration, system files, and other files stored either in the device or on removable media (such as a flash drive).</t>
        </r>
      </text>
    </comment>
    <comment ref="J120" authorId="0" shapeId="0" xr:uid="{00000000-0006-0000-0400-000087000000}">
      <text>
        <r>
          <rPr>
            <sz val="11"/>
            <rFont val="Calibri"/>
          </rPr>
          <t>The FortiGate firewall must block outbound traffic containing denial-of-service (DoS) attacks to protect against the use of internal information systems to launch any DoS attacks against other networks or endpoints.</t>
        </r>
      </text>
    </comment>
    <comment ref="K120" authorId="0" shapeId="0" xr:uid="{00000000-0006-0000-0400-000088000000}">
      <text>
        <r>
          <rPr>
            <sz val="11"/>
            <rFont val="Calibri"/>
          </rPr>
          <t>The FortiGate firewall implementation must manage excess bandwidth to limit the effects of packet flooding types of denial-of-service (DoS) attacks.</t>
        </r>
      </text>
    </comment>
    <comment ref="L120" authorId="0" shapeId="0" xr:uid="{00000000-0006-0000-0400-000089000000}">
      <text>
        <r>
          <rPr>
            <sz val="11"/>
            <rFont val="Calibri"/>
          </rPr>
          <t>The FortiGate firewall must employ filters that prevent or limit the effects of all types of commonly known denial-of-service (DoS) attacks, including flooding, packet sweeps, and unauthorized port scanning.</t>
        </r>
      </text>
    </comment>
    <comment ref="M120" authorId="0" shapeId="0" xr:uid="{00000000-0006-0000-0400-00008A000000}">
      <text>
        <r>
          <rPr>
            <sz val="11"/>
            <rFont val="Calibri"/>
          </rPr>
          <t>The FortiGate firewall must generate an alert that can be forwarded to, at a minimum, the Information System Security Officer (ISSO) and Information System Security Manager (ISSM) when denial-of-service (DoS) incidents are detected.</t>
        </r>
      </text>
    </comment>
    <comment ref="N120" authorId="0" shapeId="0" xr:uid="{00000000-0006-0000-0400-00008B000000}">
      <text>
        <r>
          <rPr>
            <sz val="11"/>
            <rFont val="Calibri"/>
          </rPr>
          <t>The FortiGate device must protect against known types of denial-of-service (DoS) attacks by employing organization-defined security safeguards.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FortiGate device must enforce the limit of three consecutive invalid logon attempts, after which time it must lock out the user account from accessing the device for 15 minutes.</t>
        </r>
      </text>
    </comment>
    <comment ref="I2" authorId="0" shapeId="0" xr:uid="{00000000-0006-0000-0500-000003000000}">
      <text>
        <r>
          <rPr>
            <sz val="11"/>
            <rFont val="Calibri"/>
          </rPr>
          <t>The FortiGate device must terminate idle sessions after 10 minutes of inactivity.</t>
        </r>
      </text>
    </comment>
    <comment ref="J2" authorId="0" shapeId="0" xr:uid="{00000000-0006-0000-0500-000002000000}">
      <text>
        <r>
          <rPr>
            <sz val="11"/>
            <rFont val="Calibri"/>
          </rPr>
          <t>The FortiGate device must terminate idle sessions after 10 minutes of inactivity.</t>
        </r>
      </text>
    </comment>
    <comment ref="H7" authorId="0" shapeId="0" xr:uid="{00000000-0006-0000-0500-000004000000}">
      <text>
        <r>
          <rPr>
            <sz val="11"/>
            <rFont val="Calibri"/>
          </rPr>
          <t>The FortiGate firewall must generate traffic log entries containing information to establish what type of events occurred.</t>
        </r>
      </text>
    </comment>
    <comment ref="I7" authorId="0" shapeId="0" xr:uid="{00000000-0006-0000-0500-00001B000000}">
      <text>
        <r>
          <rPr>
            <sz val="11"/>
            <rFont val="Calibri"/>
          </rPr>
          <t>The FortiGate firewall must generate traffic log entries containing information to establish when (date and time) the events occurred.</t>
        </r>
      </text>
    </comment>
    <comment ref="J7" authorId="0" shapeId="0" xr:uid="{00000000-0006-0000-0500-00001C000000}">
      <text>
        <r>
          <rPr>
            <sz val="11"/>
            <rFont val="Calibri"/>
          </rPr>
          <t>The FortiGate firewall must generate traffic log entries containing information to establish the network location where the events occurred.</t>
        </r>
      </text>
    </comment>
    <comment ref="K7" authorId="0" shapeId="0" xr:uid="{00000000-0006-0000-0500-000005000000}">
      <text>
        <r>
          <rPr>
            <sz val="11"/>
            <rFont val="Calibri"/>
          </rPr>
          <t>The FortiGate firewall must generate traffic log entries containing information to establish the source of the events, such as the source IP address at a minimum.</t>
        </r>
      </text>
    </comment>
    <comment ref="L7" authorId="0" shapeId="0" xr:uid="{00000000-0006-0000-0500-000006000000}">
      <text>
        <r>
          <rPr>
            <sz val="11"/>
            <rFont val="Calibri"/>
          </rPr>
          <t>The FortiGate firewall must generate traffic log entries containing information to establish the outcome of the events, such as, at a minimum, the success or failure of the application of the firewall rule.</t>
        </r>
      </text>
    </comment>
    <comment ref="M7" authorId="0" shapeId="0" xr:uid="{00000000-0006-0000-0500-000007000000}">
      <text>
        <r>
          <rPr>
            <sz val="11"/>
            <rFont val="Calibri"/>
          </rPr>
          <t>In the event that communication with the central audit server is lost, the FortiGate firewall must continue to queue traffic log records locally.</t>
        </r>
      </text>
    </comment>
    <comment ref="N7" authorId="0" shapeId="0" xr:uid="{00000000-0006-0000-0500-000008000000}">
      <text>
        <r>
          <rPr>
            <sz val="11"/>
            <rFont val="Calibri"/>
          </rPr>
          <t>The FortiGate firewall must protect traffic log records from unauthorized access while in transit to the central audit server.</t>
        </r>
      </text>
    </comment>
    <comment ref="O7" authorId="0" shapeId="0" xr:uid="{00000000-0006-0000-0500-000009000000}">
      <text>
        <r>
          <rPr>
            <sz val="11"/>
            <rFont val="Calibri"/>
          </rPr>
          <t>The FortiGate firewall must protect the traffic log from unauthorized modification of local log records.</t>
        </r>
      </text>
    </comment>
    <comment ref="P7" authorId="0" shapeId="0" xr:uid="{00000000-0006-0000-0500-00000A000000}">
      <text>
        <r>
          <rPr>
            <sz val="11"/>
            <rFont val="Calibri"/>
          </rPr>
          <t>The FortiGate firewall must protect the traffic log from unauthorized deletion of local log files and log records.</t>
        </r>
      </text>
    </comment>
    <comment ref="Q7" authorId="0" shapeId="0" xr:uid="{00000000-0006-0000-0500-00000B000000}">
      <text>
        <r>
          <rPr>
            <sz val="11"/>
            <rFont val="Calibri"/>
          </rPr>
          <t>The FortiGate firewall must send traffic log entries to a central audit server for management and configuration of the traffic log entries.</t>
        </r>
      </text>
    </comment>
    <comment ref="R7" authorId="0" shapeId="0" xr:uid="{00000000-0006-0000-0500-00000C000000}">
      <text>
        <r>
          <rPr>
            <sz val="11"/>
            <rFont val="Calibri"/>
          </rPr>
          <t>If communication with the central audit server is lost, the FortiGate firewall must generate a real-time alert to, at a minimum, the SA and ISSO.</t>
        </r>
      </text>
    </comment>
    <comment ref="S7" authorId="0" shapeId="0" xr:uid="{00000000-0006-0000-0500-00000D000000}">
      <text>
        <r>
          <rPr>
            <sz val="11"/>
            <rFont val="Calibri"/>
          </rPr>
          <t>The FortiGate firewall must generate traffic log records when traffic is denied, restricted, or discarded.</t>
        </r>
      </text>
    </comment>
    <comment ref="T7" authorId="0" shapeId="0" xr:uid="{00000000-0006-0000-0500-00000E000000}">
      <text>
        <r>
          <rPr>
            <sz val="11"/>
            <rFont val="Calibri"/>
          </rPr>
          <t>The FortiGate firewall must generate traffic log records when attempts are made to send packets between security zones that are not authorized to communicate.</t>
        </r>
      </text>
    </comment>
    <comment ref="U7" authorId="0" shapeId="0" xr:uid="{00000000-0006-0000-0500-00000F000000}">
      <text>
        <r>
          <rPr>
            <sz val="11"/>
            <rFont val="Calibri"/>
          </rPr>
          <t>The FortiGate device must generate audit records when successful/unsuccessful attempts to modify administrator privileges occur.</t>
        </r>
      </text>
    </comment>
    <comment ref="V7" authorId="0" shapeId="0" xr:uid="{00000000-0006-0000-0500-000010000000}">
      <text>
        <r>
          <rPr>
            <sz val="11"/>
            <rFont val="Calibri"/>
          </rPr>
          <t>The FortiGate device must generate audit records when successful/unsuccessful attempts to delete administrator privileges occur.</t>
        </r>
      </text>
    </comment>
    <comment ref="W7" authorId="0" shapeId="0" xr:uid="{00000000-0006-0000-0500-000011000000}">
      <text>
        <r>
          <rPr>
            <sz val="11"/>
            <rFont val="Calibri"/>
          </rPr>
          <t>The FortiGate device must generate audit records when successful/unsuccessful logon attempts occur.</t>
        </r>
      </text>
    </comment>
    <comment ref="X7" authorId="0" shapeId="0" xr:uid="{00000000-0006-0000-0500-000012000000}">
      <text>
        <r>
          <rPr>
            <sz val="11"/>
            <rFont val="Calibri"/>
          </rPr>
          <t>The FortiGate device must generate audit records for privileged activities or other system-level access.</t>
        </r>
      </text>
    </comment>
    <comment ref="Y7" authorId="0" shapeId="0" xr:uid="{00000000-0006-0000-0500-000013000000}">
      <text>
        <r>
          <rPr>
            <sz val="11"/>
            <rFont val="Calibri"/>
          </rPr>
          <t>The FortiGate device must generate audit records showing starting and ending time for administrator access to the system.</t>
        </r>
      </text>
    </comment>
    <comment ref="Z7" authorId="0" shapeId="0" xr:uid="{00000000-0006-0000-0500-000014000000}">
      <text>
        <r>
          <rPr>
            <sz val="11"/>
            <rFont val="Calibri"/>
          </rPr>
          <t>The FortiGate device must generate audit records when concurrent logons from different workstations occur.</t>
        </r>
      </text>
    </comment>
    <comment ref="AA7" authorId="0" shapeId="0" xr:uid="{00000000-0006-0000-0500-000015000000}">
      <text>
        <r>
          <rPr>
            <sz val="11"/>
            <rFont val="Calibri"/>
          </rPr>
          <t>The FortiGate device must generate audit records containing information that establishes the identity of any individual or process associated with the event.</t>
        </r>
      </text>
    </comment>
    <comment ref="AB7" authorId="0" shapeId="0" xr:uid="{00000000-0006-0000-0500-000016000000}">
      <text>
        <r>
          <rPr>
            <sz val="11"/>
            <rFont val="Calibri"/>
          </rPr>
          <t>The FortiGate device must generate audit records containing the full-text recording of privileged commands.</t>
        </r>
      </text>
    </comment>
    <comment ref="AC7" authorId="0" shapeId="0" xr:uid="{00000000-0006-0000-0500-000017000000}">
      <text>
        <r>
          <rPr>
            <sz val="11"/>
            <rFont val="Calibri"/>
          </rPr>
          <t>The FortiGate device must off-load audit records on to a different system or media than the system being audited.</t>
        </r>
      </text>
    </comment>
    <comment ref="AD7" authorId="0" shapeId="0" xr:uid="{00000000-0006-0000-0500-000018000000}">
      <text>
        <r>
          <rPr>
            <sz val="11"/>
            <rFont val="Calibri"/>
          </rPr>
          <t>The FortiGate device must record time stamps for audit records that can be mapped to Coordinated Universal Time (UTC) or Greenwich Mean Time (GMT).</t>
        </r>
      </text>
    </comment>
    <comment ref="AE7" authorId="0" shapeId="0" xr:uid="{00000000-0006-0000-0500-000019000000}">
      <text>
        <r>
          <rPr>
            <sz val="11"/>
            <rFont val="Calibri"/>
          </rPr>
          <t>The FortiGate device must generate log records for a locally developed list of auditable events.</t>
        </r>
      </text>
    </comment>
    <comment ref="AF7" authorId="0" shapeId="0" xr:uid="{00000000-0006-0000-0500-00001A000000}">
      <text>
        <r>
          <rPr>
            <sz val="11"/>
            <rFont val="Calibri"/>
          </rPr>
          <t>The FortiGate device must be configured to send log data to a central log server for the purpose of forwarding alerts to the administrators and the ISSO.</t>
        </r>
      </text>
    </comment>
    <comment ref="H12" authorId="0" shapeId="0" xr:uid="{00000000-0006-0000-0500-00001D000000}">
      <text>
        <r>
          <rPr>
            <sz val="11"/>
            <rFont val="Calibri"/>
          </rPr>
          <t>The FortiGate device must conduct backups of system-level information contained in the information system when changes occur.</t>
        </r>
      </text>
    </comment>
    <comment ref="I12" authorId="0" shapeId="0" xr:uid="{00000000-0006-0000-0500-00001E000000}">
      <text>
        <r>
          <rPr>
            <sz val="11"/>
            <rFont val="Calibri"/>
          </rPr>
          <t>The FortiGate device must support organizational requirements to conduct backups of information system documentation, including security-related documentation, when changes occur or weekly, whichever is sooner.</t>
        </r>
      </text>
    </comment>
    <comment ref="H14" authorId="0" shapeId="0" xr:uid="{00000000-0006-0000-0500-00001F000000}">
      <text>
        <r>
          <rPr>
            <sz val="11"/>
            <rFont val="Calibri"/>
          </rPr>
          <t>The FortiGate device must prohibit the use of all unnecessary and/or non-secure functions, ports, protocols, and/or services.</t>
        </r>
      </text>
    </comment>
    <comment ref="H16" authorId="0" shapeId="0" xr:uid="{00000000-0006-0000-0500-000020000000}">
      <text>
        <r>
          <rPr>
            <sz val="11"/>
            <rFont val="Calibri"/>
          </rPr>
          <t>The FortiGate device must use DoD-approved Certificate Authorities (CAs) for public key certificates.</t>
        </r>
      </text>
    </comment>
    <comment ref="I16" authorId="0" shapeId="0" xr:uid="{00000000-0006-0000-0500-000021000000}">
      <text>
        <r>
          <rPr>
            <sz val="11"/>
            <rFont val="Calibri"/>
          </rPr>
          <t>The FortiGate device must use FIPS 140-2 approved algorithms for authentication to a cryptographic module.</t>
        </r>
      </text>
    </comment>
    <comment ref="J16" authorId="0" shapeId="0" xr:uid="{00000000-0006-0000-0500-000022000000}">
      <text>
        <r>
          <rPr>
            <sz val="11"/>
            <rFont val="Calibri"/>
          </rPr>
          <t>The FortiGate device must implement cryptographic mechanisms using a FIPS 140-2 approved algorithm to protect the confidentiality of remote maintenance sessions.</t>
        </r>
      </text>
    </comment>
    <comment ref="H20" authorId="0" shapeId="0" xr:uid="{00000000-0006-0000-0500-000023000000}">
      <text>
        <r>
          <rPr>
            <sz val="11"/>
            <rFont val="Calibri"/>
          </rPr>
          <t>The FortiGate firewall must use filters that use packet headers and packet attributes, including source and destination IP addresses and ports.</t>
        </r>
      </text>
    </comment>
    <comment ref="I20" authorId="0" shapeId="0" xr:uid="{00000000-0006-0000-0500-000024000000}">
      <text>
        <r>
          <rPr>
            <sz val="11"/>
            <rFont val="Calibri"/>
          </rPr>
          <t>The FortiGate firewall must use organization-defined filtering rules that apply to the monitoring of remote access traffic for the traffic from the VPN access points.</t>
        </r>
      </text>
    </comment>
    <comment ref="J20" authorId="0" shapeId="0" xr:uid="{00000000-0006-0000-0500-000025000000}">
      <text>
        <r>
          <rPr>
            <sz val="11"/>
            <rFont val="Calibri"/>
          </rPr>
          <t>The FortiGate firewall must block outbound traffic containing denial-of-service (DoS) attacks to protect against the use of internal information systems to launch any DoS attacks against other networks or endpoints.</t>
        </r>
      </text>
    </comment>
    <comment ref="K20" authorId="0" shapeId="0" xr:uid="{00000000-0006-0000-0500-000026000000}">
      <text>
        <r>
          <rPr>
            <sz val="11"/>
            <rFont val="Calibri"/>
          </rPr>
          <t>The FortiGate firewall implementation must manage excess bandwidth to limit the effects of packet flooding types of denial-of-service (DoS) attacks.</t>
        </r>
      </text>
    </comment>
    <comment ref="L20" authorId="0" shapeId="0" xr:uid="{00000000-0006-0000-0500-000027000000}">
      <text>
        <r>
          <rPr>
            <sz val="11"/>
            <rFont val="Calibri"/>
          </rPr>
          <t>The FortiGate firewall must filter traffic destined to the internal enclave in accordance with the specific traffic that is approved and registered in the Ports, Protocols, and Services Management (PPSM) Category Assurance List (CAL), Vulnerability Assessments (VAs) for that the enclave.</t>
        </r>
      </text>
    </comment>
    <comment ref="M20" authorId="0" shapeId="0" xr:uid="{00000000-0006-0000-0500-000028000000}">
      <text>
        <r>
          <rPr>
            <sz val="11"/>
            <rFont val="Calibri"/>
          </rPr>
          <t>The FortiGate firewall must employ filters that prevent or limit the effects of all types of commonly known denial-of-service (DoS) attacks, including flooding, packet sweeps, and unauthorized port scanning.</t>
        </r>
      </text>
    </comment>
    <comment ref="N20" authorId="0" shapeId="0" xr:uid="{00000000-0006-0000-0500-000029000000}">
      <text>
        <r>
          <rPr>
            <sz val="11"/>
            <rFont val="Calibri"/>
          </rPr>
          <t>The FortiGate firewall must apply ingress filters to traffic that is inbound to the network through any active external interface.</t>
        </r>
      </text>
    </comment>
    <comment ref="O20" authorId="0" shapeId="0" xr:uid="{00000000-0006-0000-0500-00002A000000}">
      <text>
        <r>
          <rPr>
            <sz val="11"/>
            <rFont val="Calibri"/>
          </rPr>
          <t>The FortiGate firewall must apply egress filters to traffic outbound from the network through any internal interface.</t>
        </r>
      </text>
    </comment>
    <comment ref="P20" authorId="0" shapeId="0" xr:uid="{00000000-0006-0000-0500-00002B000000}">
      <text>
        <r>
          <rPr>
            <sz val="11"/>
            <rFont val="Calibri"/>
          </rPr>
          <t>The FortiGate firewall must be configured to inspect all inbound and outbound traffic at the application layer.</t>
        </r>
      </text>
    </comment>
    <comment ref="Q20" authorId="0" shapeId="0" xr:uid="{00000000-0006-0000-0500-00002C000000}">
      <text>
        <r>
          <rPr>
            <sz val="11"/>
            <rFont val="Calibri"/>
          </rPr>
          <t>The FortiGate firewall must generate an alert that can be forwarded to, at a minimum, the Information System Security Officer (ISSO) and Information System Security Manager (ISSM) when denial-of-service (DoS) incidents are detected.</t>
        </r>
      </text>
    </comment>
    <comment ref="R20" authorId="0" shapeId="0" xr:uid="{00000000-0006-0000-0500-00002D000000}">
      <text>
        <r>
          <rPr>
            <sz val="11"/>
            <rFont val="Calibri"/>
          </rPr>
          <t>The FortiGate device must only allow authorized administrators to view or change the device configuration, system files, and other files stored either in the device or on removable media (such as a flash drive).</t>
        </r>
      </text>
    </comment>
    <comment ref="S20" authorId="0" shapeId="0" xr:uid="{00000000-0006-0000-0500-00002E000000}">
      <text>
        <r>
          <rPr>
            <sz val="11"/>
            <rFont val="Calibri"/>
          </rPr>
          <t>The FortiGate device must protect against known types of denial-of-service (DoS) attacks by employing organization-defined security safeguards.</t>
        </r>
      </text>
    </comment>
    <comment ref="H24" authorId="0" shapeId="0" xr:uid="{00000000-0006-0000-0500-00002F000000}">
      <text>
        <r>
          <rPr>
            <sz val="11"/>
            <rFont val="Calibri"/>
          </rPr>
          <t>The FortiGate device must use LDAP for authentication.</t>
        </r>
      </text>
    </comment>
    <comment ref="I24" authorId="0" shapeId="0" xr:uid="{00000000-0006-0000-0500-000030000000}">
      <text>
        <r>
          <rPr>
            <sz val="11"/>
            <rFont val="Calibri"/>
          </rPr>
          <t>The FortiGate device must implement replay-resistant authentication mechanisms for network access to privileged accounts.</t>
        </r>
      </text>
    </comment>
    <comment ref="J24" authorId="0" shapeId="0" xr:uid="{00000000-0006-0000-0500-000031000000}">
      <text>
        <r>
          <rPr>
            <sz val="11"/>
            <rFont val="Calibri"/>
          </rPr>
          <t>The FortiGate device must use LDAPS for the LDAP connection.</t>
        </r>
      </text>
    </comment>
    <comment ref="H25" authorId="0" shapeId="0" xr:uid="{00000000-0006-0000-0500-000032000000}">
      <text>
        <r>
          <rPr>
            <sz val="11"/>
            <rFont val="Calibri"/>
          </rPr>
          <t>The FortiGate device must authenticate SNMP messages using a FIPS-validated Keyed-Hash Message Authentication Code (HMAC).</t>
        </r>
      </text>
    </comment>
    <comment ref="I25" authorId="0" shapeId="0" xr:uid="{00000000-0006-0000-0500-000033000000}">
      <text>
        <r>
          <rPr>
            <sz val="11"/>
            <rFont val="Calibri"/>
          </rPr>
          <t>The FortiGate devices must use FIPS-validated Keyed-Hash Message Authentication Code (HMAC) to protect the integrity of nonlocal maintenance and diagnostic communications.</t>
        </r>
      </text>
    </comment>
    <comment ref="H26" authorId="0" shapeId="0" xr:uid="{00000000-0006-0000-0500-000034000000}">
      <text>
        <r>
          <rPr>
            <sz val="11"/>
            <rFont val="Calibri"/>
          </rPr>
          <t>When employed as a premise firewall, FortiGate must block all outbound management traffic.</t>
        </r>
      </text>
    </comment>
    <comment ref="I26" authorId="0" shapeId="0" xr:uid="{00000000-0006-0000-0500-000035000000}">
      <text>
        <r>
          <rPr>
            <sz val="11"/>
            <rFont val="Calibri"/>
          </rPr>
          <t>The FortiGate firewall must restrict traffic entering the VPN tunnels to the management network to only the authorized management packets based on destination address.</t>
        </r>
      </text>
    </comment>
    <comment ref="H29" authorId="0" shapeId="0" xr:uid="{00000000-0006-0000-0500-000036000000}">
      <text>
        <r>
          <rPr>
            <sz val="11"/>
            <rFont val="Calibri"/>
          </rPr>
          <t>The FortiGate device must enforce a minimum 15-character password length.</t>
        </r>
      </text>
    </comment>
    <comment ref="I29" authorId="0" shapeId="0" xr:uid="{00000000-0006-0000-0500-000037000000}">
      <text>
        <r>
          <rPr>
            <sz val="11"/>
            <rFont val="Calibri"/>
          </rPr>
          <t>The FortiGate device must enforce password complexity by requiring that at least one uppercase character be used.</t>
        </r>
      </text>
    </comment>
    <comment ref="J29" authorId="0" shapeId="0" xr:uid="{00000000-0006-0000-0500-000038000000}">
      <text>
        <r>
          <rPr>
            <sz val="11"/>
            <rFont val="Calibri"/>
          </rPr>
          <t>The FortiGate device must enforce password complexity by requiring that at least one lowercase character be used.</t>
        </r>
      </text>
    </comment>
    <comment ref="K29" authorId="0" shapeId="0" xr:uid="{00000000-0006-0000-0500-000039000000}">
      <text>
        <r>
          <rPr>
            <sz val="11"/>
            <rFont val="Calibri"/>
          </rPr>
          <t>The FortiGate device must enforce password complexity by requiring at least one numeric character be used.</t>
        </r>
      </text>
    </comment>
    <comment ref="L29" authorId="0" shapeId="0" xr:uid="{00000000-0006-0000-0500-00003A000000}">
      <text>
        <r>
          <rPr>
            <sz val="11"/>
            <rFont val="Calibri"/>
          </rPr>
          <t>The FortiGate device must enforce password complexity by requiring that at least one special character be used.</t>
        </r>
      </text>
    </comment>
    <comment ref="M29" authorId="0" shapeId="0" xr:uid="{00000000-0006-0000-0500-00003B000000}">
      <text>
        <r>
          <rPr>
            <sz val="11"/>
            <rFont val="Calibri"/>
          </rPr>
          <t>The FortiGate device must require that when a password is changed, the characters are changed in at least eight of the positions within the password.</t>
        </r>
      </text>
    </comment>
    <comment ref="H31" authorId="0" shapeId="0" xr:uid="{00000000-0006-0000-0500-00003C000000}">
      <text>
        <r>
          <rPr>
            <sz val="11"/>
            <rFont val="Calibri"/>
          </rPr>
          <t>The FortiGate device must automatically audit account creation.</t>
        </r>
      </text>
    </comment>
    <comment ref="I31" authorId="0" shapeId="0" xr:uid="{00000000-0006-0000-0500-00003D000000}">
      <text>
        <r>
          <rPr>
            <sz val="11"/>
            <rFont val="Calibri"/>
          </rPr>
          <t>The FortiGate device must automatically audit account modification.</t>
        </r>
      </text>
    </comment>
    <comment ref="J31" authorId="0" shapeId="0" xr:uid="{00000000-0006-0000-0500-00003E000000}">
      <text>
        <r>
          <rPr>
            <sz val="11"/>
            <rFont val="Calibri"/>
          </rPr>
          <t>The FortiGate device must have only one local account to be used as the account of last resort in the event the authentication server is unavailable.</t>
        </r>
      </text>
    </comment>
    <comment ref="K31" authorId="0" shapeId="0" xr:uid="{00000000-0006-0000-0500-00003F000000}">
      <text>
        <r>
          <rPr>
            <sz val="11"/>
            <rFont val="Calibri"/>
          </rPr>
          <t>The FortiGate device must allow full access to only those individuals or roles designated by the ISSM.</t>
        </r>
      </text>
    </comment>
    <comment ref="L31" authorId="0" shapeId="0" xr:uid="{00000000-0006-0000-0500-000040000000}">
      <text>
        <r>
          <rPr>
            <sz val="11"/>
            <rFont val="Calibri"/>
          </rPr>
          <t>The FortiGate device must audit the execution of privileged functions.</t>
        </r>
      </text>
    </comment>
    <comment ref="M31" authorId="0" shapeId="0" xr:uid="{00000000-0006-0000-0500-000041000000}">
      <text>
        <r>
          <rPr>
            <sz val="11"/>
            <rFont val="Calibri"/>
          </rPr>
          <t>The FortiGate device must log all user activity.</t>
        </r>
      </text>
    </comment>
    <comment ref="N31" authorId="0" shapeId="0" xr:uid="{00000000-0006-0000-0500-000042000000}">
      <text>
        <r>
          <rPr>
            <sz val="11"/>
            <rFont val="Calibri"/>
          </rPr>
          <t>The FortiGate device must prohibit installation of software without explicit privileged status.</t>
        </r>
      </text>
    </comment>
    <comment ref="O31" authorId="0" shapeId="0" xr:uid="{00000000-0006-0000-0500-000043000000}">
      <text>
        <r>
          <rPr>
            <sz val="11"/>
            <rFont val="Calibri"/>
          </rPr>
          <t>The FortiGate device must enforce access restrictions associated with changes to device configuration.</t>
        </r>
      </text>
    </comment>
    <comment ref="P31" authorId="0" shapeId="0" xr:uid="{00000000-0006-0000-0500-000044000000}">
      <text>
        <r>
          <rPr>
            <sz val="11"/>
            <rFont val="Calibri"/>
          </rPr>
          <t>The FortiGate device must limit privileges to change the software resident within software libraries.</t>
        </r>
      </text>
    </comment>
    <comment ref="Q31" authorId="0" shapeId="0" xr:uid="{00000000-0006-0000-0500-000045000000}">
      <text>
        <r>
          <rPr>
            <sz val="11"/>
            <rFont val="Calibri"/>
          </rPr>
          <t>The FortiGate device must enforce access restrictions associated with changes to the system components.</t>
        </r>
      </text>
    </comment>
    <comment ref="R31" authorId="0" shapeId="0" xr:uid="{00000000-0006-0000-0500-000046000000}">
      <text>
        <r>
          <rPr>
            <sz val="11"/>
            <rFont val="Calibri"/>
          </rPr>
          <t>FortiGate devices performing maintenance functions must restrict use of these functions to authorized personnel only.</t>
        </r>
      </text>
    </comment>
    <comment ref="S31" authorId="0" shapeId="0" xr:uid="{00000000-0006-0000-0500-000047000000}">
      <text>
        <r>
          <rPr>
            <sz val="11"/>
            <rFont val="Calibri"/>
          </rPr>
          <t>The FortiGate device must only install patches or updates that are validated by the vendor via digital signature or hash.</t>
        </r>
      </text>
    </comment>
    <comment ref="H34" authorId="0" shapeId="0" xr:uid="{00000000-0006-0000-0500-000048000000}">
      <text>
        <r>
          <rPr>
            <sz val="11"/>
            <rFont val="Calibri"/>
          </rPr>
          <t>The FortiGate device must protect audit information from unauthorized deletion.</t>
        </r>
      </text>
    </comment>
    <comment ref="I34" authorId="0" shapeId="0" xr:uid="{00000000-0006-0000-0500-000049000000}">
      <text>
        <r>
          <rPr>
            <sz val="11"/>
            <rFont val="Calibri"/>
          </rPr>
          <t>The FortiGate device must protect audit tools from unauthorized access.</t>
        </r>
      </text>
    </comment>
    <comment ref="J34" authorId="0" shapeId="0" xr:uid="{00000000-0006-0000-0500-00004A000000}">
      <text>
        <r>
          <rPr>
            <sz val="11"/>
            <rFont val="Calibri"/>
          </rPr>
          <t>The FortiGate device must protect audit tools from unauthorized modification.</t>
        </r>
      </text>
    </comment>
    <comment ref="H41" authorId="0" shapeId="0" xr:uid="{00000000-0006-0000-0500-00004B000000}">
      <text>
        <r>
          <rPr>
            <sz val="11"/>
            <rFont val="Calibri"/>
          </rPr>
          <t>The FortiGate device must be running an operating system release that is currently supported by the vendor.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FortiGate device must automatically audit account creation.</t>
        </r>
      </text>
    </comment>
    <comment ref="K3" authorId="0" shapeId="0" xr:uid="{00000000-0006-0000-0600-000005000000}">
      <text>
        <r>
          <rPr>
            <sz val="11"/>
            <rFont val="Calibri"/>
          </rPr>
          <t>The FortiGate device must automatically audit account modification.</t>
        </r>
      </text>
    </comment>
    <comment ref="L3" authorId="0" shapeId="0" xr:uid="{00000000-0006-0000-0600-000002000000}">
      <text>
        <r>
          <rPr>
            <sz val="11"/>
            <rFont val="Calibri"/>
          </rPr>
          <t>The FortiGate device must have only one local account to be used as the account of last resort in the event the authentication server is unavailable.</t>
        </r>
      </text>
    </comment>
    <comment ref="M3" authorId="0" shapeId="0" xr:uid="{00000000-0006-0000-0600-000003000000}">
      <text>
        <r>
          <rPr>
            <sz val="11"/>
            <rFont val="Calibri"/>
          </rPr>
          <t>The FortiGate device must allow full access to only those individuals or roles designated by the ISSM.</t>
        </r>
      </text>
    </comment>
    <comment ref="N3" authorId="0" shapeId="0" xr:uid="{00000000-0006-0000-0600-000004000000}">
      <text>
        <r>
          <rPr>
            <sz val="11"/>
            <rFont val="Calibri"/>
          </rPr>
          <t>The FortiGate device must log all user activity.</t>
        </r>
      </text>
    </comment>
    <comment ref="J5" authorId="0" shapeId="0" xr:uid="{00000000-0006-0000-0600-000006000000}">
      <text>
        <r>
          <rPr>
            <sz val="11"/>
            <rFont val="Calibri"/>
          </rPr>
          <t>The FortiGate firewall must use filters that use packet headers and packet attributes, including source and destination IP addresses and ports.</t>
        </r>
      </text>
    </comment>
    <comment ref="K5" authorId="0" shapeId="0" xr:uid="{00000000-0006-0000-0600-000009000000}">
      <text>
        <r>
          <rPr>
            <sz val="11"/>
            <rFont val="Calibri"/>
          </rPr>
          <t>The FortiGate firewall must use organization-defined filtering rules that apply to the monitoring of remote access traffic for the traffic from the VPN access points.</t>
        </r>
      </text>
    </comment>
    <comment ref="L5" authorId="0" shapeId="0" xr:uid="{00000000-0006-0000-0600-00000A000000}">
      <text>
        <r>
          <rPr>
            <sz val="11"/>
            <rFont val="Calibri"/>
          </rPr>
          <t>The FortiGate firewall must filter traffic destined to the internal enclave in accordance with the specific traffic that is approved and registered in the Ports, Protocols, and Services Management (PPSM) Category Assurance List (CAL), Vulnerability Assessments (VAs) for that the enclave.</t>
        </r>
      </text>
    </comment>
    <comment ref="M5" authorId="0" shapeId="0" xr:uid="{00000000-0006-0000-0600-00000B000000}">
      <text>
        <r>
          <rPr>
            <sz val="11"/>
            <rFont val="Calibri"/>
          </rPr>
          <t>The FortiGate firewall must apply ingress filters to traffic that is inbound to the network through any active external interface.</t>
        </r>
      </text>
    </comment>
    <comment ref="N5" authorId="0" shapeId="0" xr:uid="{00000000-0006-0000-0600-00000C000000}">
      <text>
        <r>
          <rPr>
            <sz val="11"/>
            <rFont val="Calibri"/>
          </rPr>
          <t>The FortiGate firewall must apply egress filters to traffic outbound from the network through any internal interface.</t>
        </r>
      </text>
    </comment>
    <comment ref="O5" authorId="0" shapeId="0" xr:uid="{00000000-0006-0000-0600-000007000000}">
      <text>
        <r>
          <rPr>
            <sz val="11"/>
            <rFont val="Calibri"/>
          </rPr>
          <t>The FortiGate firewall must be configured to inspect all inbound and outbound traffic at the application layer.</t>
        </r>
      </text>
    </comment>
    <comment ref="P5" authorId="0" shapeId="0" xr:uid="{00000000-0006-0000-0600-000008000000}">
      <text>
        <r>
          <rPr>
            <sz val="11"/>
            <rFont val="Calibri"/>
          </rPr>
          <t>The FortiGate device must only allow authorized administrators to view or change the device configuration, system files, and other files stored either in the device or on removable media (such as a flash drive).</t>
        </r>
      </text>
    </comment>
    <comment ref="J7" authorId="0" shapeId="0" xr:uid="{00000000-0006-0000-0600-00000D000000}">
      <text>
        <r>
          <rPr>
            <sz val="11"/>
            <rFont val="Calibri"/>
          </rPr>
          <t>The FortiGate device must allow full access to only those individuals or roles designated by the ISSM.</t>
        </r>
      </text>
    </comment>
    <comment ref="K7" authorId="0" shapeId="0" xr:uid="{00000000-0006-0000-0600-00000E000000}">
      <text>
        <r>
          <rPr>
            <sz val="11"/>
            <rFont val="Calibri"/>
          </rPr>
          <t>The FortiGate device must audit the execution of privileged functions.</t>
        </r>
      </text>
    </comment>
    <comment ref="L7" authorId="0" shapeId="0" xr:uid="{00000000-0006-0000-0600-00000F000000}">
      <text>
        <r>
          <rPr>
            <sz val="11"/>
            <rFont val="Calibri"/>
          </rPr>
          <t>The FortiGate device must enforce access restrictions associated with changes to device configuration.</t>
        </r>
      </text>
    </comment>
    <comment ref="M7" authorId="0" shapeId="0" xr:uid="{00000000-0006-0000-0600-000010000000}">
      <text>
        <r>
          <rPr>
            <sz val="11"/>
            <rFont val="Calibri"/>
          </rPr>
          <t>The FortiGate device must enforce access restrictions associated with changes to the system components.</t>
        </r>
      </text>
    </comment>
    <comment ref="N7" authorId="0" shapeId="0" xr:uid="{00000000-0006-0000-0600-000011000000}">
      <text>
        <r>
          <rPr>
            <sz val="11"/>
            <rFont val="Calibri"/>
          </rPr>
          <t>FortiGate devices performing maintenance functions must restrict use of these functions to authorized personnel only.</t>
        </r>
      </text>
    </comment>
    <comment ref="J8" authorId="0" shapeId="0" xr:uid="{00000000-0006-0000-0600-000012000000}">
      <text>
        <r>
          <rPr>
            <sz val="11"/>
            <rFont val="Calibri"/>
          </rPr>
          <t>The FortiGate device must audit the execution of privileged functions.</t>
        </r>
      </text>
    </comment>
    <comment ref="K8" authorId="0" shapeId="0" xr:uid="{00000000-0006-0000-0600-000013000000}">
      <text>
        <r>
          <rPr>
            <sz val="11"/>
            <rFont val="Calibri"/>
          </rPr>
          <t>FortiGate devices performing maintenance functions must restrict use of these functions to authorized personnel only.</t>
        </r>
      </text>
    </comment>
    <comment ref="J13" authorId="0" shapeId="0" xr:uid="{00000000-0006-0000-0600-000014000000}">
      <text>
        <r>
          <rPr>
            <sz val="11"/>
            <rFont val="Calibri"/>
          </rPr>
          <t>The FortiGate device must terminate idle sessions after 10 minutes of inactivity.</t>
        </r>
      </text>
    </comment>
    <comment ref="K13" authorId="0" shapeId="0" xr:uid="{00000000-0006-0000-0600-000015000000}">
      <text>
        <r>
          <rPr>
            <sz val="11"/>
            <rFont val="Calibri"/>
          </rPr>
          <t>The FortiGate device must terminate idle sessions after 10 minutes of inactivity.</t>
        </r>
      </text>
    </comment>
    <comment ref="J23" authorId="0" shapeId="0" xr:uid="{00000000-0006-0000-0600-000016000000}">
      <text>
        <r>
          <rPr>
            <sz val="11"/>
            <rFont val="Calibri"/>
          </rPr>
          <t>The FortiGate firewall must generate traffic log entries containing information to establish what type of events occurred.</t>
        </r>
      </text>
    </comment>
    <comment ref="K23" authorId="0" shapeId="0" xr:uid="{00000000-0006-0000-0600-00002D000000}">
      <text>
        <r>
          <rPr>
            <sz val="11"/>
            <rFont val="Calibri"/>
          </rPr>
          <t>The FortiGate firewall must generate traffic log entries containing information to establish when (date and time) the events occurred.</t>
        </r>
      </text>
    </comment>
    <comment ref="L23" authorId="0" shapeId="0" xr:uid="{00000000-0006-0000-0600-00002E000000}">
      <text>
        <r>
          <rPr>
            <sz val="11"/>
            <rFont val="Calibri"/>
          </rPr>
          <t>The FortiGate firewall must generate traffic log entries containing information to establish the network location where the events occurred.</t>
        </r>
      </text>
    </comment>
    <comment ref="M23" authorId="0" shapeId="0" xr:uid="{00000000-0006-0000-0600-00002F000000}">
      <text>
        <r>
          <rPr>
            <sz val="11"/>
            <rFont val="Calibri"/>
          </rPr>
          <t>The FortiGate firewall must generate traffic log entries containing information to establish the source of the events, such as the source IP address at a minimum.</t>
        </r>
      </text>
    </comment>
    <comment ref="N23" authorId="0" shapeId="0" xr:uid="{00000000-0006-0000-0600-000030000000}">
      <text>
        <r>
          <rPr>
            <sz val="11"/>
            <rFont val="Calibri"/>
          </rPr>
          <t>The FortiGate firewall must generate traffic log entries containing information to establish the outcome of the events, such as, at a minimum, the success or failure of the application of the firewall rule.</t>
        </r>
      </text>
    </comment>
    <comment ref="O23" authorId="0" shapeId="0" xr:uid="{00000000-0006-0000-0600-000031000000}">
      <text>
        <r>
          <rPr>
            <sz val="11"/>
            <rFont val="Calibri"/>
          </rPr>
          <t>In the event that communication with the central audit server is lost, the FortiGate firewall must continue to queue traffic log records locally.</t>
        </r>
      </text>
    </comment>
    <comment ref="P23" authorId="0" shapeId="0" xr:uid="{00000000-0006-0000-0600-000032000000}">
      <text>
        <r>
          <rPr>
            <sz val="11"/>
            <rFont val="Calibri"/>
          </rPr>
          <t>The FortiGate firewall must protect traffic log records from unauthorized access while in transit to the central audit server.</t>
        </r>
      </text>
    </comment>
    <comment ref="Q23" authorId="0" shapeId="0" xr:uid="{00000000-0006-0000-0600-000017000000}">
      <text>
        <r>
          <rPr>
            <sz val="11"/>
            <rFont val="Calibri"/>
          </rPr>
          <t>The FortiGate firewall must protect the traffic log from unauthorized modification of local log records.</t>
        </r>
      </text>
    </comment>
    <comment ref="R23" authorId="0" shapeId="0" xr:uid="{00000000-0006-0000-0600-000018000000}">
      <text>
        <r>
          <rPr>
            <sz val="11"/>
            <rFont val="Calibri"/>
          </rPr>
          <t>The FortiGate firewall must protect the traffic log from unauthorized deletion of local log files and log records.</t>
        </r>
      </text>
    </comment>
    <comment ref="S23" authorId="0" shapeId="0" xr:uid="{00000000-0006-0000-0600-000019000000}">
      <text>
        <r>
          <rPr>
            <sz val="11"/>
            <rFont val="Calibri"/>
          </rPr>
          <t>The FortiGate firewall must send traffic log entries to a central audit server for management and configuration of the traffic log entries.</t>
        </r>
      </text>
    </comment>
    <comment ref="T23" authorId="0" shapeId="0" xr:uid="{00000000-0006-0000-0600-00001A000000}">
      <text>
        <r>
          <rPr>
            <sz val="11"/>
            <rFont val="Calibri"/>
          </rPr>
          <t>If communication with the central audit server is lost, the FortiGate firewall must generate a real-time alert to, at a minimum, the SA and ISSO.</t>
        </r>
      </text>
    </comment>
    <comment ref="U23" authorId="0" shapeId="0" xr:uid="{00000000-0006-0000-0600-00001B000000}">
      <text>
        <r>
          <rPr>
            <sz val="11"/>
            <rFont val="Calibri"/>
          </rPr>
          <t>The FortiGate firewall must generate traffic log records when traffic is denied, restricted, or discarded.</t>
        </r>
      </text>
    </comment>
    <comment ref="V23" authorId="0" shapeId="0" xr:uid="{00000000-0006-0000-0600-00001C000000}">
      <text>
        <r>
          <rPr>
            <sz val="11"/>
            <rFont val="Calibri"/>
          </rPr>
          <t>The FortiGate firewall must generate traffic log records when attempts are made to send packets between security zones that are not authorized to communicate.</t>
        </r>
      </text>
    </comment>
    <comment ref="W23" authorId="0" shapeId="0" xr:uid="{00000000-0006-0000-0600-00001D000000}">
      <text>
        <r>
          <rPr>
            <sz val="11"/>
            <rFont val="Calibri"/>
          </rPr>
          <t>The FortiGate device must automatically audit account creation.</t>
        </r>
      </text>
    </comment>
    <comment ref="X23" authorId="0" shapeId="0" xr:uid="{00000000-0006-0000-0600-00001E000000}">
      <text>
        <r>
          <rPr>
            <sz val="11"/>
            <rFont val="Calibri"/>
          </rPr>
          <t>The FortiGate device must automatically audit account modification.</t>
        </r>
      </text>
    </comment>
    <comment ref="Y23" authorId="0" shapeId="0" xr:uid="{00000000-0006-0000-0600-00001F000000}">
      <text>
        <r>
          <rPr>
            <sz val="11"/>
            <rFont val="Calibri"/>
          </rPr>
          <t>The FortiGate device must log all user activity.</t>
        </r>
      </text>
    </comment>
    <comment ref="Z23" authorId="0" shapeId="0" xr:uid="{00000000-0006-0000-0600-000020000000}">
      <text>
        <r>
          <rPr>
            <sz val="11"/>
            <rFont val="Calibri"/>
          </rPr>
          <t>The FortiGate device must generate audit records when successful/unsuccessful attempts to modify administrator privileges occur.</t>
        </r>
      </text>
    </comment>
    <comment ref="AA23" authorId="0" shapeId="0" xr:uid="{00000000-0006-0000-0600-000021000000}">
      <text>
        <r>
          <rPr>
            <sz val="11"/>
            <rFont val="Calibri"/>
          </rPr>
          <t>The FortiGate device must generate audit records when successful/unsuccessful attempts to delete administrator privileges occur.</t>
        </r>
      </text>
    </comment>
    <comment ref="AB23" authorId="0" shapeId="0" xr:uid="{00000000-0006-0000-0600-000022000000}">
      <text>
        <r>
          <rPr>
            <sz val="11"/>
            <rFont val="Calibri"/>
          </rPr>
          <t>The FortiGate device must generate audit records when successful/unsuccessful logon attempts occur.</t>
        </r>
      </text>
    </comment>
    <comment ref="AC23" authorId="0" shapeId="0" xr:uid="{00000000-0006-0000-0600-000023000000}">
      <text>
        <r>
          <rPr>
            <sz val="11"/>
            <rFont val="Calibri"/>
          </rPr>
          <t>The FortiGate device must generate audit records for privileged activities or other system-level access.</t>
        </r>
      </text>
    </comment>
    <comment ref="AD23" authorId="0" shapeId="0" xr:uid="{00000000-0006-0000-0600-000024000000}">
      <text>
        <r>
          <rPr>
            <sz val="11"/>
            <rFont val="Calibri"/>
          </rPr>
          <t>The FortiGate device must generate audit records showing starting and ending time for administrator access to the system.</t>
        </r>
      </text>
    </comment>
    <comment ref="AE23" authorId="0" shapeId="0" xr:uid="{00000000-0006-0000-0600-000025000000}">
      <text>
        <r>
          <rPr>
            <sz val="11"/>
            <rFont val="Calibri"/>
          </rPr>
          <t>The FortiGate device must generate audit records when concurrent logons from different workstations occur.</t>
        </r>
      </text>
    </comment>
    <comment ref="AF23" authorId="0" shapeId="0" xr:uid="{00000000-0006-0000-0600-000026000000}">
      <text>
        <r>
          <rPr>
            <sz val="11"/>
            <rFont val="Calibri"/>
          </rPr>
          <t>The FortiGate device must generate audit records containing information that establishes the identity of any individual or process associated with the event.</t>
        </r>
      </text>
    </comment>
    <comment ref="AG23" authorId="0" shapeId="0" xr:uid="{00000000-0006-0000-0600-000027000000}">
      <text>
        <r>
          <rPr>
            <sz val="11"/>
            <rFont val="Calibri"/>
          </rPr>
          <t>The FortiGate device must generate audit records containing the full-text recording of privileged commands.</t>
        </r>
      </text>
    </comment>
    <comment ref="AH23" authorId="0" shapeId="0" xr:uid="{00000000-0006-0000-0600-000028000000}">
      <text>
        <r>
          <rPr>
            <sz val="11"/>
            <rFont val="Calibri"/>
          </rPr>
          <t>The FortiGate device must allocate audit record storage capacity in accordance with organization-defined audit record storage requirements.</t>
        </r>
      </text>
    </comment>
    <comment ref="AI23" authorId="0" shapeId="0" xr:uid="{00000000-0006-0000-0600-000029000000}">
      <text>
        <r>
          <rPr>
            <sz val="11"/>
            <rFont val="Calibri"/>
          </rPr>
          <t>The FortiGate device must off-load audit records on to a different system or media than the system being audited.</t>
        </r>
      </text>
    </comment>
    <comment ref="AJ23" authorId="0" shapeId="0" xr:uid="{00000000-0006-0000-0600-00002A000000}">
      <text>
        <r>
          <rPr>
            <sz val="11"/>
            <rFont val="Calibri"/>
          </rPr>
          <t>The FortiGate device must record time stamps for audit records that can be mapped to Coordinated Universal Time (UTC) or Greenwich Mean Time (GMT).</t>
        </r>
      </text>
    </comment>
    <comment ref="AK23" authorId="0" shapeId="0" xr:uid="{00000000-0006-0000-0600-00002B000000}">
      <text>
        <r>
          <rPr>
            <sz val="11"/>
            <rFont val="Calibri"/>
          </rPr>
          <t>The FortiGate device must generate log records for a locally developed list of auditable events.</t>
        </r>
      </text>
    </comment>
    <comment ref="AL23" authorId="0" shapeId="0" xr:uid="{00000000-0006-0000-0600-00002C000000}">
      <text>
        <r>
          <rPr>
            <sz val="11"/>
            <rFont val="Calibri"/>
          </rPr>
          <t>The FortiGate device must be configured to send log data to a central log server for the purpose of forwarding alerts to the administrators and the ISSO.</t>
        </r>
      </text>
    </comment>
    <comment ref="J24" authorId="0" shapeId="0" xr:uid="{00000000-0006-0000-0600-000033000000}">
      <text>
        <r>
          <rPr>
            <sz val="11"/>
            <rFont val="Calibri"/>
          </rPr>
          <t>The FortiGate firewall must generate traffic log entries containing information to establish what type of events occurred.</t>
        </r>
      </text>
    </comment>
    <comment ref="K24" authorId="0" shapeId="0" xr:uid="{00000000-0006-0000-0600-000034000000}">
      <text>
        <r>
          <rPr>
            <sz val="11"/>
            <rFont val="Calibri"/>
          </rPr>
          <t>The FortiGate firewall must generate traffic log entries containing information to establish when (date and time) the events occurred.</t>
        </r>
      </text>
    </comment>
    <comment ref="L24" authorId="0" shapeId="0" xr:uid="{00000000-0006-0000-0600-000035000000}">
      <text>
        <r>
          <rPr>
            <sz val="11"/>
            <rFont val="Calibri"/>
          </rPr>
          <t>The FortiGate firewall must generate traffic log entries containing information to establish the network location where the events occurred.</t>
        </r>
      </text>
    </comment>
    <comment ref="M24" authorId="0" shapeId="0" xr:uid="{00000000-0006-0000-0600-000036000000}">
      <text>
        <r>
          <rPr>
            <sz val="11"/>
            <rFont val="Calibri"/>
          </rPr>
          <t>The FortiGate firewall must generate traffic log entries containing information to establish the source of the events, such as the source IP address at a minimum.</t>
        </r>
      </text>
    </comment>
    <comment ref="N24" authorId="0" shapeId="0" xr:uid="{00000000-0006-0000-0600-000037000000}">
      <text>
        <r>
          <rPr>
            <sz val="11"/>
            <rFont val="Calibri"/>
          </rPr>
          <t>The FortiGate firewall must generate traffic log entries containing information to establish the outcome of the events, such as, at a minimum, the success or failure of the application of the firewall rule.</t>
        </r>
      </text>
    </comment>
    <comment ref="O24" authorId="0" shapeId="0" xr:uid="{00000000-0006-0000-0600-000038000000}">
      <text>
        <r>
          <rPr>
            <sz val="11"/>
            <rFont val="Calibri"/>
          </rPr>
          <t>In the event that communication with the central audit server is lost, the FortiGate firewall must continue to queue traffic log records locally.</t>
        </r>
      </text>
    </comment>
    <comment ref="P24" authorId="0" shapeId="0" xr:uid="{00000000-0006-0000-0600-000039000000}">
      <text>
        <r>
          <rPr>
            <sz val="11"/>
            <rFont val="Calibri"/>
          </rPr>
          <t>The FortiGate firewall must protect traffic log records from unauthorized access while in transit to the central audit server.</t>
        </r>
      </text>
    </comment>
    <comment ref="Q24" authorId="0" shapeId="0" xr:uid="{00000000-0006-0000-0600-00003A000000}">
      <text>
        <r>
          <rPr>
            <sz val="11"/>
            <rFont val="Calibri"/>
          </rPr>
          <t>The FortiGate firewall must protect the traffic log from unauthorized modification of local log records.</t>
        </r>
      </text>
    </comment>
    <comment ref="R24" authorId="0" shapeId="0" xr:uid="{00000000-0006-0000-0600-00003B000000}">
      <text>
        <r>
          <rPr>
            <sz val="11"/>
            <rFont val="Calibri"/>
          </rPr>
          <t>The FortiGate firewall must protect the traffic log from unauthorized deletion of local log files and log records.</t>
        </r>
      </text>
    </comment>
    <comment ref="S24" authorId="0" shapeId="0" xr:uid="{00000000-0006-0000-0600-00003C000000}">
      <text>
        <r>
          <rPr>
            <sz val="11"/>
            <rFont val="Calibri"/>
          </rPr>
          <t>The FortiGate firewall must send traffic log entries to a central audit server for management and configuration of the traffic log entries.</t>
        </r>
      </text>
    </comment>
    <comment ref="T24" authorId="0" shapeId="0" xr:uid="{00000000-0006-0000-0600-00003D000000}">
      <text>
        <r>
          <rPr>
            <sz val="11"/>
            <rFont val="Calibri"/>
          </rPr>
          <t>The FortiGate firewall must generate traffic log records when traffic is denied, restricted, or discarded.</t>
        </r>
      </text>
    </comment>
    <comment ref="U24" authorId="0" shapeId="0" xr:uid="{00000000-0006-0000-0600-00003E000000}">
      <text>
        <r>
          <rPr>
            <sz val="11"/>
            <rFont val="Calibri"/>
          </rPr>
          <t>The FortiGate firewall must generate traffic log records when attempts are made to send packets between security zones that are not authorized to communicate.</t>
        </r>
      </text>
    </comment>
    <comment ref="V24" authorId="0" shapeId="0" xr:uid="{00000000-0006-0000-0600-00003F000000}">
      <text>
        <r>
          <rPr>
            <sz val="11"/>
            <rFont val="Calibri"/>
          </rPr>
          <t>The FortiGate device must audit the execution of privileged functions.</t>
        </r>
      </text>
    </comment>
    <comment ref="W24" authorId="0" shapeId="0" xr:uid="{00000000-0006-0000-0600-000040000000}">
      <text>
        <r>
          <rPr>
            <sz val="11"/>
            <rFont val="Calibri"/>
          </rPr>
          <t>The FortiGate device must generate audit records when successful/unsuccessful attempts to modify administrator privileges occur.</t>
        </r>
      </text>
    </comment>
    <comment ref="X24" authorId="0" shapeId="0" xr:uid="{00000000-0006-0000-0600-000041000000}">
      <text>
        <r>
          <rPr>
            <sz val="11"/>
            <rFont val="Calibri"/>
          </rPr>
          <t>The FortiGate device must generate audit records when successful/unsuccessful attempts to delete administrator privileges occur.</t>
        </r>
      </text>
    </comment>
    <comment ref="Y24" authorId="0" shapeId="0" xr:uid="{00000000-0006-0000-0600-000042000000}">
      <text>
        <r>
          <rPr>
            <sz val="11"/>
            <rFont val="Calibri"/>
          </rPr>
          <t>The FortiGate device must generate audit records when successful/unsuccessful logon attempts occur.</t>
        </r>
      </text>
    </comment>
    <comment ref="Z24" authorId="0" shapeId="0" xr:uid="{00000000-0006-0000-0600-000043000000}">
      <text>
        <r>
          <rPr>
            <sz val="11"/>
            <rFont val="Calibri"/>
          </rPr>
          <t>The FortiGate device must generate audit records for privileged activities or other system-level access.</t>
        </r>
      </text>
    </comment>
    <comment ref="AA24" authorId="0" shapeId="0" xr:uid="{00000000-0006-0000-0600-000044000000}">
      <text>
        <r>
          <rPr>
            <sz val="11"/>
            <rFont val="Calibri"/>
          </rPr>
          <t>The FortiGate device must generate audit records showing starting and ending time for administrator access to the system.</t>
        </r>
      </text>
    </comment>
    <comment ref="AB24" authorId="0" shapeId="0" xr:uid="{00000000-0006-0000-0600-000045000000}">
      <text>
        <r>
          <rPr>
            <sz val="11"/>
            <rFont val="Calibri"/>
          </rPr>
          <t>The FortiGate device must generate audit records when concurrent logons from different workstations occur.</t>
        </r>
      </text>
    </comment>
    <comment ref="AC24" authorId="0" shapeId="0" xr:uid="{00000000-0006-0000-0600-000046000000}">
      <text>
        <r>
          <rPr>
            <sz val="11"/>
            <rFont val="Calibri"/>
          </rPr>
          <t>The FortiGate device must generate audit records containing information that establishes the identity of any individual or process associated with the event.</t>
        </r>
      </text>
    </comment>
    <comment ref="AD24" authorId="0" shapeId="0" xr:uid="{00000000-0006-0000-0600-000047000000}">
      <text>
        <r>
          <rPr>
            <sz val="11"/>
            <rFont val="Calibri"/>
          </rPr>
          <t>The FortiGate device must generate audit records containing the full-text recording of privileged commands.</t>
        </r>
      </text>
    </comment>
    <comment ref="AE24" authorId="0" shapeId="0" xr:uid="{00000000-0006-0000-0600-000048000000}">
      <text>
        <r>
          <rPr>
            <sz val="11"/>
            <rFont val="Calibri"/>
          </rPr>
          <t>The FortiGate device must generate log records for a locally developed list of auditable events.</t>
        </r>
      </text>
    </comment>
    <comment ref="AF24" authorId="0" shapeId="0" xr:uid="{00000000-0006-0000-0600-000049000000}">
      <text>
        <r>
          <rPr>
            <sz val="11"/>
            <rFont val="Calibri"/>
          </rPr>
          <t>FortiGate devices performing maintenance functions must restrict use of these functions to authorized personnel only.</t>
        </r>
      </text>
    </comment>
    <comment ref="J26" authorId="0" shapeId="0" xr:uid="{00000000-0006-0000-0600-00004A000000}">
      <text>
        <r>
          <rPr>
            <sz val="11"/>
            <rFont val="Calibri"/>
          </rPr>
          <t>If communication with the central audit server is lost, the FortiGate firewall must generate a real-time alert to, at a minimum, the SA and ISSO.</t>
        </r>
      </text>
    </comment>
    <comment ref="K26" authorId="0" shapeId="0" xr:uid="{00000000-0006-0000-0600-00004B000000}">
      <text>
        <r>
          <rPr>
            <sz val="11"/>
            <rFont val="Calibri"/>
          </rPr>
          <t>The FortiGate device must allocate audit record storage capacity in accordance with organization-defined audit record storage requirements.</t>
        </r>
      </text>
    </comment>
    <comment ref="L26" authorId="0" shapeId="0" xr:uid="{00000000-0006-0000-0600-00004C000000}">
      <text>
        <r>
          <rPr>
            <sz val="11"/>
            <rFont val="Calibri"/>
          </rPr>
          <t>The FortiGate device must off-load audit records on to a different system or media than the system being audited.</t>
        </r>
      </text>
    </comment>
    <comment ref="M26" authorId="0" shapeId="0" xr:uid="{00000000-0006-0000-0600-00004D000000}">
      <text>
        <r>
          <rPr>
            <sz val="11"/>
            <rFont val="Calibri"/>
          </rPr>
          <t>The FortiGate device must generate an immediate real-time alert of all audit failure events requiring real-time alerts.</t>
        </r>
      </text>
    </comment>
    <comment ref="N26" authorId="0" shapeId="0" xr:uid="{00000000-0006-0000-0600-00004E000000}">
      <text>
        <r>
          <rPr>
            <sz val="11"/>
            <rFont val="Calibri"/>
          </rPr>
          <t>The FortiGate device must be configured to send log data to a central log server for the purpose of forwarding alerts to the administrators and the ISSO.</t>
        </r>
      </text>
    </comment>
    <comment ref="J27" authorId="0" shapeId="0" xr:uid="{00000000-0006-0000-0600-00004F000000}">
      <text>
        <r>
          <rPr>
            <sz val="11"/>
            <rFont val="Calibri"/>
          </rPr>
          <t>The FortiGate device must protect audit information from unauthorized deletion.</t>
        </r>
      </text>
    </comment>
    <comment ref="K27" authorId="0" shapeId="0" xr:uid="{00000000-0006-0000-0600-000050000000}">
      <text>
        <r>
          <rPr>
            <sz val="11"/>
            <rFont val="Calibri"/>
          </rPr>
          <t>The FortiGate device must protect audit tools from unauthorized access.</t>
        </r>
      </text>
    </comment>
    <comment ref="L27" authorId="0" shapeId="0" xr:uid="{00000000-0006-0000-0600-000051000000}">
      <text>
        <r>
          <rPr>
            <sz val="11"/>
            <rFont val="Calibri"/>
          </rPr>
          <t>The FortiGate device must protect audit tools from unauthorized modification.</t>
        </r>
      </text>
    </comment>
    <comment ref="J28" authorId="0" shapeId="0" xr:uid="{00000000-0006-0000-0600-000052000000}">
      <text>
        <r>
          <rPr>
            <sz val="11"/>
            <rFont val="Calibri"/>
          </rPr>
          <t>The FortiGate device must protect audit information from unauthorized deletion.</t>
        </r>
      </text>
    </comment>
    <comment ref="K28" authorId="0" shapeId="0" xr:uid="{00000000-0006-0000-0600-000053000000}">
      <text>
        <r>
          <rPr>
            <sz val="11"/>
            <rFont val="Calibri"/>
          </rPr>
          <t>The FortiGate device must protect audit tools from unauthorized access.</t>
        </r>
      </text>
    </comment>
    <comment ref="L28" authorId="0" shapeId="0" xr:uid="{00000000-0006-0000-0600-000054000000}">
      <text>
        <r>
          <rPr>
            <sz val="11"/>
            <rFont val="Calibri"/>
          </rPr>
          <t>The FortiGate device must protect audit tools from unauthorized modification.</t>
        </r>
      </text>
    </comment>
    <comment ref="J29" authorId="0" shapeId="0" xr:uid="{00000000-0006-0000-0600-000055000000}">
      <text>
        <r>
          <rPr>
            <sz val="11"/>
            <rFont val="Calibri"/>
          </rPr>
          <t>The FortiGate device must synchronize internal information system clocks using redundant authoritative time sources.</t>
        </r>
      </text>
    </comment>
    <comment ref="K29" authorId="0" shapeId="0" xr:uid="{00000000-0006-0000-0600-000056000000}">
      <text>
        <r>
          <rPr>
            <sz val="11"/>
            <rFont val="Calibri"/>
          </rPr>
          <t>The FortiGate device must record time stamps for audit records that can be mapped to Coordinated Universal Time (UTC) or Greenwich Mean Time (GMT).</t>
        </r>
      </text>
    </comment>
    <comment ref="L29" authorId="0" shapeId="0" xr:uid="{00000000-0006-0000-0600-000057000000}">
      <text>
        <r>
          <rPr>
            <sz val="11"/>
            <rFont val="Calibri"/>
          </rPr>
          <t>The FortiGate device must authenticate Network Time Protocol (NTP) sources using authentication that is cryptographically based.</t>
        </r>
      </text>
    </comment>
    <comment ref="J35" authorId="0" shapeId="0" xr:uid="{00000000-0006-0000-0600-000058000000}">
      <text>
        <r>
          <rPr>
            <sz val="11"/>
            <rFont val="Calibri"/>
          </rPr>
          <t>The FortiGate device must prohibit installation of software without explicit privileged status.</t>
        </r>
      </text>
    </comment>
    <comment ref="K35" authorId="0" shapeId="0" xr:uid="{00000000-0006-0000-0600-000059000000}">
      <text>
        <r>
          <rPr>
            <sz val="11"/>
            <rFont val="Calibri"/>
          </rPr>
          <t>The FortiGate device must only install patches or updates that are validated by the vendor via digital signature or hash.</t>
        </r>
      </text>
    </comment>
    <comment ref="J36" authorId="0" shapeId="0" xr:uid="{00000000-0006-0000-0600-00005A000000}">
      <text>
        <r>
          <rPr>
            <sz val="11"/>
            <rFont val="Calibri"/>
          </rPr>
          <t>The FortiGate device must prohibit installation of software without explicit privileged status.</t>
        </r>
      </text>
    </comment>
    <comment ref="K36" authorId="0" shapeId="0" xr:uid="{00000000-0006-0000-0600-00005B000000}">
      <text>
        <r>
          <rPr>
            <sz val="11"/>
            <rFont val="Calibri"/>
          </rPr>
          <t>The FortiGate device must enforce access restrictions associated with changes to device configuration.</t>
        </r>
      </text>
    </comment>
    <comment ref="L36" authorId="0" shapeId="0" xr:uid="{00000000-0006-0000-0600-00005C000000}">
      <text>
        <r>
          <rPr>
            <sz val="11"/>
            <rFont val="Calibri"/>
          </rPr>
          <t>The FortiGate device must limit privileges to change the software resident within software libraries.</t>
        </r>
      </text>
    </comment>
    <comment ref="M36" authorId="0" shapeId="0" xr:uid="{00000000-0006-0000-0600-00005D000000}">
      <text>
        <r>
          <rPr>
            <sz val="11"/>
            <rFont val="Calibri"/>
          </rPr>
          <t>The FortiGate device must enforce access restrictions associated with changes to the system components.</t>
        </r>
      </text>
    </comment>
    <comment ref="N36" authorId="0" shapeId="0" xr:uid="{00000000-0006-0000-0600-00005E000000}">
      <text>
        <r>
          <rPr>
            <sz val="11"/>
            <rFont val="Calibri"/>
          </rPr>
          <t>The FortiGate device must only install patches or updates that are validated by the vendor via digital signature or hash.</t>
        </r>
      </text>
    </comment>
    <comment ref="J37" authorId="0" shapeId="0" xr:uid="{00000000-0006-0000-0600-00005F000000}">
      <text>
        <r>
          <rPr>
            <sz val="11"/>
            <rFont val="Calibri"/>
          </rPr>
          <t>The FortiGate device must prohibit the use of all unnecessary and/or non-secure functions, ports, protocols, and/or services.</t>
        </r>
      </text>
    </comment>
    <comment ref="J38" authorId="0" shapeId="0" xr:uid="{00000000-0006-0000-0600-000060000000}">
      <text>
        <r>
          <rPr>
            <sz val="11"/>
            <rFont val="Calibri"/>
          </rPr>
          <t>The FortiGate device must prohibit the use of all unnecessary and/or non-secure functions, ports, protocols, and/or services.</t>
        </r>
      </text>
    </comment>
    <comment ref="J43" authorId="0" shapeId="0" xr:uid="{00000000-0006-0000-0600-000061000000}">
      <text>
        <r>
          <rPr>
            <sz val="11"/>
            <rFont val="Calibri"/>
          </rPr>
          <t>The FortiGate device must have only one local account to be used as the account of last resort in the event the authentication server is unavailable.</t>
        </r>
      </text>
    </comment>
    <comment ref="K43" authorId="0" shapeId="0" xr:uid="{00000000-0006-0000-0600-000062000000}">
      <text>
        <r>
          <rPr>
            <sz val="11"/>
            <rFont val="Calibri"/>
          </rPr>
          <t>The FortiGate device must use LDAP for authentication.</t>
        </r>
      </text>
    </comment>
    <comment ref="L43" authorId="0" shapeId="0" xr:uid="{00000000-0006-0000-0600-000063000000}">
      <text>
        <r>
          <rPr>
            <sz val="11"/>
            <rFont val="Calibri"/>
          </rPr>
          <t>The FortiGate device must use LDAPS for the LDAP connection.</t>
        </r>
      </text>
    </comment>
    <comment ref="J44" authorId="0" shapeId="0" xr:uid="{00000000-0006-0000-0600-000064000000}">
      <text>
        <r>
          <rPr>
            <sz val="11"/>
            <rFont val="Calibri"/>
          </rPr>
          <t>The FortiGate device must use LDAP for authentication.</t>
        </r>
      </text>
    </comment>
    <comment ref="J45" authorId="0" shapeId="0" xr:uid="{00000000-0006-0000-0600-000065000000}">
      <text>
        <r>
          <rPr>
            <sz val="11"/>
            <rFont val="Calibri"/>
          </rPr>
          <t>The FortiGate device must implement replay-resistant authentication mechanisms for network access to privileged accounts.</t>
        </r>
      </text>
    </comment>
    <comment ref="J46" authorId="0" shapeId="0" xr:uid="{00000000-0006-0000-0600-000066000000}">
      <text>
        <r>
          <rPr>
            <sz val="11"/>
            <rFont val="Calibri"/>
          </rPr>
          <t>The FortiGate device must implement replay-resistant authentication mechanisms for network access to privileged accounts.</t>
        </r>
      </text>
    </comment>
    <comment ref="J47" authorId="0" shapeId="0" xr:uid="{00000000-0006-0000-0600-000067000000}">
      <text>
        <r>
          <rPr>
            <sz val="11"/>
            <rFont val="Calibri"/>
          </rPr>
          <t>The FortiGate device must enforce the limit of three consecutive invalid logon attempts, after which time it must lock out the user account from accessing the device for 15 minutes.</t>
        </r>
      </text>
    </comment>
    <comment ref="J48" authorId="0" shapeId="0" xr:uid="{00000000-0006-0000-0600-000068000000}">
      <text>
        <r>
          <rPr>
            <sz val="11"/>
            <rFont val="Calibri"/>
          </rPr>
          <t>The FortiGate device must enforce a minimum 15-character password length.</t>
        </r>
      </text>
    </comment>
    <comment ref="K48" authorId="0" shapeId="0" xr:uid="{00000000-0006-0000-0600-000069000000}">
      <text>
        <r>
          <rPr>
            <sz val="11"/>
            <rFont val="Calibri"/>
          </rPr>
          <t>The FortiGate device must enforce password complexity by requiring that at least one uppercase character be used.</t>
        </r>
      </text>
    </comment>
    <comment ref="L48" authorId="0" shapeId="0" xr:uid="{00000000-0006-0000-0600-00006A000000}">
      <text>
        <r>
          <rPr>
            <sz val="11"/>
            <rFont val="Calibri"/>
          </rPr>
          <t>The FortiGate device must enforce password complexity by requiring that at least one lowercase character be used.</t>
        </r>
      </text>
    </comment>
    <comment ref="M48" authorId="0" shapeId="0" xr:uid="{00000000-0006-0000-0600-00006B000000}">
      <text>
        <r>
          <rPr>
            <sz val="11"/>
            <rFont val="Calibri"/>
          </rPr>
          <t>The FortiGate device must enforce password complexity by requiring at least one numeric character be used.</t>
        </r>
      </text>
    </comment>
    <comment ref="N48" authorId="0" shapeId="0" xr:uid="{00000000-0006-0000-0600-00006C000000}">
      <text>
        <r>
          <rPr>
            <sz val="11"/>
            <rFont val="Calibri"/>
          </rPr>
          <t>The FortiGate device must enforce password complexity by requiring that at least one special character be used.</t>
        </r>
      </text>
    </comment>
    <comment ref="O48" authorId="0" shapeId="0" xr:uid="{00000000-0006-0000-0600-00006D000000}">
      <text>
        <r>
          <rPr>
            <sz val="11"/>
            <rFont val="Calibri"/>
          </rPr>
          <t>The FortiGate device must require that when a password is changed, the characters are changed in at least eight of the positions within the password.</t>
        </r>
      </text>
    </comment>
    <comment ref="J49" authorId="0" shapeId="0" xr:uid="{00000000-0006-0000-0600-00006E000000}">
      <text>
        <r>
          <rPr>
            <sz val="11"/>
            <rFont val="Calibri"/>
          </rPr>
          <t>The FortiGate device must generate unique session identifiers using a FIPS 140-2-approved random number generator.</t>
        </r>
      </text>
    </comment>
    <comment ref="J50" authorId="0" shapeId="0" xr:uid="{00000000-0006-0000-0600-00006F000000}">
      <text>
        <r>
          <rPr>
            <sz val="11"/>
            <rFont val="Calibri"/>
          </rPr>
          <t>The FortiGate device must enforce a minimum 15-character password length.</t>
        </r>
      </text>
    </comment>
    <comment ref="K50" authorId="0" shapeId="0" xr:uid="{00000000-0006-0000-0600-000070000000}">
      <text>
        <r>
          <rPr>
            <sz val="11"/>
            <rFont val="Calibri"/>
          </rPr>
          <t>The FortiGate device must enforce password complexity by requiring that at least one uppercase character be used.</t>
        </r>
      </text>
    </comment>
    <comment ref="L50" authorId="0" shapeId="0" xr:uid="{00000000-0006-0000-0600-000071000000}">
      <text>
        <r>
          <rPr>
            <sz val="11"/>
            <rFont val="Calibri"/>
          </rPr>
          <t>The FortiGate device must enforce password complexity by requiring that at least one lowercase character be used.</t>
        </r>
      </text>
    </comment>
    <comment ref="M50" authorId="0" shapeId="0" xr:uid="{00000000-0006-0000-0600-000072000000}">
      <text>
        <r>
          <rPr>
            <sz val="11"/>
            <rFont val="Calibri"/>
          </rPr>
          <t>The FortiGate device must enforce password complexity by requiring at least one numeric character be used.</t>
        </r>
      </text>
    </comment>
    <comment ref="N50" authorId="0" shapeId="0" xr:uid="{00000000-0006-0000-0600-000073000000}">
      <text>
        <r>
          <rPr>
            <sz val="11"/>
            <rFont val="Calibri"/>
          </rPr>
          <t>The FortiGate device must enforce password complexity by requiring that at least one special character be used.</t>
        </r>
      </text>
    </comment>
    <comment ref="O50" authorId="0" shapeId="0" xr:uid="{00000000-0006-0000-0600-000074000000}">
      <text>
        <r>
          <rPr>
            <sz val="11"/>
            <rFont val="Calibri"/>
          </rPr>
          <t>The FortiGate device must require that when a password is changed, the characters are changed in at least eight of the positions within the password.</t>
        </r>
      </text>
    </comment>
    <comment ref="J68" authorId="0" shapeId="0" xr:uid="{00000000-0006-0000-0600-000075000000}">
      <text>
        <r>
          <rPr>
            <sz val="11"/>
            <rFont val="Calibri"/>
          </rPr>
          <t>The FortiGate device must conduct backups of system-level information contained in the information system when changes occur.</t>
        </r>
      </text>
    </comment>
    <comment ref="K68" authorId="0" shapeId="0" xr:uid="{00000000-0006-0000-0600-000076000000}">
      <text>
        <r>
          <rPr>
            <sz val="11"/>
            <rFont val="Calibri"/>
          </rPr>
          <t>The FortiGate device must support organizational requirements to conduct backups of information system documentation, including security-related documentation, when changes occur or weekly, whichever is sooner.</t>
        </r>
      </text>
    </comment>
    <comment ref="J70" authorId="0" shapeId="0" xr:uid="{00000000-0006-0000-0600-000077000000}">
      <text>
        <r>
          <rPr>
            <sz val="11"/>
            <rFont val="Calibri"/>
          </rPr>
          <t>The FortiGate device must display the Standard Mandatory DoD Notice and Consent Banner before granting access to the device.</t>
        </r>
      </text>
    </comment>
    <comment ref="K70" authorId="0" shapeId="0" xr:uid="{00000000-0006-0000-0600-000078000000}">
      <text>
        <r>
          <rPr>
            <sz val="11"/>
            <rFont val="Calibri"/>
          </rPr>
          <t>The FortiGate device must retain the Standard Mandatory DoD Notice and Consent Banner on the screen until the administrator acknowledges the usage conditions and takes explicit actions to log on for further access.</t>
        </r>
      </text>
    </comment>
    <comment ref="J88" authorId="0" shapeId="0" xr:uid="{00000000-0006-0000-0600-000079000000}">
      <text>
        <r>
          <rPr>
            <sz val="11"/>
            <rFont val="Calibri"/>
          </rPr>
          <t>The FortiGate firewall must use filters that use packet headers and packet attributes, including source and destination IP addresses and ports.</t>
        </r>
      </text>
    </comment>
    <comment ref="K88" authorId="0" shapeId="0" xr:uid="{00000000-0006-0000-0600-00007A000000}">
      <text>
        <r>
          <rPr>
            <sz val="11"/>
            <rFont val="Calibri"/>
          </rPr>
          <t>The FortiGate firewall must use organization-defined filtering rules that apply to the monitoring of remote access traffic for the traffic from the VPN access points.</t>
        </r>
      </text>
    </comment>
    <comment ref="L88" authorId="0" shapeId="0" xr:uid="{00000000-0006-0000-0600-00007B000000}">
      <text>
        <r>
          <rPr>
            <sz val="11"/>
            <rFont val="Calibri"/>
          </rPr>
          <t>The FortiGate firewall must filter traffic destined to the internal enclave in accordance with the specific traffic that is approved and registered in the Ports, Protocols, and Services Management (PPSM) Category Assurance List (CAL), Vulnerability Assessments (VAs) for that the enclave.</t>
        </r>
      </text>
    </comment>
    <comment ref="M88" authorId="0" shapeId="0" xr:uid="{00000000-0006-0000-0600-00007C000000}">
      <text>
        <r>
          <rPr>
            <sz val="11"/>
            <rFont val="Calibri"/>
          </rPr>
          <t>The FortiGate firewall must fail to a secure state if the firewall filtering functions fail unexpectedly.</t>
        </r>
      </text>
    </comment>
    <comment ref="N88" authorId="0" shapeId="0" xr:uid="{00000000-0006-0000-0600-00007D000000}">
      <text>
        <r>
          <rPr>
            <sz val="11"/>
            <rFont val="Calibri"/>
          </rPr>
          <t>The FortiGate firewall must apply ingress filters to traffic that is inbound to the network through any active external interface.</t>
        </r>
      </text>
    </comment>
    <comment ref="O88" authorId="0" shapeId="0" xr:uid="{00000000-0006-0000-0600-00007E000000}">
      <text>
        <r>
          <rPr>
            <sz val="11"/>
            <rFont val="Calibri"/>
          </rPr>
          <t>The FortiGate firewall must apply egress filters to traffic outbound from the network through any internal interface.</t>
        </r>
      </text>
    </comment>
    <comment ref="P88" authorId="0" shapeId="0" xr:uid="{00000000-0006-0000-0600-00007F000000}">
      <text>
        <r>
          <rPr>
            <sz val="11"/>
            <rFont val="Calibri"/>
          </rPr>
          <t>When employed as a premise firewall, FortiGate must block all outbound management traffic.</t>
        </r>
      </text>
    </comment>
    <comment ref="Q88" authorId="0" shapeId="0" xr:uid="{00000000-0006-0000-0600-000080000000}">
      <text>
        <r>
          <rPr>
            <sz val="11"/>
            <rFont val="Calibri"/>
          </rPr>
          <t>The FortiGate firewall must restrict traffic entering the VPN tunnels to the management network to only the authorized management packets based on destination address.</t>
        </r>
      </text>
    </comment>
    <comment ref="R88" authorId="0" shapeId="0" xr:uid="{00000000-0006-0000-0600-000081000000}">
      <text>
        <r>
          <rPr>
            <sz val="11"/>
            <rFont val="Calibri"/>
          </rPr>
          <t>The FortiGate firewall must be configured to inspect all inbound and outbound traffic at the application layer.</t>
        </r>
      </text>
    </comment>
    <comment ref="S88" authorId="0" shapeId="0" xr:uid="{00000000-0006-0000-0600-000082000000}">
      <text>
        <r>
          <rPr>
            <sz val="11"/>
            <rFont val="Calibri"/>
          </rPr>
          <t>The FortiGate device must only allow authorized administrators to view or change the device configuration, system files, and other files stored either in the device or on removable media (such as a flash drive).</t>
        </r>
      </text>
    </comment>
    <comment ref="J91" authorId="0" shapeId="0" xr:uid="{00000000-0006-0000-0600-000083000000}">
      <text>
        <r>
          <rPr>
            <sz val="11"/>
            <rFont val="Calibri"/>
          </rPr>
          <t>The FortiGate device must authenticate SNMP messages using a FIPS-validated Keyed-Hash Message Authentication Code (HMAC).</t>
        </r>
      </text>
    </comment>
    <comment ref="K91" authorId="0" shapeId="0" xr:uid="{00000000-0006-0000-0600-000084000000}">
      <text>
        <r>
          <rPr>
            <sz val="11"/>
            <rFont val="Calibri"/>
          </rPr>
          <t>The FortiGate device must use LDAPS for the LDAP connection.</t>
        </r>
      </text>
    </comment>
    <comment ref="L91" authorId="0" shapeId="0" xr:uid="{00000000-0006-0000-0600-000085000000}">
      <text>
        <r>
          <rPr>
            <sz val="11"/>
            <rFont val="Calibri"/>
          </rPr>
          <t>The FortiGate device must use FIPS 140-2 approved algorithms for authentication to a cryptographic module.</t>
        </r>
      </text>
    </comment>
    <comment ref="M91" authorId="0" shapeId="0" xr:uid="{00000000-0006-0000-0600-000086000000}">
      <text>
        <r>
          <rPr>
            <sz val="11"/>
            <rFont val="Calibri"/>
          </rPr>
          <t>The FortiGate devices must use FIPS-validated Keyed-Hash Message Authentication Code (HMAC) to protect the integrity of nonlocal maintenance and diagnostic communications.</t>
        </r>
      </text>
    </comment>
    <comment ref="N91" authorId="0" shapeId="0" xr:uid="{00000000-0006-0000-0600-000087000000}">
      <text>
        <r>
          <rPr>
            <sz val="11"/>
            <rFont val="Calibri"/>
          </rPr>
          <t>The FortiGate device must implement cryptographic mechanisms using a FIPS 140-2 approved algorithm to protect the confidentiality of remote maintenance sessions.</t>
        </r>
      </text>
    </comment>
    <comment ref="J93" authorId="0" shapeId="0" xr:uid="{00000000-0006-0000-0600-000088000000}">
      <text>
        <r>
          <rPr>
            <sz val="11"/>
            <rFont val="Calibri"/>
          </rPr>
          <t>The FortiGate device must use DoD-approved Certificate Authorities (CAs) for public key certificates.</t>
        </r>
      </text>
    </comment>
    <comment ref="K93" authorId="0" shapeId="0" xr:uid="{00000000-0006-0000-0600-000089000000}">
      <text>
        <r>
          <rPr>
            <sz val="11"/>
            <rFont val="Calibri"/>
          </rPr>
          <t>The FortiGate device must use FIPS 140-2 approved algorithms for authentication to a cryptographic module.</t>
        </r>
      </text>
    </comment>
    <comment ref="L93" authorId="0" shapeId="0" xr:uid="{00000000-0006-0000-0600-00008A000000}">
      <text>
        <r>
          <rPr>
            <sz val="11"/>
            <rFont val="Calibri"/>
          </rPr>
          <t>The FortiGate device must implement cryptographic mechanisms using a FIPS 140-2 approved algorithm to protect the confidentiality of remote maintenance sessions.</t>
        </r>
      </text>
    </comment>
    <comment ref="J94" authorId="0" shapeId="0" xr:uid="{00000000-0006-0000-0600-00008B000000}">
      <text>
        <r>
          <rPr>
            <sz val="11"/>
            <rFont val="Calibri"/>
          </rPr>
          <t>The FortiGate device must use FIPS 140-2 approved algorithms for authentication to a cryptographic module.</t>
        </r>
      </text>
    </comment>
    <comment ref="K94" authorId="0" shapeId="0" xr:uid="{00000000-0006-0000-0600-00008C000000}">
      <text>
        <r>
          <rPr>
            <sz val="11"/>
            <rFont val="Calibri"/>
          </rPr>
          <t>The FortiGate device must implement cryptographic mechanisms using a FIPS 140-2 approved algorithm to protect the confidentiality of remote maintenance sessions.</t>
        </r>
      </text>
    </comment>
    <comment ref="J99" authorId="0" shapeId="0" xr:uid="{00000000-0006-0000-0600-00008D000000}">
      <text>
        <r>
          <rPr>
            <sz val="11"/>
            <rFont val="Calibri"/>
          </rPr>
          <t>The FortiGate device must be running an operating system release that is currently supported by the vendor.</t>
        </r>
      </text>
    </comment>
    <comment ref="J100" authorId="0" shapeId="0" xr:uid="{00000000-0006-0000-0600-00008E000000}">
      <text>
        <r>
          <rPr>
            <sz val="11"/>
            <rFont val="Calibri"/>
          </rPr>
          <t>The FortiGate firewall must block outbound traffic containing denial-of-service (DoS) attacks to protect against the use of internal information systems to launch any DoS attacks against other networks or endpoints.</t>
        </r>
      </text>
    </comment>
    <comment ref="K100" authorId="0" shapeId="0" xr:uid="{00000000-0006-0000-0600-00008F000000}">
      <text>
        <r>
          <rPr>
            <sz val="11"/>
            <rFont val="Calibri"/>
          </rPr>
          <t>The FortiGate firewall implementation must manage excess bandwidth to limit the effects of packet flooding types of denial-of-service (DoS) attacks.</t>
        </r>
      </text>
    </comment>
    <comment ref="L100" authorId="0" shapeId="0" xr:uid="{00000000-0006-0000-0600-000090000000}">
      <text>
        <r>
          <rPr>
            <sz val="11"/>
            <rFont val="Calibri"/>
          </rPr>
          <t>The FortiGate firewall must employ filters that prevent or limit the effects of all types of commonly known denial-of-service (DoS) attacks, including flooding, packet sweeps, and unauthorized port scanning.</t>
        </r>
      </text>
    </comment>
    <comment ref="M100" authorId="0" shapeId="0" xr:uid="{00000000-0006-0000-0600-000091000000}">
      <text>
        <r>
          <rPr>
            <sz val="11"/>
            <rFont val="Calibri"/>
          </rPr>
          <t>The FortiGate firewall must generate an alert that can be forwarded to, at a minimum, the Information System Security Officer (ISSO) and Information System Security Manager (ISSM) when denial-of-service (DoS) incidents are detected.</t>
        </r>
      </text>
    </comment>
    <comment ref="N100" authorId="0" shapeId="0" xr:uid="{00000000-0006-0000-0600-000092000000}">
      <text>
        <r>
          <rPr>
            <sz val="11"/>
            <rFont val="Calibri"/>
          </rPr>
          <t>The FortiGate device must protect against known types of denial-of-service (DoS) attacks by employing organization-defined security safeguards.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FortiGate device must enforce the limit of three consecutive invalid logon attempts, after which time it must lock out the user account from accessing the device for 15 minutes.</t>
        </r>
      </text>
    </comment>
    <comment ref="I89" authorId="0" shapeId="0" xr:uid="{00000000-0006-0000-0700-00000A000000}">
      <text>
        <r>
          <rPr>
            <sz val="11"/>
            <rFont val="Calibri"/>
          </rPr>
          <t>The FortiGate device must enforce a minimum 15-character password length.</t>
        </r>
      </text>
    </comment>
    <comment ref="J89" authorId="0" shapeId="0" xr:uid="{00000000-0006-0000-0700-000002000000}">
      <text>
        <r>
          <rPr>
            <sz val="11"/>
            <rFont val="Calibri"/>
          </rPr>
          <t>The FortiGate device must enforce password complexity by requiring that at least one uppercase character be used.</t>
        </r>
      </text>
    </comment>
    <comment ref="K89" authorId="0" shapeId="0" xr:uid="{00000000-0006-0000-0700-000003000000}">
      <text>
        <r>
          <rPr>
            <sz val="11"/>
            <rFont val="Calibri"/>
          </rPr>
          <t>The FortiGate device must enforce password complexity by requiring that at least one lowercase character be used.</t>
        </r>
      </text>
    </comment>
    <comment ref="L89" authorId="0" shapeId="0" xr:uid="{00000000-0006-0000-0700-000004000000}">
      <text>
        <r>
          <rPr>
            <sz val="11"/>
            <rFont val="Calibri"/>
          </rPr>
          <t>The FortiGate device must enforce password complexity by requiring at least one numeric character be used.</t>
        </r>
      </text>
    </comment>
    <comment ref="M89" authorId="0" shapeId="0" xr:uid="{00000000-0006-0000-0700-000005000000}">
      <text>
        <r>
          <rPr>
            <sz val="11"/>
            <rFont val="Calibri"/>
          </rPr>
          <t>The FortiGate device must enforce password complexity by requiring that at least one special character be used.</t>
        </r>
      </text>
    </comment>
    <comment ref="N89" authorId="0" shapeId="0" xr:uid="{00000000-0006-0000-0700-000006000000}">
      <text>
        <r>
          <rPr>
            <sz val="11"/>
            <rFont val="Calibri"/>
          </rPr>
          <t>The FortiGate device must terminate idle sessions after 10 minutes of inactivity.</t>
        </r>
      </text>
    </comment>
    <comment ref="O89" authorId="0" shapeId="0" xr:uid="{00000000-0006-0000-0700-000007000000}">
      <text>
        <r>
          <rPr>
            <sz val="11"/>
            <rFont val="Calibri"/>
          </rPr>
          <t>The FortiGate device must terminate idle sessions after 10 minutes of inactivity.</t>
        </r>
      </text>
    </comment>
    <comment ref="P89" authorId="0" shapeId="0" xr:uid="{00000000-0006-0000-0700-000008000000}">
      <text>
        <r>
          <rPr>
            <sz val="11"/>
            <rFont val="Calibri"/>
          </rPr>
          <t>The FortiGate device must generate unique session identifiers using a FIPS 140-2-approved random number generator.</t>
        </r>
      </text>
    </comment>
    <comment ref="Q89" authorId="0" shapeId="0" xr:uid="{00000000-0006-0000-0700-000009000000}">
      <text>
        <r>
          <rPr>
            <sz val="11"/>
            <rFont val="Calibri"/>
          </rPr>
          <t>The FortiGate device must require that when a password is changed, the characters are changed in at least eight of the positions within the password.</t>
        </r>
      </text>
    </comment>
    <comment ref="H91" authorId="0" shapeId="0" xr:uid="{00000000-0006-0000-0700-00000B000000}">
      <text>
        <r>
          <rPr>
            <sz val="11"/>
            <rFont val="Calibri"/>
          </rPr>
          <t>The FortiGate device must display the Standard Mandatory DoD Notice and Consent Banner before granting access to the device.</t>
        </r>
      </text>
    </comment>
    <comment ref="I91" authorId="0" shapeId="0" xr:uid="{00000000-0006-0000-0700-00000C000000}">
      <text>
        <r>
          <rPr>
            <sz val="11"/>
            <rFont val="Calibri"/>
          </rPr>
          <t>The FortiGate device must retain the Standard Mandatory DoD Notice and Consent Banner on the screen until the administrator acknowledges the usage conditions and takes explicit actions to log on for further access.</t>
        </r>
      </text>
    </comment>
    <comment ref="J91" authorId="0" shapeId="0" xr:uid="{00000000-0006-0000-0700-00000D000000}">
      <text>
        <r>
          <rPr>
            <sz val="11"/>
            <rFont val="Calibri"/>
          </rPr>
          <t>The FortiGate device must use LDAP for authentication.</t>
        </r>
      </text>
    </comment>
    <comment ref="K91" authorId="0" shapeId="0" xr:uid="{00000000-0006-0000-0700-00000E000000}">
      <text>
        <r>
          <rPr>
            <sz val="11"/>
            <rFont val="Calibri"/>
          </rPr>
          <t>The FortiGate device must use DoD-approved Certificate Authorities (CAs) for public key certificates.</t>
        </r>
      </text>
    </comment>
    <comment ref="L91" authorId="0" shapeId="0" xr:uid="{00000000-0006-0000-0700-00000F000000}">
      <text>
        <r>
          <rPr>
            <sz val="11"/>
            <rFont val="Calibri"/>
          </rPr>
          <t>The FortiGate device must implement replay-resistant authentication mechanisms for network access to privileged accounts.</t>
        </r>
      </text>
    </comment>
    <comment ref="M91" authorId="0" shapeId="0" xr:uid="{00000000-0006-0000-0700-000010000000}">
      <text>
        <r>
          <rPr>
            <sz val="11"/>
            <rFont val="Calibri"/>
          </rPr>
          <t>The FortiGate device must use LDAPS for the LDAP connection.</t>
        </r>
      </text>
    </comment>
    <comment ref="H93" authorId="0" shapeId="0" xr:uid="{00000000-0006-0000-0700-000011000000}">
      <text>
        <r>
          <rPr>
            <sz val="11"/>
            <rFont val="Calibri"/>
          </rPr>
          <t>The FortiGate device must automatically audit account creation.</t>
        </r>
      </text>
    </comment>
    <comment ref="I93" authorId="0" shapeId="0" xr:uid="{00000000-0006-0000-0700-000012000000}">
      <text>
        <r>
          <rPr>
            <sz val="11"/>
            <rFont val="Calibri"/>
          </rPr>
          <t>The FortiGate device must automatically audit account modification.</t>
        </r>
      </text>
    </comment>
    <comment ref="J93" authorId="0" shapeId="0" xr:uid="{00000000-0006-0000-0700-000013000000}">
      <text>
        <r>
          <rPr>
            <sz val="11"/>
            <rFont val="Calibri"/>
          </rPr>
          <t>The FortiGate device must have only one local account to be used as the account of last resort in the event the authentication server is unavailable.</t>
        </r>
      </text>
    </comment>
    <comment ref="K93" authorId="0" shapeId="0" xr:uid="{00000000-0006-0000-0700-000014000000}">
      <text>
        <r>
          <rPr>
            <sz val="11"/>
            <rFont val="Calibri"/>
          </rPr>
          <t>The FortiGate device must allow full access to only those individuals or roles designated by the ISSM.</t>
        </r>
      </text>
    </comment>
    <comment ref="L93" authorId="0" shapeId="0" xr:uid="{00000000-0006-0000-0700-000015000000}">
      <text>
        <r>
          <rPr>
            <sz val="11"/>
            <rFont val="Calibri"/>
          </rPr>
          <t>The FortiGate device must audit the execution of privileged functions.</t>
        </r>
      </text>
    </comment>
    <comment ref="M93" authorId="0" shapeId="0" xr:uid="{00000000-0006-0000-0700-000016000000}">
      <text>
        <r>
          <rPr>
            <sz val="11"/>
            <rFont val="Calibri"/>
          </rPr>
          <t>The FortiGate device must log all user activity.</t>
        </r>
      </text>
    </comment>
    <comment ref="N93" authorId="0" shapeId="0" xr:uid="{00000000-0006-0000-0700-000017000000}">
      <text>
        <r>
          <rPr>
            <sz val="11"/>
            <rFont val="Calibri"/>
          </rPr>
          <t>The FortiGate device must enforce access restrictions associated with changes to device configuration.</t>
        </r>
      </text>
    </comment>
    <comment ref="O93" authorId="0" shapeId="0" xr:uid="{00000000-0006-0000-0700-000018000000}">
      <text>
        <r>
          <rPr>
            <sz val="11"/>
            <rFont val="Calibri"/>
          </rPr>
          <t>The FortiGate device must enforce access restrictions associated with changes to the system components.</t>
        </r>
      </text>
    </comment>
    <comment ref="P93" authorId="0" shapeId="0" xr:uid="{00000000-0006-0000-0700-000019000000}">
      <text>
        <r>
          <rPr>
            <sz val="11"/>
            <rFont val="Calibri"/>
          </rPr>
          <t>FortiGate devices performing maintenance functions must restrict use of these functions to authorized personnel only.</t>
        </r>
      </text>
    </comment>
    <comment ref="Q93" authorId="0" shapeId="0" xr:uid="{00000000-0006-0000-0700-00001A000000}">
      <text>
        <r>
          <rPr>
            <sz val="11"/>
            <rFont val="Calibri"/>
          </rPr>
          <t>The FortiGate device must only allow authorized administrators to view or change the device configuration, system files, and other files stored either in the device or on removable media (such as a flash drive).</t>
        </r>
      </text>
    </comment>
    <comment ref="H110" authorId="0" shapeId="0" xr:uid="{00000000-0006-0000-0700-00001B000000}">
      <text>
        <r>
          <rPr>
            <sz val="11"/>
            <rFont val="Calibri"/>
          </rPr>
          <t>The FortiGate device must protect audit information from unauthorized deletion.</t>
        </r>
      </text>
    </comment>
    <comment ref="I110" authorId="0" shapeId="0" xr:uid="{00000000-0006-0000-0700-00001C000000}">
      <text>
        <r>
          <rPr>
            <sz val="11"/>
            <rFont val="Calibri"/>
          </rPr>
          <t>The FortiGate device must protect audit tools from unauthorized access.</t>
        </r>
      </text>
    </comment>
    <comment ref="J110" authorId="0" shapeId="0" xr:uid="{00000000-0006-0000-0700-00001D000000}">
      <text>
        <r>
          <rPr>
            <sz val="11"/>
            <rFont val="Calibri"/>
          </rPr>
          <t>The FortiGate device must protect audit tools from unauthorized modification.</t>
        </r>
      </text>
    </comment>
    <comment ref="H111" authorId="0" shapeId="0" xr:uid="{00000000-0006-0000-0700-00001E000000}">
      <text>
        <r>
          <rPr>
            <sz val="11"/>
            <rFont val="Calibri"/>
          </rPr>
          <t>The FortiGate device must authenticate SNMP messages using a FIPS-validated Keyed-Hash Message Authentication Code (HMAC).</t>
        </r>
      </text>
    </comment>
    <comment ref="I111" authorId="0" shapeId="0" xr:uid="{00000000-0006-0000-0700-00001F000000}">
      <text>
        <r>
          <rPr>
            <sz val="11"/>
            <rFont val="Calibri"/>
          </rPr>
          <t>The FortiGate device must use LDAPS for the LDAP connection.</t>
        </r>
      </text>
    </comment>
    <comment ref="J111" authorId="0" shapeId="0" xr:uid="{00000000-0006-0000-0700-000020000000}">
      <text>
        <r>
          <rPr>
            <sz val="11"/>
            <rFont val="Calibri"/>
          </rPr>
          <t>The FortiGate device must use FIPS 140-2 approved algorithms for authentication to a cryptographic module.</t>
        </r>
      </text>
    </comment>
    <comment ref="K111" authorId="0" shapeId="0" xr:uid="{00000000-0006-0000-0700-000021000000}">
      <text>
        <r>
          <rPr>
            <sz val="11"/>
            <rFont val="Calibri"/>
          </rPr>
          <t>The FortiGate devices must use FIPS-validated Keyed-Hash Message Authentication Code (HMAC) to protect the integrity of nonlocal maintenance and diagnostic communications.</t>
        </r>
      </text>
    </comment>
    <comment ref="L111" authorId="0" shapeId="0" xr:uid="{00000000-0006-0000-0700-000022000000}">
      <text>
        <r>
          <rPr>
            <sz val="11"/>
            <rFont val="Calibri"/>
          </rPr>
          <t>The FortiGate device must implement cryptographic mechanisms using a FIPS 140-2 approved algorithm to protect the confidentiality of remote maintenance sessions.</t>
        </r>
      </text>
    </comment>
    <comment ref="H119" authorId="0" shapeId="0" xr:uid="{00000000-0006-0000-0700-000023000000}">
      <text>
        <r>
          <rPr>
            <sz val="11"/>
            <rFont val="Calibri"/>
          </rPr>
          <t>The FortiGate device must conduct backups of system-level information contained in the information system when changes occur.</t>
        </r>
      </text>
    </comment>
    <comment ref="I119" authorId="0" shapeId="0" xr:uid="{00000000-0006-0000-0700-000024000000}">
      <text>
        <r>
          <rPr>
            <sz val="11"/>
            <rFont val="Calibri"/>
          </rPr>
          <t>The FortiGate device must support organizational requirements to conduct backups of information system documentation, including security-related documentation, when changes occur or weekly, whichever is sooner.</t>
        </r>
      </text>
    </comment>
    <comment ref="H134" authorId="0" shapeId="0" xr:uid="{00000000-0006-0000-0700-000025000000}">
      <text>
        <r>
          <rPr>
            <sz val="11"/>
            <rFont val="Calibri"/>
          </rPr>
          <t>The FortiGate firewall must use filters that use packet headers and packet attributes, including source and destination IP addresses and ports.</t>
        </r>
      </text>
    </comment>
    <comment ref="I134" authorId="0" shapeId="0" xr:uid="{00000000-0006-0000-0700-00002C000000}">
      <text>
        <r>
          <rPr>
            <sz val="11"/>
            <rFont val="Calibri"/>
          </rPr>
          <t>The FortiGate firewall must use organization-defined filtering rules that apply to the monitoring of remote access traffic for the traffic from the VPN access points.</t>
        </r>
      </text>
    </comment>
    <comment ref="J134" authorId="0" shapeId="0" xr:uid="{00000000-0006-0000-0700-00002D000000}">
      <text>
        <r>
          <rPr>
            <sz val="11"/>
            <rFont val="Calibri"/>
          </rPr>
          <t>The FortiGate firewall must disable or remove unnecessary network services and functions that are not used as part of its role in the architecture.</t>
        </r>
      </text>
    </comment>
    <comment ref="K134" authorId="0" shapeId="0" xr:uid="{00000000-0006-0000-0700-00002E000000}">
      <text>
        <r>
          <rPr>
            <sz val="11"/>
            <rFont val="Calibri"/>
          </rPr>
          <t>The FortiGate firewall must filter traffic destined to the internal enclave in accordance with the specific traffic that is approved and registered in the Ports, Protocols, and Services Management (PPSM) Category Assurance List (CAL), Vulnerability Assessments (VAs) for that the enclave.</t>
        </r>
      </text>
    </comment>
    <comment ref="L134" authorId="0" shapeId="0" xr:uid="{00000000-0006-0000-0700-00002F000000}">
      <text>
        <r>
          <rPr>
            <sz val="11"/>
            <rFont val="Calibri"/>
          </rPr>
          <t>The FortiGate firewall must fail to a secure state if the firewall filtering functions fail unexpectedly.</t>
        </r>
      </text>
    </comment>
    <comment ref="M134" authorId="0" shapeId="0" xr:uid="{00000000-0006-0000-0700-000030000000}">
      <text>
        <r>
          <rPr>
            <sz val="11"/>
            <rFont val="Calibri"/>
          </rPr>
          <t>The FortiGate firewall must apply ingress filters to traffic that is inbound to the network through any active external interface.</t>
        </r>
      </text>
    </comment>
    <comment ref="N134" authorId="0" shapeId="0" xr:uid="{00000000-0006-0000-0700-000031000000}">
      <text>
        <r>
          <rPr>
            <sz val="11"/>
            <rFont val="Calibri"/>
          </rPr>
          <t>The FortiGate firewall must apply egress filters to traffic outbound from the network through any internal interface.</t>
        </r>
      </text>
    </comment>
    <comment ref="O134" authorId="0" shapeId="0" xr:uid="{00000000-0006-0000-0700-000032000000}">
      <text>
        <r>
          <rPr>
            <sz val="11"/>
            <rFont val="Calibri"/>
          </rPr>
          <t>When employed as a premise firewall, FortiGate must block all outbound management traffic.</t>
        </r>
      </text>
    </comment>
    <comment ref="P134" authorId="0" shapeId="0" xr:uid="{00000000-0006-0000-0700-000033000000}">
      <text>
        <r>
          <rPr>
            <sz val="11"/>
            <rFont val="Calibri"/>
          </rPr>
          <t>The FortiGate firewall must restrict traffic entering the VPN tunnels to the management network to only the authorized management packets based on destination address.</t>
        </r>
      </text>
    </comment>
    <comment ref="Q134" authorId="0" shapeId="0" xr:uid="{00000000-0006-0000-0700-000034000000}">
      <text>
        <r>
          <rPr>
            <sz val="11"/>
            <rFont val="Calibri"/>
          </rPr>
          <t>The FortiGate firewall must be configured to inspect all inbound and outbound traffic at the application layer.</t>
        </r>
      </text>
    </comment>
    <comment ref="R134" authorId="0" shapeId="0" xr:uid="{00000000-0006-0000-0700-000026000000}">
      <text>
        <r>
          <rPr>
            <sz val="11"/>
            <rFont val="Calibri"/>
          </rPr>
          <t>The FortiGate firewall must be configured to restrict it from accepting outbound packets that contain an illegitimate address in the source address field via an egress filter or by enabling Unicast Reverse Path Forwarding (uRPF).</t>
        </r>
      </text>
    </comment>
    <comment ref="S134" authorId="0" shapeId="0" xr:uid="{00000000-0006-0000-0700-000027000000}">
      <text>
        <r>
          <rPr>
            <sz val="11"/>
            <rFont val="Calibri"/>
          </rPr>
          <t>The FortiGate firewall must allow authorized users to record a packet-capture-based IP, traffic type (TCP, UDP, or ICMP), or protocol.</t>
        </r>
      </text>
    </comment>
    <comment ref="T134" authorId="0" shapeId="0" xr:uid="{00000000-0006-0000-0700-000028000000}">
      <text>
        <r>
          <rPr>
            <sz val="11"/>
            <rFont val="Calibri"/>
          </rPr>
          <t>The FortiGate device must automatically audit account removal actions.</t>
        </r>
      </text>
    </comment>
    <comment ref="U134" authorId="0" shapeId="0" xr:uid="{00000000-0006-0000-0700-000029000000}">
      <text>
        <r>
          <rPr>
            <sz val="11"/>
            <rFont val="Calibri"/>
          </rPr>
          <t>The FortiGate device must not have any default manufacturer passwords when deployed.</t>
        </r>
      </text>
    </comment>
    <comment ref="V134" authorId="0" shapeId="0" xr:uid="{00000000-0006-0000-0700-00002A000000}">
      <text>
        <r>
          <rPr>
            <sz val="11"/>
            <rFont val="Calibri"/>
          </rPr>
          <t>The FortiGate device must only allow authorized administrators to view or change the device configuration, system files, and other files stored either in the device or on removable media (such as a flash drive).</t>
        </r>
      </text>
    </comment>
    <comment ref="W134" authorId="0" shapeId="0" xr:uid="{00000000-0006-0000-0700-00002B000000}">
      <text>
        <r>
          <rPr>
            <sz val="11"/>
            <rFont val="Calibri"/>
          </rPr>
          <t>The FortiGate device must limit the number of logon and user sessions.</t>
        </r>
      </text>
    </comment>
    <comment ref="H137" authorId="0" shapeId="0" xr:uid="{00000000-0006-0000-0700-000035000000}">
      <text>
        <r>
          <rPr>
            <sz val="11"/>
            <rFont val="Calibri"/>
          </rPr>
          <t>The FortiGate firewall must block outbound traffic containing denial-of-service (DoS) attacks to protect against the use of internal information systems to launch any DoS attacks against other networks or endpoints.</t>
        </r>
      </text>
    </comment>
    <comment ref="I137" authorId="0" shapeId="0" xr:uid="{00000000-0006-0000-0700-000036000000}">
      <text>
        <r>
          <rPr>
            <sz val="11"/>
            <rFont val="Calibri"/>
          </rPr>
          <t>The FortiGate firewall implementation must manage excess bandwidth to limit the effects of packet flooding types of denial-of-service (DoS) attacks.</t>
        </r>
      </text>
    </comment>
    <comment ref="J137" authorId="0" shapeId="0" xr:uid="{00000000-0006-0000-0700-000037000000}">
      <text>
        <r>
          <rPr>
            <sz val="11"/>
            <rFont val="Calibri"/>
          </rPr>
          <t>The FortiGate firewall must employ filters that prevent or limit the effects of all types of commonly known denial-of-service (DoS) attacks, including flooding, packet sweeps, and unauthorized port scanning.</t>
        </r>
      </text>
    </comment>
    <comment ref="K137" authorId="0" shapeId="0" xr:uid="{00000000-0006-0000-0700-000038000000}">
      <text>
        <r>
          <rPr>
            <sz val="11"/>
            <rFont val="Calibri"/>
          </rPr>
          <t>The FortiGate firewall must generate an alert that can be forwarded to, at a minimum, the Information System Security Officer (ISSO) and Information System Security Manager (ISSM) when denial-of-service (DoS) incidents are detected.</t>
        </r>
      </text>
    </comment>
    <comment ref="L137" authorId="0" shapeId="0" xr:uid="{00000000-0006-0000-0700-000039000000}">
      <text>
        <r>
          <rPr>
            <sz val="11"/>
            <rFont val="Calibri"/>
          </rPr>
          <t>The FortiGate device must protect against known types of denial-of-service (DoS) attacks by employing organization-defined security safeguards.</t>
        </r>
      </text>
    </comment>
    <comment ref="H142" authorId="0" shapeId="0" xr:uid="{00000000-0006-0000-0700-00003A000000}">
      <text>
        <r>
          <rPr>
            <sz val="11"/>
            <rFont val="Calibri"/>
          </rPr>
          <t>The FortiGate device must prohibit installation of software without explicit privileged status.</t>
        </r>
      </text>
    </comment>
    <comment ref="I142" authorId="0" shapeId="0" xr:uid="{00000000-0006-0000-0700-00003B000000}">
      <text>
        <r>
          <rPr>
            <sz val="11"/>
            <rFont val="Calibri"/>
          </rPr>
          <t>The FortiGate device must limit privileges to change the software resident within software libraries.</t>
        </r>
      </text>
    </comment>
    <comment ref="J142" authorId="0" shapeId="0" xr:uid="{00000000-0006-0000-0700-00003C000000}">
      <text>
        <r>
          <rPr>
            <sz val="11"/>
            <rFont val="Calibri"/>
          </rPr>
          <t>The FortiGate device must only install patches or updates that are validated by the vendor via digital signature or hash.</t>
        </r>
      </text>
    </comment>
    <comment ref="H143" authorId="0" shapeId="0" xr:uid="{00000000-0006-0000-0700-00003D000000}">
      <text>
        <r>
          <rPr>
            <sz val="11"/>
            <rFont val="Calibri"/>
          </rPr>
          <t>The FortiGate device must be running an operating system release that is currently supported by the vendor.</t>
        </r>
      </text>
    </comment>
    <comment ref="H145" authorId="0" shapeId="0" xr:uid="{00000000-0006-0000-0700-00003E000000}">
      <text>
        <r>
          <rPr>
            <sz val="11"/>
            <rFont val="Calibri"/>
          </rPr>
          <t>The FortiGate firewall must use filters that use packet headers and packet attributes, including source and destination IP addresses and ports.</t>
        </r>
      </text>
    </comment>
    <comment ref="I145" authorId="0" shapeId="0" xr:uid="{00000000-0006-0000-0700-00003F000000}">
      <text>
        <r>
          <rPr>
            <sz val="11"/>
            <rFont val="Calibri"/>
          </rPr>
          <t>The FortiGate firewall must use organization-defined filtering rules that apply to the monitoring of remote access traffic for the traffic from the VPN access points.</t>
        </r>
      </text>
    </comment>
    <comment ref="J145" authorId="0" shapeId="0" xr:uid="{00000000-0006-0000-0700-000040000000}">
      <text>
        <r>
          <rPr>
            <sz val="11"/>
            <rFont val="Calibri"/>
          </rPr>
          <t>The FortiGate firewall must filter traffic destined to the internal enclave in accordance with the specific traffic that is approved and registered in the Ports, Protocols, and Services Management (PPSM) Category Assurance List (CAL), Vulnerability Assessments (VAs) for that the enclave.</t>
        </r>
      </text>
    </comment>
    <comment ref="K145" authorId="0" shapeId="0" xr:uid="{00000000-0006-0000-0700-000041000000}">
      <text>
        <r>
          <rPr>
            <sz val="11"/>
            <rFont val="Calibri"/>
          </rPr>
          <t>The FortiGate firewall must apply ingress filters to traffic that is inbound to the network through any active external interface.</t>
        </r>
      </text>
    </comment>
    <comment ref="L145" authorId="0" shapeId="0" xr:uid="{00000000-0006-0000-0700-000042000000}">
      <text>
        <r>
          <rPr>
            <sz val="11"/>
            <rFont val="Calibri"/>
          </rPr>
          <t>The FortiGate firewall must apply egress filters to traffic outbound from the network through any internal interface.</t>
        </r>
      </text>
    </comment>
    <comment ref="M145" authorId="0" shapeId="0" xr:uid="{00000000-0006-0000-0700-000043000000}">
      <text>
        <r>
          <rPr>
            <sz val="11"/>
            <rFont val="Calibri"/>
          </rPr>
          <t>The FortiGate firewall must be configured to inspect all inbound and outbound traffic at the application layer.</t>
        </r>
      </text>
    </comment>
    <comment ref="N145" authorId="0" shapeId="0" xr:uid="{00000000-0006-0000-0700-000044000000}">
      <text>
        <r>
          <rPr>
            <sz val="11"/>
            <rFont val="Calibri"/>
          </rPr>
          <t>The FortiGate device must prohibit the use of all unnecessary and/or non-secure functions, ports, protocols, and/or services.</t>
        </r>
      </text>
    </comment>
    <comment ref="H149" authorId="0" shapeId="0" xr:uid="{00000000-0006-0000-0700-000045000000}">
      <text>
        <r>
          <rPr>
            <sz val="11"/>
            <rFont val="Calibri"/>
          </rPr>
          <t>The FortiGate firewall must generate traffic log entries containing information to establish what type of events occurred.</t>
        </r>
      </text>
    </comment>
    <comment ref="I149" authorId="0" shapeId="0" xr:uid="{00000000-0006-0000-0700-00005A000000}">
      <text>
        <r>
          <rPr>
            <sz val="11"/>
            <rFont val="Calibri"/>
          </rPr>
          <t>The FortiGate firewall must generate traffic log entries containing information to establish when (date and time) the events occurred.</t>
        </r>
      </text>
    </comment>
    <comment ref="J149" authorId="0" shapeId="0" xr:uid="{00000000-0006-0000-0700-00005B000000}">
      <text>
        <r>
          <rPr>
            <sz val="11"/>
            <rFont val="Calibri"/>
          </rPr>
          <t>The FortiGate firewall must generate traffic log entries containing information to establish the network location where the events occurred.</t>
        </r>
      </text>
    </comment>
    <comment ref="K149" authorId="0" shapeId="0" xr:uid="{00000000-0006-0000-0700-00005C000000}">
      <text>
        <r>
          <rPr>
            <sz val="11"/>
            <rFont val="Calibri"/>
          </rPr>
          <t>The FortiGate firewall must generate traffic log entries containing information to establish the source of the events, such as the source IP address at a minimum.</t>
        </r>
      </text>
    </comment>
    <comment ref="L149" authorId="0" shapeId="0" xr:uid="{00000000-0006-0000-0700-00005D000000}">
      <text>
        <r>
          <rPr>
            <sz val="11"/>
            <rFont val="Calibri"/>
          </rPr>
          <t>The FortiGate firewall must generate traffic log entries containing information to establish the outcome of the events, such as, at a minimum, the success or failure of the application of the firewall rule.</t>
        </r>
      </text>
    </comment>
    <comment ref="M149" authorId="0" shapeId="0" xr:uid="{00000000-0006-0000-0700-00005E000000}">
      <text>
        <r>
          <rPr>
            <sz val="11"/>
            <rFont val="Calibri"/>
          </rPr>
          <t>In the event that communication with the central audit server is lost, the FortiGate firewall must continue to queue traffic log records locally.</t>
        </r>
      </text>
    </comment>
    <comment ref="N149" authorId="0" shapeId="0" xr:uid="{00000000-0006-0000-0700-00005F000000}">
      <text>
        <r>
          <rPr>
            <sz val="11"/>
            <rFont val="Calibri"/>
          </rPr>
          <t>The FortiGate firewall must protect traffic log records from unauthorized access while in transit to the central audit server.</t>
        </r>
      </text>
    </comment>
    <comment ref="O149" authorId="0" shapeId="0" xr:uid="{00000000-0006-0000-0700-000060000000}">
      <text>
        <r>
          <rPr>
            <sz val="11"/>
            <rFont val="Calibri"/>
          </rPr>
          <t>The FortiGate firewall must protect the traffic log from unauthorized modification of local log records.</t>
        </r>
      </text>
    </comment>
    <comment ref="P149" authorId="0" shapeId="0" xr:uid="{00000000-0006-0000-0700-000061000000}">
      <text>
        <r>
          <rPr>
            <sz val="11"/>
            <rFont val="Calibri"/>
          </rPr>
          <t>The FortiGate firewall must protect the traffic log from unauthorized deletion of local log files and log records.</t>
        </r>
      </text>
    </comment>
    <comment ref="Q149" authorId="0" shapeId="0" xr:uid="{00000000-0006-0000-0700-000062000000}">
      <text>
        <r>
          <rPr>
            <sz val="11"/>
            <rFont val="Calibri"/>
          </rPr>
          <t>The FortiGate firewall must send traffic log entries to a central audit server for management and configuration of the traffic log entries.</t>
        </r>
      </text>
    </comment>
    <comment ref="R149" authorId="0" shapeId="0" xr:uid="{00000000-0006-0000-0700-000063000000}">
      <text>
        <r>
          <rPr>
            <sz val="11"/>
            <rFont val="Calibri"/>
          </rPr>
          <t>If communication with the central audit server is lost, the FortiGate firewall must generate a real-time alert to, at a minimum, the SA and ISSO.</t>
        </r>
      </text>
    </comment>
    <comment ref="S149" authorId="0" shapeId="0" xr:uid="{00000000-0006-0000-0700-000064000000}">
      <text>
        <r>
          <rPr>
            <sz val="11"/>
            <rFont val="Calibri"/>
          </rPr>
          <t>The FortiGate firewall must generate traffic log records when traffic is denied, restricted, or discarded.</t>
        </r>
      </text>
    </comment>
    <comment ref="T149" authorId="0" shapeId="0" xr:uid="{00000000-0006-0000-0700-000065000000}">
      <text>
        <r>
          <rPr>
            <sz val="11"/>
            <rFont val="Calibri"/>
          </rPr>
          <t>The FortiGate firewall must generate traffic log records when attempts are made to send packets between security zones that are not authorized to communicate.</t>
        </r>
      </text>
    </comment>
    <comment ref="U149" authorId="0" shapeId="0" xr:uid="{00000000-0006-0000-0700-000066000000}">
      <text>
        <r>
          <rPr>
            <sz val="11"/>
            <rFont val="Calibri"/>
          </rPr>
          <t>The FortiGate device must automatically audit account creation.</t>
        </r>
      </text>
    </comment>
    <comment ref="V149" authorId="0" shapeId="0" xr:uid="{00000000-0006-0000-0700-000067000000}">
      <text>
        <r>
          <rPr>
            <sz val="11"/>
            <rFont val="Calibri"/>
          </rPr>
          <t>The FortiGate device must automatically audit account modification.</t>
        </r>
      </text>
    </comment>
    <comment ref="W149" authorId="0" shapeId="0" xr:uid="{00000000-0006-0000-0700-000068000000}">
      <text>
        <r>
          <rPr>
            <sz val="11"/>
            <rFont val="Calibri"/>
          </rPr>
          <t>The FortiGate device must audit the execution of privileged functions.</t>
        </r>
      </text>
    </comment>
    <comment ref="X149" authorId="0" shapeId="0" xr:uid="{00000000-0006-0000-0700-000046000000}">
      <text>
        <r>
          <rPr>
            <sz val="11"/>
            <rFont val="Calibri"/>
          </rPr>
          <t>The FortiGate device must log all user activity.</t>
        </r>
      </text>
    </comment>
    <comment ref="Y149" authorId="0" shapeId="0" xr:uid="{00000000-0006-0000-0700-000047000000}">
      <text>
        <r>
          <rPr>
            <sz val="11"/>
            <rFont val="Calibri"/>
          </rPr>
          <t>The FortiGate device must generate audit records when successful/unsuccessful attempts to modify administrator privileges occur.</t>
        </r>
      </text>
    </comment>
    <comment ref="Z149" authorId="0" shapeId="0" xr:uid="{00000000-0006-0000-0700-000048000000}">
      <text>
        <r>
          <rPr>
            <sz val="11"/>
            <rFont val="Calibri"/>
          </rPr>
          <t>The FortiGate device must generate audit records when successful/unsuccessful attempts to delete administrator privileges occur.</t>
        </r>
      </text>
    </comment>
    <comment ref="AA149" authorId="0" shapeId="0" xr:uid="{00000000-0006-0000-0700-000049000000}">
      <text>
        <r>
          <rPr>
            <sz val="11"/>
            <rFont val="Calibri"/>
          </rPr>
          <t>The FortiGate device must generate audit records when successful/unsuccessful logon attempts occur.</t>
        </r>
      </text>
    </comment>
    <comment ref="AB149" authorId="0" shapeId="0" xr:uid="{00000000-0006-0000-0700-00004A000000}">
      <text>
        <r>
          <rPr>
            <sz val="11"/>
            <rFont val="Calibri"/>
          </rPr>
          <t>The FortiGate device must generate audit records for privileged activities or other system-level access.</t>
        </r>
      </text>
    </comment>
    <comment ref="AC149" authorId="0" shapeId="0" xr:uid="{00000000-0006-0000-0700-00004B000000}">
      <text>
        <r>
          <rPr>
            <sz val="11"/>
            <rFont val="Calibri"/>
          </rPr>
          <t>The FortiGate device must generate audit records showing starting and ending time for administrator access to the system.</t>
        </r>
      </text>
    </comment>
    <comment ref="AD149" authorId="0" shapeId="0" xr:uid="{00000000-0006-0000-0700-00004C000000}">
      <text>
        <r>
          <rPr>
            <sz val="11"/>
            <rFont val="Calibri"/>
          </rPr>
          <t>The FortiGate device must generate audit records when concurrent logons from different workstations occur.</t>
        </r>
      </text>
    </comment>
    <comment ref="AE149" authorId="0" shapeId="0" xr:uid="{00000000-0006-0000-0700-00004D000000}">
      <text>
        <r>
          <rPr>
            <sz val="11"/>
            <rFont val="Calibri"/>
          </rPr>
          <t>The FortiGate device must generate audit records containing information that establishes the identity of any individual or process associated with the event.</t>
        </r>
      </text>
    </comment>
    <comment ref="AF149" authorId="0" shapeId="0" xr:uid="{00000000-0006-0000-0700-00004E000000}">
      <text>
        <r>
          <rPr>
            <sz val="11"/>
            <rFont val="Calibri"/>
          </rPr>
          <t>The FortiGate device must generate audit records containing the full-text recording of privileged commands.</t>
        </r>
      </text>
    </comment>
    <comment ref="AG149" authorId="0" shapeId="0" xr:uid="{00000000-0006-0000-0700-00004F000000}">
      <text>
        <r>
          <rPr>
            <sz val="11"/>
            <rFont val="Calibri"/>
          </rPr>
          <t>The FortiGate device must allocate audit record storage capacity in accordance with organization-defined audit record storage requirements.</t>
        </r>
      </text>
    </comment>
    <comment ref="AH149" authorId="0" shapeId="0" xr:uid="{00000000-0006-0000-0700-000050000000}">
      <text>
        <r>
          <rPr>
            <sz val="11"/>
            <rFont val="Calibri"/>
          </rPr>
          <t>The FortiGate device must off-load audit records on to a different system or media than the system being audited.</t>
        </r>
      </text>
    </comment>
    <comment ref="AI149" authorId="0" shapeId="0" xr:uid="{00000000-0006-0000-0700-000051000000}">
      <text>
        <r>
          <rPr>
            <sz val="11"/>
            <rFont val="Calibri"/>
          </rPr>
          <t>The FortiGate device must synchronize internal information system clocks using redundant authoritative time sources.</t>
        </r>
      </text>
    </comment>
    <comment ref="AJ149" authorId="0" shapeId="0" xr:uid="{00000000-0006-0000-0700-000052000000}">
      <text>
        <r>
          <rPr>
            <sz val="11"/>
            <rFont val="Calibri"/>
          </rPr>
          <t>The FortiGate device must record time stamps for audit records that can be mapped to Coordinated Universal Time (UTC) or Greenwich Mean Time (GMT).</t>
        </r>
      </text>
    </comment>
    <comment ref="AK149" authorId="0" shapeId="0" xr:uid="{00000000-0006-0000-0700-000053000000}">
      <text>
        <r>
          <rPr>
            <sz val="11"/>
            <rFont val="Calibri"/>
          </rPr>
          <t>The FortiGate device must protect audit information from unauthorized deletion.</t>
        </r>
      </text>
    </comment>
    <comment ref="AL149" authorId="0" shapeId="0" xr:uid="{00000000-0006-0000-0700-000054000000}">
      <text>
        <r>
          <rPr>
            <sz val="11"/>
            <rFont val="Calibri"/>
          </rPr>
          <t>The FortiGate device must protect audit tools from unauthorized access.</t>
        </r>
      </text>
    </comment>
    <comment ref="AM149" authorId="0" shapeId="0" xr:uid="{00000000-0006-0000-0700-000055000000}">
      <text>
        <r>
          <rPr>
            <sz val="11"/>
            <rFont val="Calibri"/>
          </rPr>
          <t>The FortiGate device must protect audit tools from unauthorized modification.</t>
        </r>
      </text>
    </comment>
    <comment ref="AN149" authorId="0" shapeId="0" xr:uid="{00000000-0006-0000-0700-000056000000}">
      <text>
        <r>
          <rPr>
            <sz val="11"/>
            <rFont val="Calibri"/>
          </rPr>
          <t>The FortiGate device must generate log records for a locally developed list of auditable events.</t>
        </r>
      </text>
    </comment>
    <comment ref="AO149" authorId="0" shapeId="0" xr:uid="{00000000-0006-0000-0700-000057000000}">
      <text>
        <r>
          <rPr>
            <sz val="11"/>
            <rFont val="Calibri"/>
          </rPr>
          <t>FortiGate devices performing maintenance functions must restrict use of these functions to authorized personnel only.</t>
        </r>
      </text>
    </comment>
    <comment ref="AP149" authorId="0" shapeId="0" xr:uid="{00000000-0006-0000-0700-000058000000}">
      <text>
        <r>
          <rPr>
            <sz val="11"/>
            <rFont val="Calibri"/>
          </rPr>
          <t>The FortiGate device must authenticate Network Time Protocol (NTP) sources using authentication that is cryptographically based.</t>
        </r>
      </text>
    </comment>
    <comment ref="AQ149" authorId="0" shapeId="0" xr:uid="{00000000-0006-0000-0700-000059000000}">
      <text>
        <r>
          <rPr>
            <sz val="11"/>
            <rFont val="Calibri"/>
          </rPr>
          <t>The FortiGate device must be configured to send log data to a central log server for the purpose of forwarding alerts to the administrators and the ISSO.</t>
        </r>
      </text>
    </comment>
    <comment ref="H158" authorId="0" shapeId="0" xr:uid="{00000000-0006-0000-0700-000069000000}">
      <text>
        <r>
          <rPr>
            <sz val="11"/>
            <rFont val="Calibri"/>
          </rPr>
          <t>The FortiGate firewall must generate traffic log entries containing information to establish what type of events occurred.</t>
        </r>
      </text>
    </comment>
    <comment ref="I158" authorId="0" shapeId="0" xr:uid="{00000000-0006-0000-0700-00006A000000}">
      <text>
        <r>
          <rPr>
            <sz val="11"/>
            <rFont val="Calibri"/>
          </rPr>
          <t>The FortiGate firewall must generate traffic log entries containing information to establish when (date and time) the events occurred.</t>
        </r>
      </text>
    </comment>
    <comment ref="J158" authorId="0" shapeId="0" xr:uid="{00000000-0006-0000-0700-00006B000000}">
      <text>
        <r>
          <rPr>
            <sz val="11"/>
            <rFont val="Calibri"/>
          </rPr>
          <t>The FortiGate firewall must generate traffic log entries containing information to establish the network location where the events occurred.</t>
        </r>
      </text>
    </comment>
    <comment ref="K158" authorId="0" shapeId="0" xr:uid="{00000000-0006-0000-0700-00006C000000}">
      <text>
        <r>
          <rPr>
            <sz val="11"/>
            <rFont val="Calibri"/>
          </rPr>
          <t>The FortiGate firewall must generate traffic log entries containing information to establish the source of the events, such as the source IP address at a minimum.</t>
        </r>
      </text>
    </comment>
    <comment ref="L158" authorId="0" shapeId="0" xr:uid="{00000000-0006-0000-0700-00006D000000}">
      <text>
        <r>
          <rPr>
            <sz val="11"/>
            <rFont val="Calibri"/>
          </rPr>
          <t>The FortiGate firewall must generate traffic log entries containing information to establish the outcome of the events, such as, at a minimum, the success or failure of the application of the firewall rule.</t>
        </r>
      </text>
    </comment>
    <comment ref="M158" authorId="0" shapeId="0" xr:uid="{00000000-0006-0000-0700-00006E000000}">
      <text>
        <r>
          <rPr>
            <sz val="11"/>
            <rFont val="Calibri"/>
          </rPr>
          <t>In the event that communication with the central audit server is lost, the FortiGate firewall must continue to queue traffic log records locally.</t>
        </r>
      </text>
    </comment>
    <comment ref="N158" authorId="0" shapeId="0" xr:uid="{00000000-0006-0000-0700-00006F000000}">
      <text>
        <r>
          <rPr>
            <sz val="11"/>
            <rFont val="Calibri"/>
          </rPr>
          <t>The FortiGate firewall must protect traffic log records from unauthorized access while in transit to the central audit server.</t>
        </r>
      </text>
    </comment>
    <comment ref="O158" authorId="0" shapeId="0" xr:uid="{00000000-0006-0000-0700-000070000000}">
      <text>
        <r>
          <rPr>
            <sz val="11"/>
            <rFont val="Calibri"/>
          </rPr>
          <t>The FortiGate firewall must protect the traffic log from unauthorized modification of local log records.</t>
        </r>
      </text>
    </comment>
    <comment ref="P158" authorId="0" shapeId="0" xr:uid="{00000000-0006-0000-0700-000071000000}">
      <text>
        <r>
          <rPr>
            <sz val="11"/>
            <rFont val="Calibri"/>
          </rPr>
          <t>The FortiGate firewall must protect the traffic log from unauthorized deletion of local log files and log records.</t>
        </r>
      </text>
    </comment>
    <comment ref="Q158" authorId="0" shapeId="0" xr:uid="{00000000-0006-0000-0700-000072000000}">
      <text>
        <r>
          <rPr>
            <sz val="11"/>
            <rFont val="Calibri"/>
          </rPr>
          <t>The FortiGate firewall must send traffic log entries to a central audit server for management and configuration of the traffic log entries.</t>
        </r>
      </text>
    </comment>
    <comment ref="R158" authorId="0" shapeId="0" xr:uid="{00000000-0006-0000-0700-000073000000}">
      <text>
        <r>
          <rPr>
            <sz val="11"/>
            <rFont val="Calibri"/>
          </rPr>
          <t>The FortiGate firewall must generate traffic log records when traffic is denied, restricted, or discarded.</t>
        </r>
      </text>
    </comment>
    <comment ref="S158" authorId="0" shapeId="0" xr:uid="{00000000-0006-0000-0700-000074000000}">
      <text>
        <r>
          <rPr>
            <sz val="11"/>
            <rFont val="Calibri"/>
          </rPr>
          <t>The FortiGate firewall must generate traffic log records when attempts are made to send packets between security zones that are not authorized to communicate.</t>
        </r>
      </text>
    </comment>
    <comment ref="T158" authorId="0" shapeId="0" xr:uid="{00000000-0006-0000-0700-000075000000}">
      <text>
        <r>
          <rPr>
            <sz val="11"/>
            <rFont val="Calibri"/>
          </rPr>
          <t>The FortiGate device must generate audit records when successful/unsuccessful attempts to modify administrator privileges occur.</t>
        </r>
      </text>
    </comment>
    <comment ref="U158" authorId="0" shapeId="0" xr:uid="{00000000-0006-0000-0700-000076000000}">
      <text>
        <r>
          <rPr>
            <sz val="11"/>
            <rFont val="Calibri"/>
          </rPr>
          <t>The FortiGate device must generate audit records when successful/unsuccessful attempts to delete administrator privileges occur.</t>
        </r>
      </text>
    </comment>
    <comment ref="V158" authorId="0" shapeId="0" xr:uid="{00000000-0006-0000-0700-000077000000}">
      <text>
        <r>
          <rPr>
            <sz val="11"/>
            <rFont val="Calibri"/>
          </rPr>
          <t>The FortiGate device must generate audit records when successful/unsuccessful logon attempts occur.</t>
        </r>
      </text>
    </comment>
    <comment ref="W158" authorId="0" shapeId="0" xr:uid="{00000000-0006-0000-0700-000078000000}">
      <text>
        <r>
          <rPr>
            <sz val="11"/>
            <rFont val="Calibri"/>
          </rPr>
          <t>The FortiGate device must generate audit records for privileged activities or other system-level access.</t>
        </r>
      </text>
    </comment>
    <comment ref="X158" authorId="0" shapeId="0" xr:uid="{00000000-0006-0000-0700-000079000000}">
      <text>
        <r>
          <rPr>
            <sz val="11"/>
            <rFont val="Calibri"/>
          </rPr>
          <t>The FortiGate device must generate audit records showing starting and ending time for administrator access to the system.</t>
        </r>
      </text>
    </comment>
    <comment ref="Y158" authorId="0" shapeId="0" xr:uid="{00000000-0006-0000-0700-00007A000000}">
      <text>
        <r>
          <rPr>
            <sz val="11"/>
            <rFont val="Calibri"/>
          </rPr>
          <t>The FortiGate device must generate audit records when concurrent logons from different workstations occur.</t>
        </r>
      </text>
    </comment>
    <comment ref="Z158" authorId="0" shapeId="0" xr:uid="{00000000-0006-0000-0700-00007B000000}">
      <text>
        <r>
          <rPr>
            <sz val="11"/>
            <rFont val="Calibri"/>
          </rPr>
          <t>The FortiGate device must generate audit records containing information that establishes the identity of any individual or process associated with the event.</t>
        </r>
      </text>
    </comment>
    <comment ref="AA158" authorId="0" shapeId="0" xr:uid="{00000000-0006-0000-0700-00007C000000}">
      <text>
        <r>
          <rPr>
            <sz val="11"/>
            <rFont val="Calibri"/>
          </rPr>
          <t>The FortiGate device must generate audit records containing the full-text recording of privileged commands.</t>
        </r>
      </text>
    </comment>
    <comment ref="AB158" authorId="0" shapeId="0" xr:uid="{00000000-0006-0000-0700-00007D000000}">
      <text>
        <r>
          <rPr>
            <sz val="11"/>
            <rFont val="Calibri"/>
          </rPr>
          <t>The FortiGate device must off-load audit records on to a different system or media than the system being audited.</t>
        </r>
      </text>
    </comment>
    <comment ref="AC158" authorId="0" shapeId="0" xr:uid="{00000000-0006-0000-0700-00007E000000}">
      <text>
        <r>
          <rPr>
            <sz val="11"/>
            <rFont val="Calibri"/>
          </rPr>
          <t>The FortiGate device must record time stamps for audit records that can be mapped to Coordinated Universal Time (UTC) or Greenwich Mean Time (GMT).</t>
        </r>
      </text>
    </comment>
    <comment ref="AD158" authorId="0" shapeId="0" xr:uid="{00000000-0006-0000-0700-00007F000000}">
      <text>
        <r>
          <rPr>
            <sz val="11"/>
            <rFont val="Calibri"/>
          </rPr>
          <t>The FortiGate device must generate log records for a locally developed list of auditable events.</t>
        </r>
      </text>
    </comment>
    <comment ref="AE158" authorId="0" shapeId="0" xr:uid="{00000000-0006-0000-0700-000080000000}">
      <text>
        <r>
          <rPr>
            <sz val="11"/>
            <rFont val="Calibri"/>
          </rPr>
          <t>The FortiGate device must be configured to send log data to a central log server for the purpose of forwarding alerts to the administrators and the ISSO.</t>
        </r>
      </text>
    </comment>
    <comment ref="H161" authorId="0" shapeId="0" xr:uid="{00000000-0006-0000-0700-000081000000}">
      <text>
        <r>
          <rPr>
            <sz val="11"/>
            <rFont val="Calibri"/>
          </rPr>
          <t>The FortiGate device must generate an immediate real-time alert of all audit failure events requiring real-time alerts.</t>
        </r>
      </text>
    </comment>
    <comment ref="H163" authorId="0" shapeId="0" xr:uid="{00000000-0006-0000-0700-000082000000}">
      <text>
        <r>
          <rPr>
            <sz val="11"/>
            <rFont val="Calibri"/>
          </rPr>
          <t>The FortiGate device must generate an immediate real-time alert of all audit failure events requiring real-time alerts.</t>
        </r>
      </text>
    </comment>
    <comment ref="H165" authorId="0" shapeId="0" xr:uid="{00000000-0006-0000-0700-000083000000}">
      <text>
        <r>
          <rPr>
            <sz val="11"/>
            <rFont val="Calibri"/>
          </rPr>
          <t>The FortiGate firewall must block outbound traffic containing denial-of-service (DoS) attacks to protect against the use of internal information systems to launch any DoS attacks against other networks or endpoints.</t>
        </r>
      </text>
    </comment>
    <comment ref="I165" authorId="0" shapeId="0" xr:uid="{00000000-0006-0000-0700-000084000000}">
      <text>
        <r>
          <rPr>
            <sz val="11"/>
            <rFont val="Calibri"/>
          </rPr>
          <t>The FortiGate firewall implementation must manage excess bandwidth to limit the effects of packet flooding types of denial-of-service (DoS) attacks.</t>
        </r>
      </text>
    </comment>
    <comment ref="J165" authorId="0" shapeId="0" xr:uid="{00000000-0006-0000-0700-000085000000}">
      <text>
        <r>
          <rPr>
            <sz val="11"/>
            <rFont val="Calibri"/>
          </rPr>
          <t>The FortiGate firewall must employ filters that prevent or limit the effects of all types of commonly known denial-of-service (DoS) attacks, including flooding, packet sweeps, and unauthorized port scanning.</t>
        </r>
      </text>
    </comment>
    <comment ref="K165" authorId="0" shapeId="0" xr:uid="{00000000-0006-0000-0700-000086000000}">
      <text>
        <r>
          <rPr>
            <sz val="11"/>
            <rFont val="Calibri"/>
          </rPr>
          <t>When employed as a premise firewall, FortiGate must block all outbound management traffic.</t>
        </r>
      </text>
    </comment>
    <comment ref="L165" authorId="0" shapeId="0" xr:uid="{00000000-0006-0000-0700-000087000000}">
      <text>
        <r>
          <rPr>
            <sz val="11"/>
            <rFont val="Calibri"/>
          </rPr>
          <t>The FortiGate firewall must restrict traffic entering the VPN tunnels to the management network to only the authorized management packets based on destination address.</t>
        </r>
      </text>
    </comment>
    <comment ref="M165" authorId="0" shapeId="0" xr:uid="{00000000-0006-0000-0700-000088000000}">
      <text>
        <r>
          <rPr>
            <sz val="11"/>
            <rFont val="Calibri"/>
          </rPr>
          <t>The FortiGate firewall must generate an alert that can be forwarded to, at a minimum, the Information System Security Officer (ISSO) and Information System Security Manager (ISSM) when denial-of-service (DoS) incidents are detected.</t>
        </r>
      </text>
    </comment>
    <comment ref="N165" authorId="0" shapeId="0" xr:uid="{00000000-0006-0000-0700-000089000000}">
      <text>
        <r>
          <rPr>
            <sz val="11"/>
            <rFont val="Calibri"/>
          </rPr>
          <t>The FortiGate device must protect against known types of denial-of-service (DoS) attacks by employing organization-defined security safeguards.</t>
        </r>
      </text>
    </comment>
    <comment ref="H221" authorId="0" shapeId="0" xr:uid="{00000000-0006-0000-0700-00008A000000}">
      <text>
        <r>
          <rPr>
            <sz val="11"/>
            <rFont val="Calibri"/>
          </rPr>
          <t>The FortiGate device must conduct backups of system-level information contained in the information system when changes occur.</t>
        </r>
      </text>
    </comment>
    <comment ref="I221" authorId="0" shapeId="0" xr:uid="{00000000-0006-0000-0700-00008B000000}">
      <text>
        <r>
          <rPr>
            <sz val="11"/>
            <rFont val="Calibri"/>
          </rPr>
          <t>The FortiGate device must support organizational requirements to conduct backups of information system documentation, including security-related documentation, when changes occur or weekly, whichever is sooner.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FortiGate device must automatically audit account creation.</t>
        </r>
      </text>
    </comment>
    <comment ref="H37" authorId="0" shapeId="0" xr:uid="{00000000-0006-0000-0800-000004000000}">
      <text>
        <r>
          <rPr>
            <sz val="11"/>
            <rFont val="Calibri"/>
          </rPr>
          <t>The FortiGate device must automatically audit account modification.</t>
        </r>
      </text>
    </comment>
    <comment ref="I37" authorId="0" shapeId="0" xr:uid="{00000000-0006-0000-0800-000002000000}">
      <text>
        <r>
          <rPr>
            <sz val="11"/>
            <rFont val="Calibri"/>
          </rPr>
          <t>The FortiGate device must have only one local account to be used as the account of last resort in the event the authentication server is unavailable.</t>
        </r>
      </text>
    </comment>
    <comment ref="J37" authorId="0" shapeId="0" xr:uid="{00000000-0006-0000-0800-000003000000}">
      <text>
        <r>
          <rPr>
            <sz val="11"/>
            <rFont val="Calibri"/>
          </rPr>
          <t>The FortiGate device must log all user activity.</t>
        </r>
      </text>
    </comment>
    <comment ref="G43" authorId="0" shapeId="0" xr:uid="{00000000-0006-0000-0800-000005000000}">
      <text>
        <r>
          <rPr>
            <sz val="11"/>
            <rFont val="Calibri"/>
          </rPr>
          <t>The FortiGate device must enforce a minimum 15-character password length.</t>
        </r>
      </text>
    </comment>
    <comment ref="H43" authorId="0" shapeId="0" xr:uid="{00000000-0006-0000-0800-000007000000}">
      <text>
        <r>
          <rPr>
            <sz val="11"/>
            <rFont val="Calibri"/>
          </rPr>
          <t>The FortiGate device must enforce password complexity by requiring that at least one uppercase character be used.</t>
        </r>
      </text>
    </comment>
    <comment ref="I43" authorId="0" shapeId="0" xr:uid="{00000000-0006-0000-0800-000008000000}">
      <text>
        <r>
          <rPr>
            <sz val="11"/>
            <rFont val="Calibri"/>
          </rPr>
          <t>The FortiGate device must enforce password complexity by requiring that at least one lowercase character be used.</t>
        </r>
      </text>
    </comment>
    <comment ref="J43" authorId="0" shapeId="0" xr:uid="{00000000-0006-0000-0800-000009000000}">
      <text>
        <r>
          <rPr>
            <sz val="11"/>
            <rFont val="Calibri"/>
          </rPr>
          <t>The FortiGate device must enforce password complexity by requiring at least one numeric character be used.</t>
        </r>
      </text>
    </comment>
    <comment ref="K43" authorId="0" shapeId="0" xr:uid="{00000000-0006-0000-0800-000006000000}">
      <text>
        <r>
          <rPr>
            <sz val="11"/>
            <rFont val="Calibri"/>
          </rPr>
          <t>The FortiGate device must enforce password complexity by requiring that at least one special character be used.</t>
        </r>
      </text>
    </comment>
    <comment ref="G44" authorId="0" shapeId="0" xr:uid="{00000000-0006-0000-0800-00000A000000}">
      <text>
        <r>
          <rPr>
            <sz val="11"/>
            <rFont val="Calibri"/>
          </rPr>
          <t>The FortiGate device must enforce a minimum 15-character password length.</t>
        </r>
      </text>
    </comment>
    <comment ref="H44" authorId="0" shapeId="0" xr:uid="{00000000-0006-0000-0800-00000C000000}">
      <text>
        <r>
          <rPr>
            <sz val="11"/>
            <rFont val="Calibri"/>
          </rPr>
          <t>The FortiGate device must enforce password complexity by requiring that at least one uppercase character be used.</t>
        </r>
      </text>
    </comment>
    <comment ref="I44" authorId="0" shapeId="0" xr:uid="{00000000-0006-0000-0800-00000D000000}">
      <text>
        <r>
          <rPr>
            <sz val="11"/>
            <rFont val="Calibri"/>
          </rPr>
          <t>The FortiGate device must enforce password complexity by requiring that at least one lowercase character be used.</t>
        </r>
      </text>
    </comment>
    <comment ref="J44" authorId="0" shapeId="0" xr:uid="{00000000-0006-0000-0800-00000E000000}">
      <text>
        <r>
          <rPr>
            <sz val="11"/>
            <rFont val="Calibri"/>
          </rPr>
          <t>The FortiGate device must enforce password complexity by requiring at least one numeric character be used.</t>
        </r>
      </text>
    </comment>
    <comment ref="K44" authorId="0" shapeId="0" xr:uid="{00000000-0006-0000-0800-00000F000000}">
      <text>
        <r>
          <rPr>
            <sz val="11"/>
            <rFont val="Calibri"/>
          </rPr>
          <t>The FortiGate device must enforce password complexity by requiring that at least one special character be used.</t>
        </r>
      </text>
    </comment>
    <comment ref="L44" authorId="0" shapeId="0" xr:uid="{00000000-0006-0000-0800-00000B000000}">
      <text>
        <r>
          <rPr>
            <sz val="11"/>
            <rFont val="Calibri"/>
          </rPr>
          <t>The FortiGate device must require that when a password is changed, the characters are changed in at least eight of the positions within the password.</t>
        </r>
      </text>
    </comment>
    <comment ref="G45" authorId="0" shapeId="0" xr:uid="{00000000-0006-0000-0800-000010000000}">
      <text>
        <r>
          <rPr>
            <sz val="11"/>
            <rFont val="Calibri"/>
          </rPr>
          <t>The FortiGate device must enforce the limit of three consecutive invalid logon attempts, after which time it must lock out the user account from accessing the device for 15 minutes.</t>
        </r>
      </text>
    </comment>
    <comment ref="G46" authorId="0" shapeId="0" xr:uid="{00000000-0006-0000-0800-000011000000}">
      <text>
        <r>
          <rPr>
            <sz val="11"/>
            <rFont val="Calibri"/>
          </rPr>
          <t>The FortiGate device must terminate idle sessions after 10 minutes of inactivity.</t>
        </r>
      </text>
    </comment>
    <comment ref="H46" authorId="0" shapeId="0" xr:uid="{00000000-0006-0000-0800-000012000000}">
      <text>
        <r>
          <rPr>
            <sz val="11"/>
            <rFont val="Calibri"/>
          </rPr>
          <t>The FortiGate device must terminate idle sessions after 10 minutes of inactivity.</t>
        </r>
      </text>
    </comment>
    <comment ref="G52" authorId="0" shapeId="0" xr:uid="{00000000-0006-0000-0800-000013000000}">
      <text>
        <r>
          <rPr>
            <sz val="11"/>
            <rFont val="Calibri"/>
          </rPr>
          <t>The FortiGate device must allow full access to only those individuals or roles designated by the ISSM.</t>
        </r>
      </text>
    </comment>
    <comment ref="H52" authorId="0" shapeId="0" xr:uid="{00000000-0006-0000-0800-000014000000}">
      <text>
        <r>
          <rPr>
            <sz val="11"/>
            <rFont val="Calibri"/>
          </rPr>
          <t>The FortiGate device must use LDAP for authentication.</t>
        </r>
      </text>
    </comment>
    <comment ref="I52" authorId="0" shapeId="0" xr:uid="{00000000-0006-0000-0800-000015000000}">
      <text>
        <r>
          <rPr>
            <sz val="11"/>
            <rFont val="Calibri"/>
          </rPr>
          <t>The FortiGate device must implement replay-resistant authentication mechanisms for network access to privileged accounts.</t>
        </r>
      </text>
    </comment>
    <comment ref="J52" authorId="0" shapeId="0" xr:uid="{00000000-0006-0000-0800-000016000000}">
      <text>
        <r>
          <rPr>
            <sz val="11"/>
            <rFont val="Calibri"/>
          </rPr>
          <t>The FortiGate device must use LDAPS for the LDAP connection.</t>
        </r>
      </text>
    </comment>
    <comment ref="G53" authorId="0" shapeId="0" xr:uid="{00000000-0006-0000-0800-000017000000}">
      <text>
        <r>
          <rPr>
            <sz val="11"/>
            <rFont val="Calibri"/>
          </rPr>
          <t>The FortiGate device must implement replay-resistant authentication mechanisms for network access to privileged accounts.</t>
        </r>
      </text>
    </comment>
    <comment ref="G55" authorId="0" shapeId="0" xr:uid="{00000000-0006-0000-0800-000018000000}">
      <text>
        <r>
          <rPr>
            <sz val="11"/>
            <rFont val="Calibri"/>
          </rPr>
          <t>The FortiGate device must audit the execution of privileged functions.</t>
        </r>
      </text>
    </comment>
    <comment ref="H55" authorId="0" shapeId="0" xr:uid="{00000000-0006-0000-0800-000019000000}">
      <text>
        <r>
          <rPr>
            <sz val="11"/>
            <rFont val="Calibri"/>
          </rPr>
          <t>FortiGate devices performing maintenance functions must restrict use of these functions to authorized personnel only.</t>
        </r>
      </text>
    </comment>
    <comment ref="G63" authorId="0" shapeId="0" xr:uid="{00000000-0006-0000-0800-00001A000000}">
      <text>
        <r>
          <rPr>
            <sz val="11"/>
            <rFont val="Calibri"/>
          </rPr>
          <t>The FortiGate device must be running an operating system release that is currently supported by the vendor.</t>
        </r>
      </text>
    </comment>
    <comment ref="G64" authorId="0" shapeId="0" xr:uid="{00000000-0006-0000-0800-00001B000000}">
      <text>
        <r>
          <rPr>
            <sz val="11"/>
            <rFont val="Calibri"/>
          </rPr>
          <t>The FortiGate device must prohibit the use of all unnecessary and/or non-secure functions, ports, protocols, and/or services.</t>
        </r>
      </text>
    </comment>
    <comment ref="G69" authorId="0" shapeId="0" xr:uid="{00000000-0006-0000-0800-00001C000000}">
      <text>
        <r>
          <rPr>
            <sz val="11"/>
            <rFont val="Calibri"/>
          </rPr>
          <t>The FortiGate firewall must generate traffic log entries containing information to establish what type of events occurred.</t>
        </r>
      </text>
    </comment>
    <comment ref="H69" authorId="0" shapeId="0" xr:uid="{00000000-0006-0000-0800-000030000000}">
      <text>
        <r>
          <rPr>
            <sz val="11"/>
            <rFont val="Calibri"/>
          </rPr>
          <t>The FortiGate firewall must generate traffic log entries containing information to establish when (date and time) the events occurred.</t>
        </r>
      </text>
    </comment>
    <comment ref="I69" authorId="0" shapeId="0" xr:uid="{00000000-0006-0000-0800-000031000000}">
      <text>
        <r>
          <rPr>
            <sz val="11"/>
            <rFont val="Calibri"/>
          </rPr>
          <t>The FortiGate firewall must generate traffic log entries containing information to establish the network location where the events occurred.</t>
        </r>
      </text>
    </comment>
    <comment ref="J69" authorId="0" shapeId="0" xr:uid="{00000000-0006-0000-0800-000032000000}">
      <text>
        <r>
          <rPr>
            <sz val="11"/>
            <rFont val="Calibri"/>
          </rPr>
          <t>The FortiGate firewall must generate traffic log entries containing information to establish the source of the events, such as the source IP address at a minimum.</t>
        </r>
      </text>
    </comment>
    <comment ref="K69" authorId="0" shapeId="0" xr:uid="{00000000-0006-0000-0800-000033000000}">
      <text>
        <r>
          <rPr>
            <sz val="11"/>
            <rFont val="Calibri"/>
          </rPr>
          <t>The FortiGate firewall must generate traffic log entries containing information to establish the outcome of the events, such as, at a minimum, the success or failure of the application of the firewall rule.</t>
        </r>
      </text>
    </comment>
    <comment ref="L69" authorId="0" shapeId="0" xr:uid="{00000000-0006-0000-0800-000034000000}">
      <text>
        <r>
          <rPr>
            <sz val="11"/>
            <rFont val="Calibri"/>
          </rPr>
          <t>In the event that communication with the central audit server is lost, the FortiGate firewall must continue to queue traffic log records locally.</t>
        </r>
      </text>
    </comment>
    <comment ref="M69" authorId="0" shapeId="0" xr:uid="{00000000-0006-0000-0800-00001D000000}">
      <text>
        <r>
          <rPr>
            <sz val="11"/>
            <rFont val="Calibri"/>
          </rPr>
          <t>The FortiGate firewall must protect traffic log records from unauthorized access while in transit to the central audit server.</t>
        </r>
      </text>
    </comment>
    <comment ref="N69" authorId="0" shapeId="0" xr:uid="{00000000-0006-0000-0800-00001E000000}">
      <text>
        <r>
          <rPr>
            <sz val="11"/>
            <rFont val="Calibri"/>
          </rPr>
          <t>The FortiGate firewall must protect the traffic log from unauthorized modification of local log records.</t>
        </r>
      </text>
    </comment>
    <comment ref="O69" authorId="0" shapeId="0" xr:uid="{00000000-0006-0000-0800-00001F000000}">
      <text>
        <r>
          <rPr>
            <sz val="11"/>
            <rFont val="Calibri"/>
          </rPr>
          <t>The FortiGate firewall must protect the traffic log from unauthorized deletion of local log files and log records.</t>
        </r>
      </text>
    </comment>
    <comment ref="P69" authorId="0" shapeId="0" xr:uid="{00000000-0006-0000-0800-000020000000}">
      <text>
        <r>
          <rPr>
            <sz val="11"/>
            <rFont val="Calibri"/>
          </rPr>
          <t>The FortiGate firewall must send traffic log entries to a central audit server for management and configuration of the traffic log entries.</t>
        </r>
      </text>
    </comment>
    <comment ref="Q69" authorId="0" shapeId="0" xr:uid="{00000000-0006-0000-0800-000021000000}">
      <text>
        <r>
          <rPr>
            <sz val="11"/>
            <rFont val="Calibri"/>
          </rPr>
          <t>If communication with the central audit server is lost, the FortiGate firewall must generate a real-time alert to, at a minimum, the SA and ISSO.</t>
        </r>
      </text>
    </comment>
    <comment ref="R69" authorId="0" shapeId="0" xr:uid="{00000000-0006-0000-0800-000022000000}">
      <text>
        <r>
          <rPr>
            <sz val="11"/>
            <rFont val="Calibri"/>
          </rPr>
          <t>The FortiGate firewall must generate traffic log records when traffic is denied, restricted, or discarded.</t>
        </r>
      </text>
    </comment>
    <comment ref="S69" authorId="0" shapeId="0" xr:uid="{00000000-0006-0000-0800-000023000000}">
      <text>
        <r>
          <rPr>
            <sz val="11"/>
            <rFont val="Calibri"/>
          </rPr>
          <t>The FortiGate firewall must generate traffic log records when attempts are made to send packets between security zones that are not authorized to communicate.</t>
        </r>
      </text>
    </comment>
    <comment ref="T69" authorId="0" shapeId="0" xr:uid="{00000000-0006-0000-0800-000024000000}">
      <text>
        <r>
          <rPr>
            <sz val="11"/>
            <rFont val="Calibri"/>
          </rPr>
          <t>The FortiGate device must generate audit records when successful/unsuccessful attempts to modify administrator privileges occur.</t>
        </r>
      </text>
    </comment>
    <comment ref="U69" authorId="0" shapeId="0" xr:uid="{00000000-0006-0000-0800-000025000000}">
      <text>
        <r>
          <rPr>
            <sz val="11"/>
            <rFont val="Calibri"/>
          </rPr>
          <t>The FortiGate device must generate audit records when successful/unsuccessful attempts to delete administrator privileges occur.</t>
        </r>
      </text>
    </comment>
    <comment ref="V69" authorId="0" shapeId="0" xr:uid="{00000000-0006-0000-0800-000026000000}">
      <text>
        <r>
          <rPr>
            <sz val="11"/>
            <rFont val="Calibri"/>
          </rPr>
          <t>The FortiGate device must generate audit records when successful/unsuccessful logon attempts occur.</t>
        </r>
      </text>
    </comment>
    <comment ref="W69" authorId="0" shapeId="0" xr:uid="{00000000-0006-0000-0800-000027000000}">
      <text>
        <r>
          <rPr>
            <sz val="11"/>
            <rFont val="Calibri"/>
          </rPr>
          <t>The FortiGate device must generate audit records for privileged activities or other system-level access.</t>
        </r>
      </text>
    </comment>
    <comment ref="X69" authorId="0" shapeId="0" xr:uid="{00000000-0006-0000-0800-000028000000}">
      <text>
        <r>
          <rPr>
            <sz val="11"/>
            <rFont val="Calibri"/>
          </rPr>
          <t>The FortiGate device must generate audit records showing starting and ending time for administrator access to the system.</t>
        </r>
      </text>
    </comment>
    <comment ref="Y69" authorId="0" shapeId="0" xr:uid="{00000000-0006-0000-0800-000029000000}">
      <text>
        <r>
          <rPr>
            <sz val="11"/>
            <rFont val="Calibri"/>
          </rPr>
          <t>The FortiGate device must generate audit records when concurrent logons from different workstations occur.</t>
        </r>
      </text>
    </comment>
    <comment ref="Z69" authorId="0" shapeId="0" xr:uid="{00000000-0006-0000-0800-00002A000000}">
      <text>
        <r>
          <rPr>
            <sz val="11"/>
            <rFont val="Calibri"/>
          </rPr>
          <t>The FortiGate device must generate audit records containing information that establishes the identity of any individual or process associated with the event.</t>
        </r>
      </text>
    </comment>
    <comment ref="AA69" authorId="0" shapeId="0" xr:uid="{00000000-0006-0000-0800-00002B000000}">
      <text>
        <r>
          <rPr>
            <sz val="11"/>
            <rFont val="Calibri"/>
          </rPr>
          <t>The FortiGate device must generate audit records containing the full-text recording of privileged commands.</t>
        </r>
      </text>
    </comment>
    <comment ref="AB69" authorId="0" shapeId="0" xr:uid="{00000000-0006-0000-0800-00002C000000}">
      <text>
        <r>
          <rPr>
            <sz val="11"/>
            <rFont val="Calibri"/>
          </rPr>
          <t>The FortiGate device must off-load audit records on to a different system or media than the system being audited.</t>
        </r>
      </text>
    </comment>
    <comment ref="AC69" authorId="0" shapeId="0" xr:uid="{00000000-0006-0000-0800-00002D000000}">
      <text>
        <r>
          <rPr>
            <sz val="11"/>
            <rFont val="Calibri"/>
          </rPr>
          <t>The FortiGate device must record time stamps for audit records that can be mapped to Coordinated Universal Time (UTC) or Greenwich Mean Time (GMT).</t>
        </r>
      </text>
    </comment>
    <comment ref="AD69" authorId="0" shapeId="0" xr:uid="{00000000-0006-0000-0800-00002E000000}">
      <text>
        <r>
          <rPr>
            <sz val="11"/>
            <rFont val="Calibri"/>
          </rPr>
          <t>The FortiGate device must generate log records for a locally developed list of auditable events.</t>
        </r>
      </text>
    </comment>
    <comment ref="AE69" authorId="0" shapeId="0" xr:uid="{00000000-0006-0000-0800-00002F000000}">
      <text>
        <r>
          <rPr>
            <sz val="11"/>
            <rFont val="Calibri"/>
          </rPr>
          <t>The FortiGate device must be configured to send log data to a central log server for the purpose of forwarding alerts to the administrators and the ISSO.</t>
        </r>
      </text>
    </comment>
    <comment ref="G74" authorId="0" shapeId="0" xr:uid="{00000000-0006-0000-0800-000035000000}">
      <text>
        <r>
          <rPr>
            <sz val="11"/>
            <rFont val="Calibri"/>
          </rPr>
          <t>The FortiGate firewall must use filters that use packet headers and packet attributes, including source and destination IP addresses and ports.</t>
        </r>
      </text>
    </comment>
    <comment ref="H74" authorId="0" shapeId="0" xr:uid="{00000000-0006-0000-0800-000036000000}">
      <text>
        <r>
          <rPr>
            <sz val="11"/>
            <rFont val="Calibri"/>
          </rPr>
          <t>The FortiGate firewall must use organization-defined filtering rules that apply to the monitoring of remote access traffic for the traffic from the VPN access points.</t>
        </r>
      </text>
    </comment>
    <comment ref="I74" authorId="0" shapeId="0" xr:uid="{00000000-0006-0000-0800-000037000000}">
      <text>
        <r>
          <rPr>
            <sz val="11"/>
            <rFont val="Calibri"/>
          </rPr>
          <t>The FortiGate firewall must block outbound traffic containing denial-of-service (DoS) attacks to protect against the use of internal information systems to launch any DoS attacks against other networks or endpoints.</t>
        </r>
      </text>
    </comment>
    <comment ref="J74" authorId="0" shapeId="0" xr:uid="{00000000-0006-0000-0800-000038000000}">
      <text>
        <r>
          <rPr>
            <sz val="11"/>
            <rFont val="Calibri"/>
          </rPr>
          <t>The FortiGate firewall implementation must manage excess bandwidth to limit the effects of packet flooding types of denial-of-service (DoS) attacks.</t>
        </r>
      </text>
    </comment>
    <comment ref="K74" authorId="0" shapeId="0" xr:uid="{00000000-0006-0000-0800-000039000000}">
      <text>
        <r>
          <rPr>
            <sz val="11"/>
            <rFont val="Calibri"/>
          </rPr>
          <t>The FortiGate firewall must filter traffic destined to the internal enclave in accordance with the specific traffic that is approved and registered in the Ports, Protocols, and Services Management (PPSM) Category Assurance List (CAL), Vulnerability Assessments (VAs) for that the enclave.</t>
        </r>
      </text>
    </comment>
    <comment ref="L74" authorId="0" shapeId="0" xr:uid="{00000000-0006-0000-0800-00003A000000}">
      <text>
        <r>
          <rPr>
            <sz val="11"/>
            <rFont val="Calibri"/>
          </rPr>
          <t>The FortiGate firewall must employ filters that prevent or limit the effects of all types of commonly known denial-of-service (DoS) attacks, including flooding, packet sweeps, and unauthorized port scanning.</t>
        </r>
      </text>
    </comment>
    <comment ref="M74" authorId="0" shapeId="0" xr:uid="{00000000-0006-0000-0800-00003B000000}">
      <text>
        <r>
          <rPr>
            <sz val="11"/>
            <rFont val="Calibri"/>
          </rPr>
          <t>The FortiGate firewall must apply ingress filters to traffic that is inbound to the network through any active external interface.</t>
        </r>
      </text>
    </comment>
    <comment ref="N74" authorId="0" shapeId="0" xr:uid="{00000000-0006-0000-0800-00003C000000}">
      <text>
        <r>
          <rPr>
            <sz val="11"/>
            <rFont val="Calibri"/>
          </rPr>
          <t>The FortiGate firewall must apply egress filters to traffic outbound from the network through any internal interface.</t>
        </r>
      </text>
    </comment>
    <comment ref="O74" authorId="0" shapeId="0" xr:uid="{00000000-0006-0000-0800-00003D000000}">
      <text>
        <r>
          <rPr>
            <sz val="11"/>
            <rFont val="Calibri"/>
          </rPr>
          <t>The FortiGate firewall must be configured to inspect all inbound and outbound traffic at the application layer.</t>
        </r>
      </text>
    </comment>
    <comment ref="P74" authorId="0" shapeId="0" xr:uid="{00000000-0006-0000-0800-00003E000000}">
      <text>
        <r>
          <rPr>
            <sz val="11"/>
            <rFont val="Calibri"/>
          </rPr>
          <t>The FortiGate firewall must generate an alert that can be forwarded to, at a minimum, the Information System Security Officer (ISSO) and Information System Security Manager (ISSM) when denial-of-service (DoS) incidents are detected.</t>
        </r>
      </text>
    </comment>
    <comment ref="Q74" authorId="0" shapeId="0" xr:uid="{00000000-0006-0000-0800-00003F000000}">
      <text>
        <r>
          <rPr>
            <sz val="11"/>
            <rFont val="Calibri"/>
          </rPr>
          <t>The FortiGate device must only allow authorized administrators to view or change the device configuration, system files, and other files stored either in the device or on removable media (such as a flash drive).</t>
        </r>
      </text>
    </comment>
    <comment ref="R74" authorId="0" shapeId="0" xr:uid="{00000000-0006-0000-0800-000040000000}">
      <text>
        <r>
          <rPr>
            <sz val="11"/>
            <rFont val="Calibri"/>
          </rPr>
          <t>The FortiGate device must protect against known types of denial-of-service (DoS) attacks by employing organization-defined security safeguards.</t>
        </r>
      </text>
    </comment>
    <comment ref="G77" authorId="0" shapeId="0" xr:uid="{00000000-0006-0000-0800-000041000000}">
      <text>
        <r>
          <rPr>
            <sz val="11"/>
            <rFont val="Calibri"/>
          </rPr>
          <t>The FortiGate firewall must use filters that use packet headers and packet attributes, including source and destination IP addresses and ports.</t>
        </r>
      </text>
    </comment>
    <comment ref="H77" authorId="0" shapeId="0" xr:uid="{00000000-0006-0000-0800-000042000000}">
      <text>
        <r>
          <rPr>
            <sz val="11"/>
            <rFont val="Calibri"/>
          </rPr>
          <t>The FortiGate firewall must use organization-defined filtering rules that apply to the monitoring of remote access traffic for the traffic from the VPN access points.</t>
        </r>
      </text>
    </comment>
    <comment ref="I77" authorId="0" shapeId="0" xr:uid="{00000000-0006-0000-0800-000043000000}">
      <text>
        <r>
          <rPr>
            <sz val="11"/>
            <rFont val="Calibri"/>
          </rPr>
          <t>The FortiGate firewall must filter traffic destined to the internal enclave in accordance with the specific traffic that is approved and registered in the Ports, Protocols, and Services Management (PPSM) Category Assurance List (CAL), Vulnerability Assessments (VAs) for that the enclave.</t>
        </r>
      </text>
    </comment>
    <comment ref="J77" authorId="0" shapeId="0" xr:uid="{00000000-0006-0000-0800-000044000000}">
      <text>
        <r>
          <rPr>
            <sz val="11"/>
            <rFont val="Calibri"/>
          </rPr>
          <t>The FortiGate firewall must apply ingress filters to traffic that is inbound to the network through any active external interface.</t>
        </r>
      </text>
    </comment>
    <comment ref="K77" authorId="0" shapeId="0" xr:uid="{00000000-0006-0000-0800-000045000000}">
      <text>
        <r>
          <rPr>
            <sz val="11"/>
            <rFont val="Calibri"/>
          </rPr>
          <t>The FortiGate firewall must apply egress filters to traffic outbound from the network through any internal interface.</t>
        </r>
      </text>
    </comment>
    <comment ref="L77" authorId="0" shapeId="0" xr:uid="{00000000-0006-0000-0800-000046000000}">
      <text>
        <r>
          <rPr>
            <sz val="11"/>
            <rFont val="Calibri"/>
          </rPr>
          <t>The FortiGate firewall must be configured to inspect all inbound and outbound traffic at the application layer.</t>
        </r>
      </text>
    </comment>
    <comment ref="G82" authorId="0" shapeId="0" xr:uid="{00000000-0006-0000-0800-000047000000}">
      <text>
        <r>
          <rPr>
            <sz val="11"/>
            <rFont val="Calibri"/>
          </rPr>
          <t>The FortiGate device must use FIPS 140-2 approved algorithms for authentication to a cryptographic module.</t>
        </r>
      </text>
    </comment>
    <comment ref="H82" authorId="0" shapeId="0" xr:uid="{00000000-0006-0000-0800-000048000000}">
      <text>
        <r>
          <rPr>
            <sz val="11"/>
            <rFont val="Calibri"/>
          </rPr>
          <t>The FortiGate device must implement cryptographic mechanisms using a FIPS 140-2 approved algorithm to protect the confidentiality of remote maintenance sessions.</t>
        </r>
      </text>
    </comment>
    <comment ref="G83" authorId="0" shapeId="0" xr:uid="{00000000-0006-0000-0800-000049000000}">
      <text>
        <r>
          <rPr>
            <sz val="11"/>
            <rFont val="Calibri"/>
          </rPr>
          <t>The FortiGate device must authenticate SNMP messages using a FIPS-validated Keyed-Hash Message Authentication Code (HMAC).</t>
        </r>
      </text>
    </comment>
    <comment ref="H83" authorId="0" shapeId="0" xr:uid="{00000000-0006-0000-0800-00004A000000}">
      <text>
        <r>
          <rPr>
            <sz val="11"/>
            <rFont val="Calibri"/>
          </rPr>
          <t>The FortiGate devices must use FIPS-validated Keyed-Hash Message Authentication Code (HMAC) to protect the integrity of nonlocal maintenance and diagnostic communications.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FortiGate firewall must use filters that use packet headers and packet attributes, including source and destination IP addresses and ports.</t>
        </r>
      </text>
    </comment>
    <comment ref="M16" authorId="0" shapeId="0" xr:uid="{00000000-0006-0000-0A00-000007000000}">
      <text>
        <r>
          <rPr>
            <sz val="11"/>
            <rFont val="Calibri"/>
          </rPr>
          <t>The FortiGate firewall must use organization-defined filtering rules that apply to the monitoring of remote access traffic for the traffic from the VPN access points.</t>
        </r>
      </text>
    </comment>
    <comment ref="N16" authorId="0" shapeId="0" xr:uid="{00000000-0006-0000-0A00-000002000000}">
      <text>
        <r>
          <rPr>
            <sz val="11"/>
            <rFont val="Calibri"/>
          </rPr>
          <t>The FortiGate firewall must filter traffic destined to the internal enclave in accordance with the specific traffic that is approved and registered in the Ports, Protocols, and Services Management (PPSM) Category Assurance List (CAL), Vulnerability Assessments (VAs) for that the enclave.</t>
        </r>
      </text>
    </comment>
    <comment ref="O16" authorId="0" shapeId="0" xr:uid="{00000000-0006-0000-0A00-000003000000}">
      <text>
        <r>
          <rPr>
            <sz val="11"/>
            <rFont val="Calibri"/>
          </rPr>
          <t>The FortiGate firewall must apply ingress filters to traffic that is inbound to the network through any active external interface.</t>
        </r>
      </text>
    </comment>
    <comment ref="P16" authorId="0" shapeId="0" xr:uid="{00000000-0006-0000-0A00-000004000000}">
      <text>
        <r>
          <rPr>
            <sz val="11"/>
            <rFont val="Calibri"/>
          </rPr>
          <t>The FortiGate firewall must apply egress filters to traffic outbound from the network through any internal interface.</t>
        </r>
      </text>
    </comment>
    <comment ref="Q16" authorId="0" shapeId="0" xr:uid="{00000000-0006-0000-0A00-000005000000}">
      <text>
        <r>
          <rPr>
            <sz val="11"/>
            <rFont val="Calibri"/>
          </rPr>
          <t>The FortiGate firewall must be configured to inspect all inbound and outbound traffic at the application layer.</t>
        </r>
      </text>
    </comment>
    <comment ref="R16" authorId="0" shapeId="0" xr:uid="{00000000-0006-0000-0A00-000006000000}">
      <text>
        <r>
          <rPr>
            <sz val="11"/>
            <rFont val="Calibri"/>
          </rPr>
          <t>The FortiGate device must only allow authorized administrators to view or change the device configuration, system files, and other files stored either in the device or on removable media (such as a flash drive).</t>
        </r>
      </text>
    </comment>
    <comment ref="L17" authorId="0" shapeId="0" xr:uid="{00000000-0006-0000-0A00-000008000000}">
      <text>
        <r>
          <rPr>
            <sz val="11"/>
            <rFont val="Calibri"/>
          </rPr>
          <t>The FortiGate firewall must use filters that use packet headers and packet attributes, including source and destination IP addresses and ports.</t>
        </r>
      </text>
    </comment>
    <comment ref="M17" authorId="0" shapeId="0" xr:uid="{00000000-0006-0000-0A00-000009000000}">
      <text>
        <r>
          <rPr>
            <sz val="11"/>
            <rFont val="Calibri"/>
          </rPr>
          <t>The FortiGate firewall must use organization-defined filtering rules that apply to the monitoring of remote access traffic for the traffic from the VPN access points.</t>
        </r>
      </text>
    </comment>
    <comment ref="N17" authorId="0" shapeId="0" xr:uid="{00000000-0006-0000-0A00-00000A000000}">
      <text>
        <r>
          <rPr>
            <sz val="11"/>
            <rFont val="Calibri"/>
          </rPr>
          <t>The FortiGate firewall must filter traffic destined to the internal enclave in accordance with the specific traffic that is approved and registered in the Ports, Protocols, and Services Management (PPSM) Category Assurance List (CAL), Vulnerability Assessments (VAs) for that the enclave.</t>
        </r>
      </text>
    </comment>
    <comment ref="O17" authorId="0" shapeId="0" xr:uid="{00000000-0006-0000-0A00-00000B000000}">
      <text>
        <r>
          <rPr>
            <sz val="11"/>
            <rFont val="Calibri"/>
          </rPr>
          <t>The FortiGate firewall must apply ingress filters to traffic that is inbound to the network through any active external interface.</t>
        </r>
      </text>
    </comment>
    <comment ref="P17" authorId="0" shapeId="0" xr:uid="{00000000-0006-0000-0A00-00000C000000}">
      <text>
        <r>
          <rPr>
            <sz val="11"/>
            <rFont val="Calibri"/>
          </rPr>
          <t>The FortiGate firewall must apply egress filters to traffic outbound from the network through any internal interface.</t>
        </r>
      </text>
    </comment>
    <comment ref="Q17" authorId="0" shapeId="0" xr:uid="{00000000-0006-0000-0A00-00000D000000}">
      <text>
        <r>
          <rPr>
            <sz val="11"/>
            <rFont val="Calibri"/>
          </rPr>
          <t>The FortiGate firewall must be configured to inspect all inbound and outbound traffic at the application layer.</t>
        </r>
      </text>
    </comment>
    <comment ref="L35" authorId="0" shapeId="0" xr:uid="{00000000-0006-0000-0A00-00000E000000}">
      <text>
        <r>
          <rPr>
            <sz val="11"/>
            <rFont val="Calibri"/>
          </rPr>
          <t>The FortiGate device must prohibit the use of all unnecessary and/or non-secure functions, ports, protocols, and/or services.</t>
        </r>
      </text>
    </comment>
    <comment ref="L38" authorId="0" shapeId="0" xr:uid="{00000000-0006-0000-0A00-00000F000000}">
      <text>
        <r>
          <rPr>
            <sz val="11"/>
            <rFont val="Calibri"/>
          </rPr>
          <t>The FortiGate device must authenticate SNMP messages using a FIPS-validated Keyed-Hash Message Authentication Code (HMAC).</t>
        </r>
      </text>
    </comment>
    <comment ref="M38" authorId="0" shapeId="0" xr:uid="{00000000-0006-0000-0A00-000010000000}">
      <text>
        <r>
          <rPr>
            <sz val="11"/>
            <rFont val="Calibri"/>
          </rPr>
          <t>The FortiGate device must use FIPS 140-2 approved algorithms for authentication to a cryptographic module.</t>
        </r>
      </text>
    </comment>
    <comment ref="N38" authorId="0" shapeId="0" xr:uid="{00000000-0006-0000-0A00-000011000000}">
      <text>
        <r>
          <rPr>
            <sz val="11"/>
            <rFont val="Calibri"/>
          </rPr>
          <t>The FortiGate devices must use FIPS-validated Keyed-Hash Message Authentication Code (HMAC) to protect the integrity of nonlocal maintenance and diagnostic communications.</t>
        </r>
      </text>
    </comment>
    <comment ref="O38" authorId="0" shapeId="0" xr:uid="{00000000-0006-0000-0A00-000012000000}">
      <text>
        <r>
          <rPr>
            <sz val="11"/>
            <rFont val="Calibri"/>
          </rPr>
          <t>The FortiGate device must implement cryptographic mechanisms using a FIPS 140-2 approved algorithm to protect the confidentiality of remote maintenance sessions.</t>
        </r>
      </text>
    </comment>
    <comment ref="L84" authorId="0" shapeId="0" xr:uid="{00000000-0006-0000-0A00-000013000000}">
      <text>
        <r>
          <rPr>
            <sz val="11"/>
            <rFont val="Calibri"/>
          </rPr>
          <t>The FortiGate device must use DoD-approved Certificate Authorities (CAs) for public key certificates.</t>
        </r>
      </text>
    </comment>
    <comment ref="M84" authorId="0" shapeId="0" xr:uid="{00000000-0006-0000-0A00-000014000000}">
      <text>
        <r>
          <rPr>
            <sz val="11"/>
            <rFont val="Calibri"/>
          </rPr>
          <t>The FortiGate device must use LDAPS for the LDAP connection.</t>
        </r>
      </text>
    </comment>
    <comment ref="N84" authorId="0" shapeId="0" xr:uid="{00000000-0006-0000-0A00-000015000000}">
      <text>
        <r>
          <rPr>
            <sz val="11"/>
            <rFont val="Calibri"/>
          </rPr>
          <t>The FortiGate device must use FIPS 140-2 approved algorithms for authentication to a cryptographic module.</t>
        </r>
      </text>
    </comment>
    <comment ref="O84" authorId="0" shapeId="0" xr:uid="{00000000-0006-0000-0A00-000016000000}">
      <text>
        <r>
          <rPr>
            <sz val="11"/>
            <rFont val="Calibri"/>
          </rPr>
          <t>The FortiGate device must implement cryptographic mechanisms using a FIPS 140-2 approved algorithm to protect the confidentiality of remote maintenance sessions.</t>
        </r>
      </text>
    </comment>
    <comment ref="L111" authorId="0" shapeId="0" xr:uid="{00000000-0006-0000-0A00-000017000000}">
      <text>
        <r>
          <rPr>
            <sz val="11"/>
            <rFont val="Calibri"/>
          </rPr>
          <t>The FortiGate device must prohibit installation of software without explicit privileged status.</t>
        </r>
      </text>
    </comment>
    <comment ref="M111" authorId="0" shapeId="0" xr:uid="{00000000-0006-0000-0A00-000018000000}">
      <text>
        <r>
          <rPr>
            <sz val="11"/>
            <rFont val="Calibri"/>
          </rPr>
          <t>The FortiGate device must limit privileges to change the software resident within software libraries.</t>
        </r>
      </text>
    </comment>
    <comment ref="N111" authorId="0" shapeId="0" xr:uid="{00000000-0006-0000-0A00-000019000000}">
      <text>
        <r>
          <rPr>
            <sz val="11"/>
            <rFont val="Calibri"/>
          </rPr>
          <t>The FortiGate device must only install patches or updates that are validated by the vendor via digital signature or hash.</t>
        </r>
      </text>
    </comment>
    <comment ref="L115" authorId="0" shapeId="0" xr:uid="{00000000-0006-0000-0A00-00001A000000}">
      <text>
        <r>
          <rPr>
            <sz val="11"/>
            <rFont val="Calibri"/>
          </rPr>
          <t>The FortiGate device must prohibit the use of all unnecessary and/or non-secure functions, ports, protocols, and/or services.</t>
        </r>
      </text>
    </comment>
    <comment ref="L119" authorId="0" shapeId="0" xr:uid="{00000000-0006-0000-0A00-00001B000000}">
      <text>
        <r>
          <rPr>
            <sz val="11"/>
            <rFont val="Calibri"/>
          </rPr>
          <t>The FortiGate device must be running an operating system release that is currently supported by the vendor.</t>
        </r>
      </text>
    </comment>
    <comment ref="L136" authorId="0" shapeId="0" xr:uid="{00000000-0006-0000-0A00-00001C000000}">
      <text>
        <r>
          <rPr>
            <sz val="11"/>
            <rFont val="Calibri"/>
          </rPr>
          <t>The FortiGate device must allow full access to only those individuals or roles designated by the ISSM.</t>
        </r>
      </text>
    </comment>
    <comment ref="L137" authorId="0" shapeId="0" xr:uid="{00000000-0006-0000-0A00-00001D000000}">
      <text>
        <r>
          <rPr>
            <sz val="11"/>
            <rFont val="Calibri"/>
          </rPr>
          <t>The FortiGate device must allow full access to only those individuals or roles designated by the ISSM.</t>
        </r>
      </text>
    </comment>
    <comment ref="L139" authorId="0" shapeId="0" xr:uid="{00000000-0006-0000-0A00-00001E000000}">
      <text>
        <r>
          <rPr>
            <sz val="11"/>
            <rFont val="Calibri"/>
          </rPr>
          <t>The FortiGate device must audit the execution of privileged functions.</t>
        </r>
      </text>
    </comment>
    <comment ref="M139" authorId="0" shapeId="0" xr:uid="{00000000-0006-0000-0A00-00001F000000}">
      <text>
        <r>
          <rPr>
            <sz val="11"/>
            <rFont val="Calibri"/>
          </rPr>
          <t>The FortiGate device must enforce access restrictions associated with changes to device configuration.</t>
        </r>
      </text>
    </comment>
    <comment ref="N139" authorId="0" shapeId="0" xr:uid="{00000000-0006-0000-0A00-000020000000}">
      <text>
        <r>
          <rPr>
            <sz val="11"/>
            <rFont val="Calibri"/>
          </rPr>
          <t>The FortiGate device must enforce access restrictions associated with changes to the system components.</t>
        </r>
      </text>
    </comment>
    <comment ref="O139" authorId="0" shapeId="0" xr:uid="{00000000-0006-0000-0A00-000021000000}">
      <text>
        <r>
          <rPr>
            <sz val="11"/>
            <rFont val="Calibri"/>
          </rPr>
          <t>FortiGate devices performing maintenance functions must restrict use of these functions to authorized personnel only.</t>
        </r>
      </text>
    </comment>
    <comment ref="L152" authorId="0" shapeId="0" xr:uid="{00000000-0006-0000-0A00-000022000000}">
      <text>
        <r>
          <rPr>
            <sz val="11"/>
            <rFont val="Calibri"/>
          </rPr>
          <t>The FortiGate device must automatically audit account creation.</t>
        </r>
      </text>
    </comment>
    <comment ref="M152" authorId="0" shapeId="0" xr:uid="{00000000-0006-0000-0A00-000023000000}">
      <text>
        <r>
          <rPr>
            <sz val="11"/>
            <rFont val="Calibri"/>
          </rPr>
          <t>The FortiGate device must automatically audit account modification.</t>
        </r>
      </text>
    </comment>
    <comment ref="N152" authorId="0" shapeId="0" xr:uid="{00000000-0006-0000-0A00-000024000000}">
      <text>
        <r>
          <rPr>
            <sz val="11"/>
            <rFont val="Calibri"/>
          </rPr>
          <t>The FortiGate device must have only one local account to be used as the account of last resort in the event the authentication server is unavailable.</t>
        </r>
      </text>
    </comment>
    <comment ref="O152" authorId="0" shapeId="0" xr:uid="{00000000-0006-0000-0A00-000025000000}">
      <text>
        <r>
          <rPr>
            <sz val="11"/>
            <rFont val="Calibri"/>
          </rPr>
          <t>The FortiGate device must log all user activity.</t>
        </r>
      </text>
    </comment>
    <comment ref="P152" authorId="0" shapeId="0" xr:uid="{00000000-0006-0000-0A00-000026000000}">
      <text>
        <r>
          <rPr>
            <sz val="11"/>
            <rFont val="Calibri"/>
          </rPr>
          <t>The FortiGate device must use LDAP for authentication.</t>
        </r>
      </text>
    </comment>
    <comment ref="L154" authorId="0" shapeId="0" xr:uid="{00000000-0006-0000-0A00-000027000000}">
      <text>
        <r>
          <rPr>
            <sz val="11"/>
            <rFont val="Calibri"/>
          </rPr>
          <t>The FortiGate device must audit the execution of privileged functions.</t>
        </r>
      </text>
    </comment>
    <comment ref="M154" authorId="0" shapeId="0" xr:uid="{00000000-0006-0000-0A00-000028000000}">
      <text>
        <r>
          <rPr>
            <sz val="11"/>
            <rFont val="Calibri"/>
          </rPr>
          <t>FortiGate devices performing maintenance functions must restrict use of these functions to authorized personnel only.</t>
        </r>
      </text>
    </comment>
    <comment ref="L156" authorId="0" shapeId="0" xr:uid="{00000000-0006-0000-0A00-000029000000}">
      <text>
        <r>
          <rPr>
            <sz val="11"/>
            <rFont val="Calibri"/>
          </rPr>
          <t>The FortiGate device must have only one local account to be used as the account of last resort in the event the authentication server is unavailable.</t>
        </r>
      </text>
    </comment>
    <comment ref="L159" authorId="0" shapeId="0" xr:uid="{00000000-0006-0000-0A00-00002A000000}">
      <text>
        <r>
          <rPr>
            <sz val="11"/>
            <rFont val="Calibri"/>
          </rPr>
          <t>The FortiGate device must display the Standard Mandatory DoD Notice and Consent Banner before granting access to the device.</t>
        </r>
      </text>
    </comment>
    <comment ref="M159" authorId="0" shapeId="0" xr:uid="{00000000-0006-0000-0A00-00002B000000}">
      <text>
        <r>
          <rPr>
            <sz val="11"/>
            <rFont val="Calibri"/>
          </rPr>
          <t>The FortiGate device must retain the Standard Mandatory DoD Notice and Consent Banner on the screen until the administrator acknowledges the usage conditions and takes explicit actions to log on for further access.</t>
        </r>
      </text>
    </comment>
    <comment ref="N159" authorId="0" shapeId="0" xr:uid="{00000000-0006-0000-0A00-00002C000000}">
      <text>
        <r>
          <rPr>
            <sz val="11"/>
            <rFont val="Calibri"/>
          </rPr>
          <t>The FortiGate device must terminate idle sessions after 10 minutes of inactivity.</t>
        </r>
      </text>
    </comment>
    <comment ref="O159" authorId="0" shapeId="0" xr:uid="{00000000-0006-0000-0A00-00002D000000}">
      <text>
        <r>
          <rPr>
            <sz val="11"/>
            <rFont val="Calibri"/>
          </rPr>
          <t>The FortiGate device must terminate idle sessions after 10 minutes of inactivity.</t>
        </r>
      </text>
    </comment>
    <comment ref="L164" authorId="0" shapeId="0" xr:uid="{00000000-0006-0000-0A00-00002E000000}">
      <text>
        <r>
          <rPr>
            <sz val="11"/>
            <rFont val="Calibri"/>
          </rPr>
          <t>The FortiGate device must enforce the limit of three consecutive invalid logon attempts, after which time it must lock out the user account from accessing the device for 15 minutes.</t>
        </r>
      </text>
    </comment>
    <comment ref="L166" authorId="0" shapeId="0" xr:uid="{00000000-0006-0000-0A00-00002F000000}">
      <text>
        <r>
          <rPr>
            <sz val="11"/>
            <rFont val="Calibri"/>
          </rPr>
          <t>The FortiGate device must enforce a minimum 15-character password length.</t>
        </r>
      </text>
    </comment>
    <comment ref="M166" authorId="0" shapeId="0" xr:uid="{00000000-0006-0000-0A00-000030000000}">
      <text>
        <r>
          <rPr>
            <sz val="11"/>
            <rFont val="Calibri"/>
          </rPr>
          <t>The FortiGate device must enforce password complexity by requiring that at least one uppercase character be used.</t>
        </r>
      </text>
    </comment>
    <comment ref="N166" authorId="0" shapeId="0" xr:uid="{00000000-0006-0000-0A00-000031000000}">
      <text>
        <r>
          <rPr>
            <sz val="11"/>
            <rFont val="Calibri"/>
          </rPr>
          <t>The FortiGate device must enforce password complexity by requiring that at least one lowercase character be used.</t>
        </r>
      </text>
    </comment>
    <comment ref="O166" authorId="0" shapeId="0" xr:uid="{00000000-0006-0000-0A00-000032000000}">
      <text>
        <r>
          <rPr>
            <sz val="11"/>
            <rFont val="Calibri"/>
          </rPr>
          <t>The FortiGate device must enforce password complexity by requiring at least one numeric character be used.</t>
        </r>
      </text>
    </comment>
    <comment ref="P166" authorId="0" shapeId="0" xr:uid="{00000000-0006-0000-0A00-000033000000}">
      <text>
        <r>
          <rPr>
            <sz val="11"/>
            <rFont val="Calibri"/>
          </rPr>
          <t>The FortiGate device must enforce password complexity by requiring that at least one special character be used.</t>
        </r>
      </text>
    </comment>
    <comment ref="L167" authorId="0" shapeId="0" xr:uid="{00000000-0006-0000-0A00-000034000000}">
      <text>
        <r>
          <rPr>
            <sz val="11"/>
            <rFont val="Calibri"/>
          </rPr>
          <t>The FortiGate device must enforce a minimum 15-character password length.</t>
        </r>
      </text>
    </comment>
    <comment ref="M167" authorId="0" shapeId="0" xr:uid="{00000000-0006-0000-0A00-000035000000}">
      <text>
        <r>
          <rPr>
            <sz val="11"/>
            <rFont val="Calibri"/>
          </rPr>
          <t>The FortiGate device must enforce password complexity by requiring that at least one uppercase character be used.</t>
        </r>
      </text>
    </comment>
    <comment ref="N167" authorId="0" shapeId="0" xr:uid="{00000000-0006-0000-0A00-000036000000}">
      <text>
        <r>
          <rPr>
            <sz val="11"/>
            <rFont val="Calibri"/>
          </rPr>
          <t>The FortiGate device must enforce password complexity by requiring that at least one lowercase character be used.</t>
        </r>
      </text>
    </comment>
    <comment ref="O167" authorId="0" shapeId="0" xr:uid="{00000000-0006-0000-0A00-000037000000}">
      <text>
        <r>
          <rPr>
            <sz val="11"/>
            <rFont val="Calibri"/>
          </rPr>
          <t>The FortiGate device must enforce password complexity by requiring at least one numeric character be used.</t>
        </r>
      </text>
    </comment>
    <comment ref="P167" authorId="0" shapeId="0" xr:uid="{00000000-0006-0000-0A00-000038000000}">
      <text>
        <r>
          <rPr>
            <sz val="11"/>
            <rFont val="Calibri"/>
          </rPr>
          <t>The FortiGate device must enforce password complexity by requiring that at least one special character be used.</t>
        </r>
      </text>
    </comment>
    <comment ref="Q167" authorId="0" shapeId="0" xr:uid="{00000000-0006-0000-0A00-000039000000}">
      <text>
        <r>
          <rPr>
            <sz val="11"/>
            <rFont val="Calibri"/>
          </rPr>
          <t>The FortiGate device must require that when a password is changed, the characters are changed in at least eight of the positions within the password.</t>
        </r>
      </text>
    </comment>
    <comment ref="L169" authorId="0" shapeId="0" xr:uid="{00000000-0006-0000-0A00-00003A000000}">
      <text>
        <r>
          <rPr>
            <sz val="11"/>
            <rFont val="Calibri"/>
          </rPr>
          <t>The FortiGate device must require that when a password is changed, the characters are changed in at least eight of the positions within the password.</t>
        </r>
      </text>
    </comment>
    <comment ref="L174" authorId="0" shapeId="0" xr:uid="{00000000-0006-0000-0A00-00003B000000}">
      <text>
        <r>
          <rPr>
            <sz val="11"/>
            <rFont val="Calibri"/>
          </rPr>
          <t>The FortiGate device must implement replay-resistant authentication mechanisms for network access to privileged accounts.</t>
        </r>
      </text>
    </comment>
    <comment ref="L175" authorId="0" shapeId="0" xr:uid="{00000000-0006-0000-0A00-00003C000000}">
      <text>
        <r>
          <rPr>
            <sz val="11"/>
            <rFont val="Calibri"/>
          </rPr>
          <t>The FortiGate device must use LDAP for authentication.</t>
        </r>
      </text>
    </comment>
    <comment ref="M175" authorId="0" shapeId="0" xr:uid="{00000000-0006-0000-0A00-00003D000000}">
      <text>
        <r>
          <rPr>
            <sz val="11"/>
            <rFont val="Calibri"/>
          </rPr>
          <t>The FortiGate device must implement replay-resistant authentication mechanisms for network access to privileged accounts.</t>
        </r>
      </text>
    </comment>
    <comment ref="N175" authorId="0" shapeId="0" xr:uid="{00000000-0006-0000-0A00-00003E000000}">
      <text>
        <r>
          <rPr>
            <sz val="11"/>
            <rFont val="Calibri"/>
          </rPr>
          <t>The FortiGate device must use LDAPS for the LDAP connection.</t>
        </r>
      </text>
    </comment>
    <comment ref="L221" authorId="0" shapeId="0" xr:uid="{00000000-0006-0000-0A00-00003F000000}">
      <text>
        <r>
          <rPr>
            <sz val="11"/>
            <rFont val="Calibri"/>
          </rPr>
          <t>The FortiGate firewall must generate traffic log entries containing information to establish what type of events occurred.</t>
        </r>
      </text>
    </comment>
    <comment ref="M221" authorId="0" shapeId="0" xr:uid="{00000000-0006-0000-0A00-000052000000}">
      <text>
        <r>
          <rPr>
            <sz val="11"/>
            <rFont val="Calibri"/>
          </rPr>
          <t>The FortiGate firewall must generate traffic log entries containing information to establish when (date and time) the events occurred.</t>
        </r>
      </text>
    </comment>
    <comment ref="N221" authorId="0" shapeId="0" xr:uid="{00000000-0006-0000-0A00-000053000000}">
      <text>
        <r>
          <rPr>
            <sz val="11"/>
            <rFont val="Calibri"/>
          </rPr>
          <t>The FortiGate firewall must generate traffic log entries containing information to establish the network location where the events occurred.</t>
        </r>
      </text>
    </comment>
    <comment ref="O221" authorId="0" shapeId="0" xr:uid="{00000000-0006-0000-0A00-000054000000}">
      <text>
        <r>
          <rPr>
            <sz val="11"/>
            <rFont val="Calibri"/>
          </rPr>
          <t>The FortiGate firewall must generate traffic log entries containing information to establish the source of the events, such as the source IP address at a minimum.</t>
        </r>
      </text>
    </comment>
    <comment ref="P221" authorId="0" shapeId="0" xr:uid="{00000000-0006-0000-0A00-000055000000}">
      <text>
        <r>
          <rPr>
            <sz val="11"/>
            <rFont val="Calibri"/>
          </rPr>
          <t>The FortiGate firewall must generate traffic log entries containing information to establish the outcome of the events, such as, at a minimum, the success or failure of the application of the firewall rule.</t>
        </r>
      </text>
    </comment>
    <comment ref="Q221" authorId="0" shapeId="0" xr:uid="{00000000-0006-0000-0A00-000056000000}">
      <text>
        <r>
          <rPr>
            <sz val="11"/>
            <rFont val="Calibri"/>
          </rPr>
          <t>In the event that communication with the central audit server is lost, the FortiGate firewall must continue to queue traffic log records locally.</t>
        </r>
      </text>
    </comment>
    <comment ref="R221" authorId="0" shapeId="0" xr:uid="{00000000-0006-0000-0A00-000057000000}">
      <text>
        <r>
          <rPr>
            <sz val="11"/>
            <rFont val="Calibri"/>
          </rPr>
          <t>The FortiGate firewall must protect traffic log records from unauthorized access while in transit to the central audit server.</t>
        </r>
      </text>
    </comment>
    <comment ref="S221" authorId="0" shapeId="0" xr:uid="{00000000-0006-0000-0A00-000040000000}">
      <text>
        <r>
          <rPr>
            <sz val="11"/>
            <rFont val="Calibri"/>
          </rPr>
          <t>The FortiGate firewall must protect the traffic log from unauthorized modification of local log records.</t>
        </r>
      </text>
    </comment>
    <comment ref="T221" authorId="0" shapeId="0" xr:uid="{00000000-0006-0000-0A00-000041000000}">
      <text>
        <r>
          <rPr>
            <sz val="11"/>
            <rFont val="Calibri"/>
          </rPr>
          <t>The FortiGate firewall must protect the traffic log from unauthorized deletion of local log files and log records.</t>
        </r>
      </text>
    </comment>
    <comment ref="U221" authorId="0" shapeId="0" xr:uid="{00000000-0006-0000-0A00-000042000000}">
      <text>
        <r>
          <rPr>
            <sz val="11"/>
            <rFont val="Calibri"/>
          </rPr>
          <t>The FortiGate firewall must send traffic log entries to a central audit server for management and configuration of the traffic log entries.</t>
        </r>
      </text>
    </comment>
    <comment ref="V221" authorId="0" shapeId="0" xr:uid="{00000000-0006-0000-0A00-000043000000}">
      <text>
        <r>
          <rPr>
            <sz val="11"/>
            <rFont val="Calibri"/>
          </rPr>
          <t>The FortiGate firewall must generate traffic log records when traffic is denied, restricted, or discarded.</t>
        </r>
      </text>
    </comment>
    <comment ref="W221" authorId="0" shapeId="0" xr:uid="{00000000-0006-0000-0A00-000044000000}">
      <text>
        <r>
          <rPr>
            <sz val="11"/>
            <rFont val="Calibri"/>
          </rPr>
          <t>The FortiGate firewall must generate traffic log records when attempts are made to send packets between security zones that are not authorized to communicate.</t>
        </r>
      </text>
    </comment>
    <comment ref="X221" authorId="0" shapeId="0" xr:uid="{00000000-0006-0000-0A00-000045000000}">
      <text>
        <r>
          <rPr>
            <sz val="11"/>
            <rFont val="Calibri"/>
          </rPr>
          <t>The FortiGate device must automatically audit account creation.</t>
        </r>
      </text>
    </comment>
    <comment ref="Y221" authorId="0" shapeId="0" xr:uid="{00000000-0006-0000-0A00-000046000000}">
      <text>
        <r>
          <rPr>
            <sz val="11"/>
            <rFont val="Calibri"/>
          </rPr>
          <t>The FortiGate device must automatically audit account modification.</t>
        </r>
      </text>
    </comment>
    <comment ref="Z221" authorId="0" shapeId="0" xr:uid="{00000000-0006-0000-0A00-000047000000}">
      <text>
        <r>
          <rPr>
            <sz val="11"/>
            <rFont val="Calibri"/>
          </rPr>
          <t>The FortiGate device must log all user activity.</t>
        </r>
      </text>
    </comment>
    <comment ref="AA221" authorId="0" shapeId="0" xr:uid="{00000000-0006-0000-0A00-000048000000}">
      <text>
        <r>
          <rPr>
            <sz val="11"/>
            <rFont val="Calibri"/>
          </rPr>
          <t>The FortiGate device must generate audit records when successful/unsuccessful attempts to modify administrator privileges occur.</t>
        </r>
      </text>
    </comment>
    <comment ref="AB221" authorId="0" shapeId="0" xr:uid="{00000000-0006-0000-0A00-000049000000}">
      <text>
        <r>
          <rPr>
            <sz val="11"/>
            <rFont val="Calibri"/>
          </rPr>
          <t>The FortiGate device must generate audit records when successful/unsuccessful attempts to delete administrator privileges occur.</t>
        </r>
      </text>
    </comment>
    <comment ref="AC221" authorId="0" shapeId="0" xr:uid="{00000000-0006-0000-0A00-00004A000000}">
      <text>
        <r>
          <rPr>
            <sz val="11"/>
            <rFont val="Calibri"/>
          </rPr>
          <t>The FortiGate device must generate audit records when successful/unsuccessful logon attempts occur.</t>
        </r>
      </text>
    </comment>
    <comment ref="AD221" authorId="0" shapeId="0" xr:uid="{00000000-0006-0000-0A00-00004B000000}">
      <text>
        <r>
          <rPr>
            <sz val="11"/>
            <rFont val="Calibri"/>
          </rPr>
          <t>The FortiGate device must generate audit records for privileged activities or other system-level access.</t>
        </r>
      </text>
    </comment>
    <comment ref="AE221" authorId="0" shapeId="0" xr:uid="{00000000-0006-0000-0A00-00004C000000}">
      <text>
        <r>
          <rPr>
            <sz val="11"/>
            <rFont val="Calibri"/>
          </rPr>
          <t>The FortiGate device must generate audit records showing starting and ending time for administrator access to the system.</t>
        </r>
      </text>
    </comment>
    <comment ref="AF221" authorId="0" shapeId="0" xr:uid="{00000000-0006-0000-0A00-00004D000000}">
      <text>
        <r>
          <rPr>
            <sz val="11"/>
            <rFont val="Calibri"/>
          </rPr>
          <t>The FortiGate device must generate audit records when concurrent logons from different workstations occur.</t>
        </r>
      </text>
    </comment>
    <comment ref="AG221" authorId="0" shapeId="0" xr:uid="{00000000-0006-0000-0A00-00004E000000}">
      <text>
        <r>
          <rPr>
            <sz val="11"/>
            <rFont val="Calibri"/>
          </rPr>
          <t>The FortiGate device must generate audit records containing information that establishes the identity of any individual or process associated with the event.</t>
        </r>
      </text>
    </comment>
    <comment ref="AH221" authorId="0" shapeId="0" xr:uid="{00000000-0006-0000-0A00-00004F000000}">
      <text>
        <r>
          <rPr>
            <sz val="11"/>
            <rFont val="Calibri"/>
          </rPr>
          <t>The FortiGate device must generate audit records containing the full-text recording of privileged commands.</t>
        </r>
      </text>
    </comment>
    <comment ref="AI221" authorId="0" shapeId="0" xr:uid="{00000000-0006-0000-0A00-000050000000}">
      <text>
        <r>
          <rPr>
            <sz val="11"/>
            <rFont val="Calibri"/>
          </rPr>
          <t>The FortiGate device must record time stamps for audit records that can be mapped to Coordinated Universal Time (UTC) or Greenwich Mean Time (GMT).</t>
        </r>
      </text>
    </comment>
    <comment ref="AJ221" authorId="0" shapeId="0" xr:uid="{00000000-0006-0000-0A00-000051000000}">
      <text>
        <r>
          <rPr>
            <sz val="11"/>
            <rFont val="Calibri"/>
          </rPr>
          <t>The FortiGate device must generate log records for a locally developed list of auditable events.</t>
        </r>
      </text>
    </comment>
    <comment ref="L231" authorId="0" shapeId="0" xr:uid="{00000000-0006-0000-0A00-000058000000}">
      <text>
        <r>
          <rPr>
            <sz val="11"/>
            <rFont val="Calibri"/>
          </rPr>
          <t>The FortiGate firewall must generate traffic log entries containing information to establish what type of events occurred.</t>
        </r>
      </text>
    </comment>
    <comment ref="M231" authorId="0" shapeId="0" xr:uid="{00000000-0006-0000-0A00-000059000000}">
      <text>
        <r>
          <rPr>
            <sz val="11"/>
            <rFont val="Calibri"/>
          </rPr>
          <t>The FortiGate firewall must generate traffic log entries containing information to establish when (date and time) the events occurred.</t>
        </r>
      </text>
    </comment>
    <comment ref="N231" authorId="0" shapeId="0" xr:uid="{00000000-0006-0000-0A00-00005A000000}">
      <text>
        <r>
          <rPr>
            <sz val="11"/>
            <rFont val="Calibri"/>
          </rPr>
          <t>The FortiGate firewall must generate traffic log entries containing information to establish the network location where the events occurred.</t>
        </r>
      </text>
    </comment>
    <comment ref="O231" authorId="0" shapeId="0" xr:uid="{00000000-0006-0000-0A00-00005B000000}">
      <text>
        <r>
          <rPr>
            <sz val="11"/>
            <rFont val="Calibri"/>
          </rPr>
          <t>The FortiGate firewall must generate traffic log entries containing information to establish the source of the events, such as the source IP address at a minimum.</t>
        </r>
      </text>
    </comment>
    <comment ref="P231" authorId="0" shapeId="0" xr:uid="{00000000-0006-0000-0A00-00005C000000}">
      <text>
        <r>
          <rPr>
            <sz val="11"/>
            <rFont val="Calibri"/>
          </rPr>
          <t>The FortiGate firewall must generate traffic log entries containing information to establish the outcome of the events, such as, at a minimum, the success or failure of the application of the firewall rule.</t>
        </r>
      </text>
    </comment>
    <comment ref="Q231" authorId="0" shapeId="0" xr:uid="{00000000-0006-0000-0A00-00005D000000}">
      <text>
        <r>
          <rPr>
            <sz val="11"/>
            <rFont val="Calibri"/>
          </rPr>
          <t>In the event that communication with the central audit server is lost, the FortiGate firewall must continue to queue traffic log records locally.</t>
        </r>
      </text>
    </comment>
    <comment ref="R231" authorId="0" shapeId="0" xr:uid="{00000000-0006-0000-0A00-00005E000000}">
      <text>
        <r>
          <rPr>
            <sz val="11"/>
            <rFont val="Calibri"/>
          </rPr>
          <t>The FortiGate firewall must protect traffic log records from unauthorized access while in transit to the central audit server.</t>
        </r>
      </text>
    </comment>
    <comment ref="S231" authorId="0" shapeId="0" xr:uid="{00000000-0006-0000-0A00-00005F000000}">
      <text>
        <r>
          <rPr>
            <sz val="11"/>
            <rFont val="Calibri"/>
          </rPr>
          <t>The FortiGate firewall must protect the traffic log from unauthorized modification of local log records.</t>
        </r>
      </text>
    </comment>
    <comment ref="T231" authorId="0" shapeId="0" xr:uid="{00000000-0006-0000-0A00-000060000000}">
      <text>
        <r>
          <rPr>
            <sz val="11"/>
            <rFont val="Calibri"/>
          </rPr>
          <t>The FortiGate firewall must protect the traffic log from unauthorized deletion of local log files and log records.</t>
        </r>
      </text>
    </comment>
    <comment ref="U231" authorId="0" shapeId="0" xr:uid="{00000000-0006-0000-0A00-000061000000}">
      <text>
        <r>
          <rPr>
            <sz val="11"/>
            <rFont val="Calibri"/>
          </rPr>
          <t>The FortiGate firewall must send traffic log entries to a central audit server for management and configuration of the traffic log entries.</t>
        </r>
      </text>
    </comment>
    <comment ref="V231" authorId="0" shapeId="0" xr:uid="{00000000-0006-0000-0A00-000062000000}">
      <text>
        <r>
          <rPr>
            <sz val="11"/>
            <rFont val="Calibri"/>
          </rPr>
          <t>The FortiGate firewall must generate traffic log records when traffic is denied, restricted, or discarded.</t>
        </r>
      </text>
    </comment>
    <comment ref="W231" authorId="0" shapeId="0" xr:uid="{00000000-0006-0000-0A00-000063000000}">
      <text>
        <r>
          <rPr>
            <sz val="11"/>
            <rFont val="Calibri"/>
          </rPr>
          <t>The FortiGate firewall must generate traffic log records when attempts are made to send packets between security zones that are not authorized to communicate.</t>
        </r>
      </text>
    </comment>
    <comment ref="X231" authorId="0" shapeId="0" xr:uid="{00000000-0006-0000-0A00-000064000000}">
      <text>
        <r>
          <rPr>
            <sz val="11"/>
            <rFont val="Calibri"/>
          </rPr>
          <t>The FortiGate device must generate audit records when successful/unsuccessful attempts to modify administrator privileges occur.</t>
        </r>
      </text>
    </comment>
    <comment ref="Y231" authorId="0" shapeId="0" xr:uid="{00000000-0006-0000-0A00-000065000000}">
      <text>
        <r>
          <rPr>
            <sz val="11"/>
            <rFont val="Calibri"/>
          </rPr>
          <t>The FortiGate device must generate audit records when successful/unsuccessful attempts to delete administrator privileges occur.</t>
        </r>
      </text>
    </comment>
    <comment ref="Z231" authorId="0" shapeId="0" xr:uid="{00000000-0006-0000-0A00-000066000000}">
      <text>
        <r>
          <rPr>
            <sz val="11"/>
            <rFont val="Calibri"/>
          </rPr>
          <t>The FortiGate device must generate audit records for privileged activities or other system-level access.</t>
        </r>
      </text>
    </comment>
    <comment ref="AA231" authorId="0" shapeId="0" xr:uid="{00000000-0006-0000-0A00-000067000000}">
      <text>
        <r>
          <rPr>
            <sz val="11"/>
            <rFont val="Calibri"/>
          </rPr>
          <t>The FortiGate device must generate audit records showing starting and ending time for administrator access to the system.</t>
        </r>
      </text>
    </comment>
    <comment ref="AB231" authorId="0" shapeId="0" xr:uid="{00000000-0006-0000-0A00-000068000000}">
      <text>
        <r>
          <rPr>
            <sz val="11"/>
            <rFont val="Calibri"/>
          </rPr>
          <t>The FortiGate device must generate audit records containing information that establishes the identity of any individual or process associated with the event.</t>
        </r>
      </text>
    </comment>
    <comment ref="AC231" authorId="0" shapeId="0" xr:uid="{00000000-0006-0000-0A00-000069000000}">
      <text>
        <r>
          <rPr>
            <sz val="11"/>
            <rFont val="Calibri"/>
          </rPr>
          <t>The FortiGate device must generate audit records containing the full-text recording of privileged commands.</t>
        </r>
      </text>
    </comment>
    <comment ref="L232" authorId="0" shapeId="0" xr:uid="{00000000-0006-0000-0A00-00006A000000}">
      <text>
        <r>
          <rPr>
            <sz val="11"/>
            <rFont val="Calibri"/>
          </rPr>
          <t>The FortiGate device must allocate audit record storage capacity in accordance with organization-defined audit record storage requirements.</t>
        </r>
      </text>
    </comment>
    <comment ref="M232" authorId="0" shapeId="0" xr:uid="{00000000-0006-0000-0A00-00006B000000}">
      <text>
        <r>
          <rPr>
            <sz val="11"/>
            <rFont val="Calibri"/>
          </rPr>
          <t>The FortiGate device must off-load audit records on to a different system or media than the system being audited.</t>
        </r>
      </text>
    </comment>
    <comment ref="N232" authorId="0" shapeId="0" xr:uid="{00000000-0006-0000-0A00-00006C000000}">
      <text>
        <r>
          <rPr>
            <sz val="11"/>
            <rFont val="Calibri"/>
          </rPr>
          <t>The FortiGate device must protect audit information from unauthorized deletion.</t>
        </r>
      </text>
    </comment>
    <comment ref="O232" authorId="0" shapeId="0" xr:uid="{00000000-0006-0000-0A00-00006D000000}">
      <text>
        <r>
          <rPr>
            <sz val="11"/>
            <rFont val="Calibri"/>
          </rPr>
          <t>The FortiGate device must protect audit tools from unauthorized access.</t>
        </r>
      </text>
    </comment>
    <comment ref="P232" authorId="0" shapeId="0" xr:uid="{00000000-0006-0000-0A00-00006E000000}">
      <text>
        <r>
          <rPr>
            <sz val="11"/>
            <rFont val="Calibri"/>
          </rPr>
          <t>The FortiGate device must protect audit tools from unauthorized modification.</t>
        </r>
      </text>
    </comment>
    <comment ref="Q232" authorId="0" shapeId="0" xr:uid="{00000000-0006-0000-0A00-00006F000000}">
      <text>
        <r>
          <rPr>
            <sz val="11"/>
            <rFont val="Calibri"/>
          </rPr>
          <t>The FortiGate device must be configured to send log data to a central log server for the purpose of forwarding alerts to the administrators and the ISSO.</t>
        </r>
      </text>
    </comment>
    <comment ref="L233" authorId="0" shapeId="0" xr:uid="{00000000-0006-0000-0A00-000070000000}">
      <text>
        <r>
          <rPr>
            <sz val="11"/>
            <rFont val="Calibri"/>
          </rPr>
          <t>If communication with the central audit server is lost, the FortiGate firewall must generate a real-time alert to, at a minimum, the SA and ISSO.</t>
        </r>
      </text>
    </comment>
    <comment ref="M233" authorId="0" shapeId="0" xr:uid="{00000000-0006-0000-0A00-000071000000}">
      <text>
        <r>
          <rPr>
            <sz val="11"/>
            <rFont val="Calibri"/>
          </rPr>
          <t>The FortiGate device must off-load audit records on to a different system or media than the system being audited.</t>
        </r>
      </text>
    </comment>
    <comment ref="N233" authorId="0" shapeId="0" xr:uid="{00000000-0006-0000-0A00-000072000000}">
      <text>
        <r>
          <rPr>
            <sz val="11"/>
            <rFont val="Calibri"/>
          </rPr>
          <t>The FortiGate device must be configured to send log data to a central log server for the purpose of forwarding alerts to the administrators and the ISSO.</t>
        </r>
      </text>
    </comment>
    <comment ref="L242" authorId="0" shapeId="0" xr:uid="{00000000-0006-0000-0A00-000073000000}">
      <text>
        <r>
          <rPr>
            <sz val="11"/>
            <rFont val="Calibri"/>
          </rPr>
          <t>If communication with the central audit server is lost, the FortiGate firewall must generate a real-time alert to, at a minimum, the SA and ISSO.</t>
        </r>
      </text>
    </comment>
    <comment ref="M242" authorId="0" shapeId="0" xr:uid="{00000000-0006-0000-0A00-000074000000}">
      <text>
        <r>
          <rPr>
            <sz val="11"/>
            <rFont val="Calibri"/>
          </rPr>
          <t>The FortiGate device must allocate audit record storage capacity in accordance with organization-defined audit record storage requirements.</t>
        </r>
      </text>
    </comment>
    <comment ref="L244" authorId="0" shapeId="0" xr:uid="{00000000-0006-0000-0A00-000075000000}">
      <text>
        <r>
          <rPr>
            <sz val="11"/>
            <rFont val="Calibri"/>
          </rPr>
          <t>The FortiGate device must synchronize internal information system clocks using redundant authoritative time sources.</t>
        </r>
      </text>
    </comment>
    <comment ref="M244" authorId="0" shapeId="0" xr:uid="{00000000-0006-0000-0A00-000076000000}">
      <text>
        <r>
          <rPr>
            <sz val="11"/>
            <rFont val="Calibri"/>
          </rPr>
          <t>The FortiGate device must record time stamps for audit records that can be mapped to Coordinated Universal Time (UTC) or Greenwich Mean Time (GMT).</t>
        </r>
      </text>
    </comment>
    <comment ref="N244" authorId="0" shapeId="0" xr:uid="{00000000-0006-0000-0A00-000077000000}">
      <text>
        <r>
          <rPr>
            <sz val="11"/>
            <rFont val="Calibri"/>
          </rPr>
          <t>The FortiGate device must authenticate Network Time Protocol (NTP) sources using authentication that is cryptographically based.</t>
        </r>
      </text>
    </comment>
    <comment ref="L249" authorId="0" shapeId="0" xr:uid="{00000000-0006-0000-0A00-000078000000}">
      <text>
        <r>
          <rPr>
            <sz val="11"/>
            <rFont val="Calibri"/>
          </rPr>
          <t>The FortiGate device must generate an immediate real-time alert of all audit failure events requiring real-time alerts.</t>
        </r>
      </text>
    </comment>
    <comment ref="L274" authorId="0" shapeId="0" xr:uid="{00000000-0006-0000-0A00-000079000000}">
      <text>
        <r>
          <rPr>
            <sz val="11"/>
            <rFont val="Calibri"/>
          </rPr>
          <t>The FortiGate firewall must block outbound traffic containing denial-of-service (DoS) attacks to protect against the use of internal information systems to launch any DoS attacks against other networks or endpoints.</t>
        </r>
      </text>
    </comment>
    <comment ref="M274" authorId="0" shapeId="0" xr:uid="{00000000-0006-0000-0A00-00007A000000}">
      <text>
        <r>
          <rPr>
            <sz val="11"/>
            <rFont val="Calibri"/>
          </rPr>
          <t>The FortiGate firewall implementation must manage excess bandwidth to limit the effects of packet flooding types of denial-of-service (DoS) attacks.</t>
        </r>
      </text>
    </comment>
    <comment ref="N274" authorId="0" shapeId="0" xr:uid="{00000000-0006-0000-0A00-00007B000000}">
      <text>
        <r>
          <rPr>
            <sz val="11"/>
            <rFont val="Calibri"/>
          </rPr>
          <t>The FortiGate firewall must employ filters that prevent or limit the effects of all types of commonly known denial-of-service (DoS) attacks, including flooding, packet sweeps, and unauthorized port scanning.</t>
        </r>
      </text>
    </comment>
    <comment ref="O274" authorId="0" shapeId="0" xr:uid="{00000000-0006-0000-0A00-00007C000000}">
      <text>
        <r>
          <rPr>
            <sz val="11"/>
            <rFont val="Calibri"/>
          </rPr>
          <t>The FortiGate firewall must generate an alert that can be forwarded to, at a minimum, the Information System Security Officer (ISSO) and Information System Security Manager (ISSM) when denial-of-service (DoS) incidents are detected.</t>
        </r>
      </text>
    </comment>
    <comment ref="P274" authorId="0" shapeId="0" xr:uid="{00000000-0006-0000-0A00-00007D000000}">
      <text>
        <r>
          <rPr>
            <sz val="11"/>
            <rFont val="Calibri"/>
          </rPr>
          <t>The FortiGate device must protect against known types of denial-of-service (DoS) attacks by employing organization-defined security safeguards.</t>
        </r>
      </text>
    </comment>
    <comment ref="L291" authorId="0" shapeId="0" xr:uid="{00000000-0006-0000-0A00-00007E000000}">
      <text>
        <r>
          <rPr>
            <sz val="11"/>
            <rFont val="Calibri"/>
          </rPr>
          <t>The FortiGate device must conduct backups of system-level information contained in the information system when changes occur.</t>
        </r>
      </text>
    </comment>
    <comment ref="M291" authorId="0" shapeId="0" xr:uid="{00000000-0006-0000-0A00-00007F000000}">
      <text>
        <r>
          <rPr>
            <sz val="11"/>
            <rFont val="Calibri"/>
          </rPr>
          <t>The FortiGate device must support organizational requirements to conduct backups of information system documentation, including security-related documentation, when changes occur or weekly, whichever is sooner.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 authorId="0" shapeId="0" xr:uid="{00000000-0006-0000-0B00-000001000000}">
      <text>
        <r>
          <rPr>
            <sz val="11"/>
            <rFont val="Calibri"/>
          </rPr>
          <t>The FortiGate firewall must fail to a secure state if the firewall filtering functions fail unexpectedly.</t>
        </r>
      </text>
    </comment>
    <comment ref="H25" authorId="0" shapeId="0" xr:uid="{00000000-0006-0000-0B00-000002000000}">
      <text>
        <r>
          <rPr>
            <sz val="11"/>
            <rFont val="Calibri"/>
          </rPr>
          <t>The FortiGate device must conduct backups of system-level information contained in the information system when changes occur.</t>
        </r>
      </text>
    </comment>
    <comment ref="I25" authorId="0" shapeId="0" xr:uid="{00000000-0006-0000-0B00-000003000000}">
      <text>
        <r>
          <rPr>
            <sz val="11"/>
            <rFont val="Calibri"/>
          </rPr>
          <t>The FortiGate device must support organizational requirements to conduct backups of information system documentation, including security-related documentation, when changes occur or weekly, whichever is sooner.</t>
        </r>
      </text>
    </comment>
    <comment ref="H111" authorId="0" shapeId="0" xr:uid="{00000000-0006-0000-0B00-000004000000}">
      <text>
        <r>
          <rPr>
            <sz val="11"/>
            <rFont val="Calibri"/>
          </rPr>
          <t>The FortiGate device must authenticate SNMP messages using a FIPS-validated Keyed-Hash Message Authentication Code (HMAC).</t>
        </r>
      </text>
    </comment>
    <comment ref="I111" authorId="0" shapeId="0" xr:uid="{00000000-0006-0000-0B00-000008000000}">
      <text>
        <r>
          <rPr>
            <sz val="11"/>
            <rFont val="Calibri"/>
          </rPr>
          <t>The FortiGate device must use LDAPS for the LDAP connection.</t>
        </r>
      </text>
    </comment>
    <comment ref="J111" authorId="0" shapeId="0" xr:uid="{00000000-0006-0000-0B00-000005000000}">
      <text>
        <r>
          <rPr>
            <sz val="11"/>
            <rFont val="Calibri"/>
          </rPr>
          <t>The FortiGate device must use FIPS 140-2 approved algorithms for authentication to a cryptographic module.</t>
        </r>
      </text>
    </comment>
    <comment ref="K111" authorId="0" shapeId="0" xr:uid="{00000000-0006-0000-0B00-000006000000}">
      <text>
        <r>
          <rPr>
            <sz val="11"/>
            <rFont val="Calibri"/>
          </rPr>
          <t>The FortiGate devices must use FIPS-validated Keyed-Hash Message Authentication Code (HMAC) to protect the integrity of nonlocal maintenance and diagnostic communications.</t>
        </r>
      </text>
    </comment>
    <comment ref="L111" authorId="0" shapeId="0" xr:uid="{00000000-0006-0000-0B00-000007000000}">
      <text>
        <r>
          <rPr>
            <sz val="11"/>
            <rFont val="Calibri"/>
          </rPr>
          <t>The FortiGate device must implement cryptographic mechanisms using a FIPS 140-2 approved algorithm to protect the confidentiality of remote maintenance sessions.</t>
        </r>
      </text>
    </comment>
    <comment ref="H112" authorId="0" shapeId="0" xr:uid="{00000000-0006-0000-0B00-000009000000}">
      <text>
        <r>
          <rPr>
            <sz val="11"/>
            <rFont val="Calibri"/>
          </rPr>
          <t>The FortiGate device must use FIPS 140-2 approved algorithms for authentication to a cryptographic module.</t>
        </r>
      </text>
    </comment>
    <comment ref="I112" authorId="0" shapeId="0" xr:uid="{00000000-0006-0000-0B00-00000A000000}">
      <text>
        <r>
          <rPr>
            <sz val="11"/>
            <rFont val="Calibri"/>
          </rPr>
          <t>The FortiGate device must implement cryptographic mechanisms using a FIPS 140-2 approved algorithm to protect the confidentiality of remote maintenance sessions.</t>
        </r>
      </text>
    </comment>
    <comment ref="H114" authorId="0" shapeId="0" xr:uid="{00000000-0006-0000-0B00-00000B000000}">
      <text>
        <r>
          <rPr>
            <sz val="11"/>
            <rFont val="Calibri"/>
          </rPr>
          <t>The FortiGate device must use DoD-approved Certificate Authorities (CAs) for public key certificates.</t>
        </r>
      </text>
    </comment>
    <comment ref="H223" authorId="0" shapeId="0" xr:uid="{00000000-0006-0000-0B00-00000C000000}">
      <text>
        <r>
          <rPr>
            <sz val="11"/>
            <rFont val="Calibri"/>
          </rPr>
          <t>The FortiGate device must prohibit installation of software without explicit privileged status.</t>
        </r>
      </text>
    </comment>
    <comment ref="I223" authorId="0" shapeId="0" xr:uid="{00000000-0006-0000-0B00-00000D000000}">
      <text>
        <r>
          <rPr>
            <sz val="11"/>
            <rFont val="Calibri"/>
          </rPr>
          <t>The FortiGate device must only install patches or updates that are validated by the vendor via digital signature or hash.</t>
        </r>
      </text>
    </comment>
    <comment ref="H238" authorId="0" shapeId="0" xr:uid="{00000000-0006-0000-0B00-00000E000000}">
      <text>
        <r>
          <rPr>
            <sz val="11"/>
            <rFont val="Calibri"/>
          </rPr>
          <t>The FortiGate device must be running an operating system release that is currently supported by the vendor.</t>
        </r>
      </text>
    </comment>
    <comment ref="H239" authorId="0" shapeId="0" xr:uid="{00000000-0006-0000-0B00-00000F000000}">
      <text>
        <r>
          <rPr>
            <sz val="11"/>
            <rFont val="Calibri"/>
          </rPr>
          <t>The FortiGate device must prohibit installation of software without explicit privileged status.</t>
        </r>
      </text>
    </comment>
    <comment ref="I239" authorId="0" shapeId="0" xr:uid="{00000000-0006-0000-0B00-000010000000}">
      <text>
        <r>
          <rPr>
            <sz val="11"/>
            <rFont val="Calibri"/>
          </rPr>
          <t>The FortiGate device must enforce access restrictions associated with changes to device configuration.</t>
        </r>
      </text>
    </comment>
    <comment ref="J239" authorId="0" shapeId="0" xr:uid="{00000000-0006-0000-0B00-000011000000}">
      <text>
        <r>
          <rPr>
            <sz val="11"/>
            <rFont val="Calibri"/>
          </rPr>
          <t>The FortiGate device must limit privileges to change the software resident within software libraries.</t>
        </r>
      </text>
    </comment>
    <comment ref="K239" authorId="0" shapeId="0" xr:uid="{00000000-0006-0000-0B00-000012000000}">
      <text>
        <r>
          <rPr>
            <sz val="11"/>
            <rFont val="Calibri"/>
          </rPr>
          <t>The FortiGate device must enforce access restrictions associated with changes to the system components.</t>
        </r>
      </text>
    </comment>
    <comment ref="L239" authorId="0" shapeId="0" xr:uid="{00000000-0006-0000-0B00-000013000000}">
      <text>
        <r>
          <rPr>
            <sz val="11"/>
            <rFont val="Calibri"/>
          </rPr>
          <t>The FortiGate device must only install patches or updates that are validated by the vendor via digital signature or hash.</t>
        </r>
      </text>
    </comment>
    <comment ref="H240" authorId="0" shapeId="0" xr:uid="{00000000-0006-0000-0B00-000014000000}">
      <text>
        <r>
          <rPr>
            <sz val="11"/>
            <rFont val="Calibri"/>
          </rPr>
          <t>The FortiGate device must prohibit the use of all unnecessary and/or non-secure functions, ports, protocols, and/or services.</t>
        </r>
      </text>
    </comment>
    <comment ref="H241" authorId="0" shapeId="0" xr:uid="{00000000-0006-0000-0B00-000015000000}">
      <text>
        <r>
          <rPr>
            <sz val="11"/>
            <rFont val="Calibri"/>
          </rPr>
          <t>The FortiGate device must prohibit the use of all unnecessary and/or non-secure functions, ports, protocols, and/or services.</t>
        </r>
      </text>
    </comment>
    <comment ref="H304" authorId="0" shapeId="0" xr:uid="{00000000-0006-0000-0B00-000016000000}">
      <text>
        <r>
          <rPr>
            <sz val="11"/>
            <rFont val="Calibri"/>
          </rPr>
          <t>The FortiGate device must allow full access to only those individuals or roles designated by the ISSM.</t>
        </r>
      </text>
    </comment>
    <comment ref="I304" authorId="0" shapeId="0" xr:uid="{00000000-0006-0000-0B00-000017000000}">
      <text>
        <r>
          <rPr>
            <sz val="11"/>
            <rFont val="Calibri"/>
          </rPr>
          <t>The FortiGate device must audit the execution of privileged functions.</t>
        </r>
      </text>
    </comment>
    <comment ref="J304" authorId="0" shapeId="0" xr:uid="{00000000-0006-0000-0B00-000018000000}">
      <text>
        <r>
          <rPr>
            <sz val="11"/>
            <rFont val="Calibri"/>
          </rPr>
          <t>FortiGate devices performing maintenance functions must restrict use of these functions to authorized personnel only.</t>
        </r>
      </text>
    </comment>
    <comment ref="H305" authorId="0" shapeId="0" xr:uid="{00000000-0006-0000-0B00-000019000000}">
      <text>
        <r>
          <rPr>
            <sz val="11"/>
            <rFont val="Calibri"/>
          </rPr>
          <t>The FortiGate device must have only one local account to be used as the account of last resort in the event the authentication server is unavailable.</t>
        </r>
      </text>
    </comment>
    <comment ref="I305" authorId="0" shapeId="0" xr:uid="{00000000-0006-0000-0B00-00001A000000}">
      <text>
        <r>
          <rPr>
            <sz val="11"/>
            <rFont val="Calibri"/>
          </rPr>
          <t>The FortiGate device must audit the execution of privileged functions.</t>
        </r>
      </text>
    </comment>
    <comment ref="J305" authorId="0" shapeId="0" xr:uid="{00000000-0006-0000-0B00-00001B000000}">
      <text>
        <r>
          <rPr>
            <sz val="11"/>
            <rFont val="Calibri"/>
          </rPr>
          <t>The FortiGate device must enforce access restrictions associated with changes to device configuration.</t>
        </r>
      </text>
    </comment>
    <comment ref="K305" authorId="0" shapeId="0" xr:uid="{00000000-0006-0000-0B00-00001C000000}">
      <text>
        <r>
          <rPr>
            <sz val="11"/>
            <rFont val="Calibri"/>
          </rPr>
          <t>The FortiGate device must enforce access restrictions associated with changes to the system components.</t>
        </r>
      </text>
    </comment>
    <comment ref="L305" authorId="0" shapeId="0" xr:uid="{00000000-0006-0000-0B00-00001D000000}">
      <text>
        <r>
          <rPr>
            <sz val="11"/>
            <rFont val="Calibri"/>
          </rPr>
          <t>FortiGate devices performing maintenance functions must restrict use of these functions to authorized personnel only.</t>
        </r>
      </text>
    </comment>
    <comment ref="H355" authorId="0" shapeId="0" xr:uid="{00000000-0006-0000-0B00-00001E000000}">
      <text>
        <r>
          <rPr>
            <sz val="11"/>
            <rFont val="Calibri"/>
          </rPr>
          <t>The FortiGate firewall must generate traffic log entries containing information to establish what type of events occurred.</t>
        </r>
      </text>
    </comment>
    <comment ref="I355" authorId="0" shapeId="0" xr:uid="{00000000-0006-0000-0B00-000039000000}">
      <text>
        <r>
          <rPr>
            <sz val="11"/>
            <rFont val="Calibri"/>
          </rPr>
          <t>The FortiGate firewall must generate traffic log entries containing information to establish when (date and time) the events occurred.</t>
        </r>
      </text>
    </comment>
    <comment ref="J355" authorId="0" shapeId="0" xr:uid="{00000000-0006-0000-0B00-00003A000000}">
      <text>
        <r>
          <rPr>
            <sz val="11"/>
            <rFont val="Calibri"/>
          </rPr>
          <t>The FortiGate firewall must generate traffic log entries containing information to establish the network location where the events occurred.</t>
        </r>
      </text>
    </comment>
    <comment ref="K355" authorId="0" shapeId="0" xr:uid="{00000000-0006-0000-0B00-00003B000000}">
      <text>
        <r>
          <rPr>
            <sz val="11"/>
            <rFont val="Calibri"/>
          </rPr>
          <t>The FortiGate firewall must generate traffic log entries containing information to establish the source of the events, such as the source IP address at a minimum.</t>
        </r>
      </text>
    </comment>
    <comment ref="L355" authorId="0" shapeId="0" xr:uid="{00000000-0006-0000-0B00-00003C000000}">
      <text>
        <r>
          <rPr>
            <sz val="11"/>
            <rFont val="Calibri"/>
          </rPr>
          <t>The FortiGate firewall must generate traffic log entries containing information to establish the outcome of the events, such as, at a minimum, the success or failure of the application of the firewall rule.</t>
        </r>
      </text>
    </comment>
    <comment ref="M355" authorId="0" shapeId="0" xr:uid="{00000000-0006-0000-0B00-00001F000000}">
      <text>
        <r>
          <rPr>
            <sz val="11"/>
            <rFont val="Calibri"/>
          </rPr>
          <t>In the event that communication with the central audit server is lost, the FortiGate firewall must continue to queue traffic log records locally.</t>
        </r>
      </text>
    </comment>
    <comment ref="N355" authorId="0" shapeId="0" xr:uid="{00000000-0006-0000-0B00-000020000000}">
      <text>
        <r>
          <rPr>
            <sz val="11"/>
            <rFont val="Calibri"/>
          </rPr>
          <t>The FortiGate firewall must protect traffic log records from unauthorized access while in transit to the central audit server.</t>
        </r>
      </text>
    </comment>
    <comment ref="O355" authorId="0" shapeId="0" xr:uid="{00000000-0006-0000-0B00-000021000000}">
      <text>
        <r>
          <rPr>
            <sz val="11"/>
            <rFont val="Calibri"/>
          </rPr>
          <t>The FortiGate firewall must protect the traffic log from unauthorized modification of local log records.</t>
        </r>
      </text>
    </comment>
    <comment ref="P355" authorId="0" shapeId="0" xr:uid="{00000000-0006-0000-0B00-000022000000}">
      <text>
        <r>
          <rPr>
            <sz val="11"/>
            <rFont val="Calibri"/>
          </rPr>
          <t>The FortiGate firewall must protect the traffic log from unauthorized deletion of local log files and log records.</t>
        </r>
      </text>
    </comment>
    <comment ref="Q355" authorId="0" shapeId="0" xr:uid="{00000000-0006-0000-0B00-000023000000}">
      <text>
        <r>
          <rPr>
            <sz val="11"/>
            <rFont val="Calibri"/>
          </rPr>
          <t>The FortiGate firewall must send traffic log entries to a central audit server for management and configuration of the traffic log entries.</t>
        </r>
      </text>
    </comment>
    <comment ref="R355" authorId="0" shapeId="0" xr:uid="{00000000-0006-0000-0B00-000024000000}">
      <text>
        <r>
          <rPr>
            <sz val="11"/>
            <rFont val="Calibri"/>
          </rPr>
          <t>If communication with the central audit server is lost, the FortiGate firewall must generate a real-time alert to, at a minimum, the SA and ISSO.</t>
        </r>
      </text>
    </comment>
    <comment ref="S355" authorId="0" shapeId="0" xr:uid="{00000000-0006-0000-0B00-000025000000}">
      <text>
        <r>
          <rPr>
            <sz val="11"/>
            <rFont val="Calibri"/>
          </rPr>
          <t>The FortiGate firewall must generate traffic log records when traffic is denied, restricted, or discarded.</t>
        </r>
      </text>
    </comment>
    <comment ref="T355" authorId="0" shapeId="0" xr:uid="{00000000-0006-0000-0B00-000026000000}">
      <text>
        <r>
          <rPr>
            <sz val="11"/>
            <rFont val="Calibri"/>
          </rPr>
          <t>The FortiGate firewall must generate traffic log records when attempts are made to send packets between security zones that are not authorized to communicate.</t>
        </r>
      </text>
    </comment>
    <comment ref="U355" authorId="0" shapeId="0" xr:uid="{00000000-0006-0000-0B00-000027000000}">
      <text>
        <r>
          <rPr>
            <sz val="11"/>
            <rFont val="Calibri"/>
          </rPr>
          <t>The FortiGate device must automatically audit account creation.</t>
        </r>
      </text>
    </comment>
    <comment ref="V355" authorId="0" shapeId="0" xr:uid="{00000000-0006-0000-0B00-000028000000}">
      <text>
        <r>
          <rPr>
            <sz val="11"/>
            <rFont val="Calibri"/>
          </rPr>
          <t>The FortiGate device must automatically audit account modification.</t>
        </r>
      </text>
    </comment>
    <comment ref="W355" authorId="0" shapeId="0" xr:uid="{00000000-0006-0000-0B00-000029000000}">
      <text>
        <r>
          <rPr>
            <sz val="11"/>
            <rFont val="Calibri"/>
          </rPr>
          <t>The FortiGate device must audit the execution of privileged functions.</t>
        </r>
      </text>
    </comment>
    <comment ref="X355" authorId="0" shapeId="0" xr:uid="{00000000-0006-0000-0B00-00002A000000}">
      <text>
        <r>
          <rPr>
            <sz val="11"/>
            <rFont val="Calibri"/>
          </rPr>
          <t>The FortiGate device must log all user activity.</t>
        </r>
      </text>
    </comment>
    <comment ref="Y355" authorId="0" shapeId="0" xr:uid="{00000000-0006-0000-0B00-00002B000000}">
      <text>
        <r>
          <rPr>
            <sz val="11"/>
            <rFont val="Calibri"/>
          </rPr>
          <t>The FortiGate device must generate audit records when successful/unsuccessful attempts to modify administrator privileges occur.</t>
        </r>
      </text>
    </comment>
    <comment ref="Z355" authorId="0" shapeId="0" xr:uid="{00000000-0006-0000-0B00-00002C000000}">
      <text>
        <r>
          <rPr>
            <sz val="11"/>
            <rFont val="Calibri"/>
          </rPr>
          <t>The FortiGate device must generate audit records when successful/unsuccessful attempts to delete administrator privileges occur.</t>
        </r>
      </text>
    </comment>
    <comment ref="AA355" authorId="0" shapeId="0" xr:uid="{00000000-0006-0000-0B00-00002D000000}">
      <text>
        <r>
          <rPr>
            <sz val="11"/>
            <rFont val="Calibri"/>
          </rPr>
          <t>The FortiGate device must generate audit records when successful/unsuccessful logon attempts occur.</t>
        </r>
      </text>
    </comment>
    <comment ref="AB355" authorId="0" shapeId="0" xr:uid="{00000000-0006-0000-0B00-00002E000000}">
      <text>
        <r>
          <rPr>
            <sz val="11"/>
            <rFont val="Calibri"/>
          </rPr>
          <t>The FortiGate device must generate audit records for privileged activities or other system-level access.</t>
        </r>
      </text>
    </comment>
    <comment ref="AC355" authorId="0" shapeId="0" xr:uid="{00000000-0006-0000-0B00-00002F000000}">
      <text>
        <r>
          <rPr>
            <sz val="11"/>
            <rFont val="Calibri"/>
          </rPr>
          <t>The FortiGate device must generate audit records showing starting and ending time for administrator access to the system.</t>
        </r>
      </text>
    </comment>
    <comment ref="AD355" authorId="0" shapeId="0" xr:uid="{00000000-0006-0000-0B00-000030000000}">
      <text>
        <r>
          <rPr>
            <sz val="11"/>
            <rFont val="Calibri"/>
          </rPr>
          <t>The FortiGate device must generate audit records when concurrent logons from different workstations occur.</t>
        </r>
      </text>
    </comment>
    <comment ref="AE355" authorId="0" shapeId="0" xr:uid="{00000000-0006-0000-0B00-000031000000}">
      <text>
        <r>
          <rPr>
            <sz val="11"/>
            <rFont val="Calibri"/>
          </rPr>
          <t>The FortiGate device must generate audit records containing information that establishes the identity of any individual or process associated with the event.</t>
        </r>
      </text>
    </comment>
    <comment ref="AF355" authorId="0" shapeId="0" xr:uid="{00000000-0006-0000-0B00-000032000000}">
      <text>
        <r>
          <rPr>
            <sz val="11"/>
            <rFont val="Calibri"/>
          </rPr>
          <t>The FortiGate device must generate audit records containing the full-text recording of privileged commands.</t>
        </r>
      </text>
    </comment>
    <comment ref="AG355" authorId="0" shapeId="0" xr:uid="{00000000-0006-0000-0B00-000033000000}">
      <text>
        <r>
          <rPr>
            <sz val="11"/>
            <rFont val="Calibri"/>
          </rPr>
          <t>The FortiGate device must allocate audit record storage capacity in accordance with organization-defined audit record storage requirements.</t>
        </r>
      </text>
    </comment>
    <comment ref="AH355" authorId="0" shapeId="0" xr:uid="{00000000-0006-0000-0B00-000034000000}">
      <text>
        <r>
          <rPr>
            <sz val="11"/>
            <rFont val="Calibri"/>
          </rPr>
          <t>The FortiGate device must off-load audit records on to a different system or media than the system being audited.</t>
        </r>
      </text>
    </comment>
    <comment ref="AI355" authorId="0" shapeId="0" xr:uid="{00000000-0006-0000-0B00-000035000000}">
      <text>
        <r>
          <rPr>
            <sz val="11"/>
            <rFont val="Calibri"/>
          </rPr>
          <t>The FortiGate device must record time stamps for audit records that can be mapped to Coordinated Universal Time (UTC) or Greenwich Mean Time (GMT).</t>
        </r>
      </text>
    </comment>
    <comment ref="AJ355" authorId="0" shapeId="0" xr:uid="{00000000-0006-0000-0B00-000036000000}">
      <text>
        <r>
          <rPr>
            <sz val="11"/>
            <rFont val="Calibri"/>
          </rPr>
          <t>The FortiGate device must generate log records for a locally developed list of auditable events.</t>
        </r>
      </text>
    </comment>
    <comment ref="AK355" authorId="0" shapeId="0" xr:uid="{00000000-0006-0000-0B00-000037000000}">
      <text>
        <r>
          <rPr>
            <sz val="11"/>
            <rFont val="Calibri"/>
          </rPr>
          <t>FortiGate devices performing maintenance functions must restrict use of these functions to authorized personnel only.</t>
        </r>
      </text>
    </comment>
    <comment ref="AL355" authorId="0" shapeId="0" xr:uid="{00000000-0006-0000-0B00-000038000000}">
      <text>
        <r>
          <rPr>
            <sz val="11"/>
            <rFont val="Calibri"/>
          </rPr>
          <t>The FortiGate device must be configured to send log data to a central log server for the purpose of forwarding alerts to the administrators and the ISSO.</t>
        </r>
      </text>
    </comment>
    <comment ref="H356" authorId="0" shapeId="0" xr:uid="{00000000-0006-0000-0B00-00003D000000}">
      <text>
        <r>
          <rPr>
            <sz val="11"/>
            <rFont val="Calibri"/>
          </rPr>
          <t>The FortiGate firewall must generate traffic log entries containing information to establish what type of events occurred.</t>
        </r>
      </text>
    </comment>
    <comment ref="I356" authorId="0" shapeId="0" xr:uid="{00000000-0006-0000-0B00-00003E000000}">
      <text>
        <r>
          <rPr>
            <sz val="11"/>
            <rFont val="Calibri"/>
          </rPr>
          <t>The FortiGate firewall must generate traffic log entries containing information to establish when (date and time) the events occurred.</t>
        </r>
      </text>
    </comment>
    <comment ref="J356" authorId="0" shapeId="0" xr:uid="{00000000-0006-0000-0B00-00003F000000}">
      <text>
        <r>
          <rPr>
            <sz val="11"/>
            <rFont val="Calibri"/>
          </rPr>
          <t>The FortiGate firewall must generate traffic log entries containing information to establish the network location where the events occurred.</t>
        </r>
      </text>
    </comment>
    <comment ref="K356" authorId="0" shapeId="0" xr:uid="{00000000-0006-0000-0B00-000040000000}">
      <text>
        <r>
          <rPr>
            <sz val="11"/>
            <rFont val="Calibri"/>
          </rPr>
          <t>The FortiGate firewall must generate traffic log entries containing information to establish the source of the events, such as the source IP address at a minimum.</t>
        </r>
      </text>
    </comment>
    <comment ref="L356" authorId="0" shapeId="0" xr:uid="{00000000-0006-0000-0B00-000041000000}">
      <text>
        <r>
          <rPr>
            <sz val="11"/>
            <rFont val="Calibri"/>
          </rPr>
          <t>The FortiGate firewall must generate traffic log entries containing information to establish the outcome of the events, such as, at a minimum, the success or failure of the application of the firewall rule.</t>
        </r>
      </text>
    </comment>
    <comment ref="M356" authorId="0" shapeId="0" xr:uid="{00000000-0006-0000-0B00-000042000000}">
      <text>
        <r>
          <rPr>
            <sz val="11"/>
            <rFont val="Calibri"/>
          </rPr>
          <t>In the event that communication with the central audit server is lost, the FortiGate firewall must continue to queue traffic log records locally.</t>
        </r>
      </text>
    </comment>
    <comment ref="N356" authorId="0" shapeId="0" xr:uid="{00000000-0006-0000-0B00-000043000000}">
      <text>
        <r>
          <rPr>
            <sz val="11"/>
            <rFont val="Calibri"/>
          </rPr>
          <t>The FortiGate firewall must protect traffic log records from unauthorized access while in transit to the central audit server.</t>
        </r>
      </text>
    </comment>
    <comment ref="O356" authorId="0" shapeId="0" xr:uid="{00000000-0006-0000-0B00-000044000000}">
      <text>
        <r>
          <rPr>
            <sz val="11"/>
            <rFont val="Calibri"/>
          </rPr>
          <t>The FortiGate firewall must protect the traffic log from unauthorized modification of local log records.</t>
        </r>
      </text>
    </comment>
    <comment ref="P356" authorId="0" shapeId="0" xr:uid="{00000000-0006-0000-0B00-000045000000}">
      <text>
        <r>
          <rPr>
            <sz val="11"/>
            <rFont val="Calibri"/>
          </rPr>
          <t>The FortiGate firewall must protect the traffic log from unauthorized deletion of local log files and log records.</t>
        </r>
      </text>
    </comment>
    <comment ref="Q356" authorId="0" shapeId="0" xr:uid="{00000000-0006-0000-0B00-000046000000}">
      <text>
        <r>
          <rPr>
            <sz val="11"/>
            <rFont val="Calibri"/>
          </rPr>
          <t>The FortiGate firewall must send traffic log entries to a central audit server for management and configuration of the traffic log entries.</t>
        </r>
      </text>
    </comment>
    <comment ref="R356" authorId="0" shapeId="0" xr:uid="{00000000-0006-0000-0B00-000047000000}">
      <text>
        <r>
          <rPr>
            <sz val="11"/>
            <rFont val="Calibri"/>
          </rPr>
          <t>The FortiGate firewall must generate traffic log records when traffic is denied, restricted, or discarded.</t>
        </r>
      </text>
    </comment>
    <comment ref="S356" authorId="0" shapeId="0" xr:uid="{00000000-0006-0000-0B00-000048000000}">
      <text>
        <r>
          <rPr>
            <sz val="11"/>
            <rFont val="Calibri"/>
          </rPr>
          <t>The FortiGate firewall must generate traffic log records when attempts are made to send packets between security zones that are not authorized to communicate.</t>
        </r>
      </text>
    </comment>
    <comment ref="T356" authorId="0" shapeId="0" xr:uid="{00000000-0006-0000-0B00-000049000000}">
      <text>
        <r>
          <rPr>
            <sz val="11"/>
            <rFont val="Calibri"/>
          </rPr>
          <t>The FortiGate device must generate audit records when successful/unsuccessful attempts to modify administrator privileges occur.</t>
        </r>
      </text>
    </comment>
    <comment ref="U356" authorId="0" shapeId="0" xr:uid="{00000000-0006-0000-0B00-00004A000000}">
      <text>
        <r>
          <rPr>
            <sz val="11"/>
            <rFont val="Calibri"/>
          </rPr>
          <t>The FortiGate device must generate audit records when successful/unsuccessful attempts to delete administrator privileges occur.</t>
        </r>
      </text>
    </comment>
    <comment ref="V356" authorId="0" shapeId="0" xr:uid="{00000000-0006-0000-0B00-00004B000000}">
      <text>
        <r>
          <rPr>
            <sz val="11"/>
            <rFont val="Calibri"/>
          </rPr>
          <t>The FortiGate device must generate audit records for privileged activities or other system-level access.</t>
        </r>
      </text>
    </comment>
    <comment ref="W356" authorId="0" shapeId="0" xr:uid="{00000000-0006-0000-0B00-00004C000000}">
      <text>
        <r>
          <rPr>
            <sz val="11"/>
            <rFont val="Calibri"/>
          </rPr>
          <t>The FortiGate device must generate audit records showing starting and ending time for administrator access to the system.</t>
        </r>
      </text>
    </comment>
    <comment ref="X356" authorId="0" shapeId="0" xr:uid="{00000000-0006-0000-0B00-00004D000000}">
      <text>
        <r>
          <rPr>
            <sz val="11"/>
            <rFont val="Calibri"/>
          </rPr>
          <t>The FortiGate device must generate audit records containing information that establishes the identity of any individual or process associated with the event.</t>
        </r>
      </text>
    </comment>
    <comment ref="Y356" authorId="0" shapeId="0" xr:uid="{00000000-0006-0000-0B00-00004E000000}">
      <text>
        <r>
          <rPr>
            <sz val="11"/>
            <rFont val="Calibri"/>
          </rPr>
          <t>The FortiGate device must generate audit records containing the full-text recording of privileged commands.</t>
        </r>
      </text>
    </comment>
    <comment ref="Z356" authorId="0" shapeId="0" xr:uid="{00000000-0006-0000-0B00-00004F000000}">
      <text>
        <r>
          <rPr>
            <sz val="11"/>
            <rFont val="Calibri"/>
          </rPr>
          <t>The FortiGate device must generate log records for a locally developed list of auditable events.</t>
        </r>
      </text>
    </comment>
    <comment ref="H357" authorId="0" shapeId="0" xr:uid="{00000000-0006-0000-0B00-000050000000}">
      <text>
        <r>
          <rPr>
            <sz val="11"/>
            <rFont val="Calibri"/>
          </rPr>
          <t>If communication with the central audit server is lost, the FortiGate firewall must generate a real-time alert to, at a minimum, the SA and ISSO.</t>
        </r>
      </text>
    </comment>
    <comment ref="I357" authorId="0" shapeId="0" xr:uid="{00000000-0006-0000-0B00-000051000000}">
      <text>
        <r>
          <rPr>
            <sz val="11"/>
            <rFont val="Calibri"/>
          </rPr>
          <t>The FortiGate device must allocate audit record storage capacity in accordance with organization-defined audit record storage requirements.</t>
        </r>
      </text>
    </comment>
    <comment ref="J357" authorId="0" shapeId="0" xr:uid="{00000000-0006-0000-0B00-000052000000}">
      <text>
        <r>
          <rPr>
            <sz val="11"/>
            <rFont val="Calibri"/>
          </rPr>
          <t>The FortiGate device must off-load audit records on to a different system or media than the system being audited.</t>
        </r>
      </text>
    </comment>
    <comment ref="K357" authorId="0" shapeId="0" xr:uid="{00000000-0006-0000-0B00-000053000000}">
      <text>
        <r>
          <rPr>
            <sz val="11"/>
            <rFont val="Calibri"/>
          </rPr>
          <t>The FortiGate device must be configured to send log data to a central log server for the purpose of forwarding alerts to the administrators and the ISSO.</t>
        </r>
      </text>
    </comment>
    <comment ref="H359" authorId="0" shapeId="0" xr:uid="{00000000-0006-0000-0B00-000054000000}">
      <text>
        <r>
          <rPr>
            <sz val="11"/>
            <rFont val="Calibri"/>
          </rPr>
          <t>The FortiGate device must synchronize internal information system clocks using redundant authoritative time sources.</t>
        </r>
      </text>
    </comment>
    <comment ref="I359" authorId="0" shapeId="0" xr:uid="{00000000-0006-0000-0B00-000055000000}">
      <text>
        <r>
          <rPr>
            <sz val="11"/>
            <rFont val="Calibri"/>
          </rPr>
          <t>The FortiGate device must record time stamps for audit records that can be mapped to Coordinated Universal Time (UTC) or Greenwich Mean Time (GMT).</t>
        </r>
      </text>
    </comment>
    <comment ref="J359" authorId="0" shapeId="0" xr:uid="{00000000-0006-0000-0B00-000056000000}">
      <text>
        <r>
          <rPr>
            <sz val="11"/>
            <rFont val="Calibri"/>
          </rPr>
          <t>The FortiGate device must authenticate Network Time Protocol (NTP) sources using authentication that is cryptographically based.</t>
        </r>
      </text>
    </comment>
    <comment ref="H360" authorId="0" shapeId="0" xr:uid="{00000000-0006-0000-0B00-000057000000}">
      <text>
        <r>
          <rPr>
            <sz val="11"/>
            <rFont val="Calibri"/>
          </rPr>
          <t>The FortiGate device must protect audit information from unauthorized deletion.</t>
        </r>
      </text>
    </comment>
    <comment ref="I360" authorId="0" shapeId="0" xr:uid="{00000000-0006-0000-0B00-000058000000}">
      <text>
        <r>
          <rPr>
            <sz val="11"/>
            <rFont val="Calibri"/>
          </rPr>
          <t>The FortiGate device must protect audit tools from unauthorized access.</t>
        </r>
      </text>
    </comment>
    <comment ref="J360" authorId="0" shapeId="0" xr:uid="{00000000-0006-0000-0B00-000059000000}">
      <text>
        <r>
          <rPr>
            <sz val="11"/>
            <rFont val="Calibri"/>
          </rPr>
          <t>The FortiGate device must protect audit tools from unauthorized modification.</t>
        </r>
      </text>
    </comment>
    <comment ref="H361" authorId="0" shapeId="0" xr:uid="{00000000-0006-0000-0B00-00005A000000}">
      <text>
        <r>
          <rPr>
            <sz val="11"/>
            <rFont val="Calibri"/>
          </rPr>
          <t>The FortiGate device must generate an immediate real-time alert of all audit failure events requiring real-time alerts.</t>
        </r>
      </text>
    </comment>
    <comment ref="H375" authorId="0" shapeId="0" xr:uid="{00000000-0006-0000-0B00-00005B000000}">
      <text>
        <r>
          <rPr>
            <sz val="11"/>
            <rFont val="Calibri"/>
          </rPr>
          <t>The FortiGate device must use LDAP for authentication.</t>
        </r>
      </text>
    </comment>
    <comment ref="H376" authorId="0" shapeId="0" xr:uid="{00000000-0006-0000-0B00-00005C000000}">
      <text>
        <r>
          <rPr>
            <sz val="11"/>
            <rFont val="Calibri"/>
          </rPr>
          <t>The FortiGate device must synchronize internal information system clocks using redundant authoritative time sources.</t>
        </r>
      </text>
    </comment>
    <comment ref="I376" authorId="0" shapeId="0" xr:uid="{00000000-0006-0000-0B00-00005D000000}">
      <text>
        <r>
          <rPr>
            <sz val="11"/>
            <rFont val="Calibri"/>
          </rPr>
          <t>The FortiGate device must authenticate Network Time Protocol (NTP) sources using authentication that is cryptographically based.</t>
        </r>
      </text>
    </comment>
    <comment ref="H377" authorId="0" shapeId="0" xr:uid="{00000000-0006-0000-0B00-00005E000000}">
      <text>
        <r>
          <rPr>
            <sz val="11"/>
            <rFont val="Calibri"/>
          </rPr>
          <t>The FortiGate device must authenticate SNMP messages using a FIPS-validated Keyed-Hash Message Authentication Code (HMAC).</t>
        </r>
      </text>
    </comment>
    <comment ref="I377" authorId="0" shapeId="0" xr:uid="{00000000-0006-0000-0B00-00005F000000}">
      <text>
        <r>
          <rPr>
            <sz val="11"/>
            <rFont val="Calibri"/>
          </rPr>
          <t>The FortiGate devices must use FIPS-validated Keyed-Hash Message Authentication Code (HMAC) to protect the integrity of nonlocal maintenance and diagnostic communications.</t>
        </r>
      </text>
    </comment>
    <comment ref="H378" authorId="0" shapeId="0" xr:uid="{00000000-0006-0000-0B00-000060000000}">
      <text>
        <r>
          <rPr>
            <sz val="11"/>
            <rFont val="Calibri"/>
          </rPr>
          <t>When employed as a premise firewall, FortiGate must block all outbound management traffic.</t>
        </r>
      </text>
    </comment>
    <comment ref="I378" authorId="0" shapeId="0" xr:uid="{00000000-0006-0000-0B00-000061000000}">
      <text>
        <r>
          <rPr>
            <sz val="11"/>
            <rFont val="Calibri"/>
          </rPr>
          <t>The FortiGate firewall must restrict traffic entering the VPN tunnels to the management network to only the authorized management packets based on destination address.</t>
        </r>
      </text>
    </comment>
    <comment ref="H379" authorId="0" shapeId="0" xr:uid="{00000000-0006-0000-0B00-000062000000}">
      <text>
        <r>
          <rPr>
            <sz val="11"/>
            <rFont val="Calibri"/>
          </rPr>
          <t>The FortiGate device must terminate idle sessions after 10 minutes of inactivity.</t>
        </r>
      </text>
    </comment>
    <comment ref="I379" authorId="0" shapeId="0" xr:uid="{00000000-0006-0000-0B00-000063000000}">
      <text>
        <r>
          <rPr>
            <sz val="11"/>
            <rFont val="Calibri"/>
          </rPr>
          <t>The FortiGate device must terminate idle sessions after 10 minutes of inactivity.</t>
        </r>
      </text>
    </comment>
    <comment ref="H380" authorId="0" shapeId="0" xr:uid="{00000000-0006-0000-0B00-000064000000}">
      <text>
        <r>
          <rPr>
            <sz val="11"/>
            <rFont val="Calibri"/>
          </rPr>
          <t>The FortiGate device must display the Standard Mandatory DoD Notice and Consent Banner before granting access to the device.</t>
        </r>
      </text>
    </comment>
    <comment ref="I380" authorId="0" shapeId="0" xr:uid="{00000000-0006-0000-0B00-000065000000}">
      <text>
        <r>
          <rPr>
            <sz val="11"/>
            <rFont val="Calibri"/>
          </rPr>
          <t>The FortiGate device must retain the Standard Mandatory DoD Notice and Consent Banner on the screen until the administrator acknowledges the usage conditions and takes explicit actions to log on for further access.</t>
        </r>
      </text>
    </comment>
    <comment ref="H385" authorId="0" shapeId="0" xr:uid="{00000000-0006-0000-0B00-000066000000}">
      <text>
        <r>
          <rPr>
            <sz val="11"/>
            <rFont val="Calibri"/>
          </rPr>
          <t>When employed as a premise firewall, FortiGate must block all outbound management traffic.</t>
        </r>
      </text>
    </comment>
    <comment ref="I385" authorId="0" shapeId="0" xr:uid="{00000000-0006-0000-0B00-000067000000}">
      <text>
        <r>
          <rPr>
            <sz val="11"/>
            <rFont val="Calibri"/>
          </rPr>
          <t>The FortiGate firewall must restrict traffic entering the VPN tunnels to the management network to only the authorized management packets based on destination address.</t>
        </r>
      </text>
    </comment>
    <comment ref="H387" authorId="0" shapeId="0" xr:uid="{00000000-0006-0000-0B00-000068000000}">
      <text>
        <r>
          <rPr>
            <sz val="11"/>
            <rFont val="Calibri"/>
          </rPr>
          <t>The FortiGate firewall must use filters that use packet headers and packet attributes, including source and destination IP addresses and ports.</t>
        </r>
      </text>
    </comment>
    <comment ref="I387" authorId="0" shapeId="0" xr:uid="{00000000-0006-0000-0B00-000069000000}">
      <text>
        <r>
          <rPr>
            <sz val="11"/>
            <rFont val="Calibri"/>
          </rPr>
          <t>The FortiGate firewall must use organization-defined filtering rules that apply to the monitoring of remote access traffic for the traffic from the VPN access points.</t>
        </r>
      </text>
    </comment>
    <comment ref="J387" authorId="0" shapeId="0" xr:uid="{00000000-0006-0000-0B00-00006A000000}">
      <text>
        <r>
          <rPr>
            <sz val="11"/>
            <rFont val="Calibri"/>
          </rPr>
          <t>The FortiGate firewall must filter traffic destined to the internal enclave in accordance with the specific traffic that is approved and registered in the Ports, Protocols, and Services Management (PPSM) Category Assurance List (CAL), Vulnerability Assessments (VAs) for that the enclave.</t>
        </r>
      </text>
    </comment>
    <comment ref="K387" authorId="0" shapeId="0" xr:uid="{00000000-0006-0000-0B00-00006B000000}">
      <text>
        <r>
          <rPr>
            <sz val="11"/>
            <rFont val="Calibri"/>
          </rPr>
          <t>The FortiGate firewall must fail to a secure state if the firewall filtering functions fail unexpectedly.</t>
        </r>
      </text>
    </comment>
    <comment ref="L387" authorId="0" shapeId="0" xr:uid="{00000000-0006-0000-0B00-00006C000000}">
      <text>
        <r>
          <rPr>
            <sz val="11"/>
            <rFont val="Calibri"/>
          </rPr>
          <t>The FortiGate firewall must apply ingress filters to traffic that is inbound to the network through any active external interface.</t>
        </r>
      </text>
    </comment>
    <comment ref="M387" authorId="0" shapeId="0" xr:uid="{00000000-0006-0000-0B00-00006D000000}">
      <text>
        <r>
          <rPr>
            <sz val="11"/>
            <rFont val="Calibri"/>
          </rPr>
          <t>The FortiGate firewall must apply egress filters to traffic outbound from the network through any internal interface.</t>
        </r>
      </text>
    </comment>
    <comment ref="N387" authorId="0" shapeId="0" xr:uid="{00000000-0006-0000-0B00-00006E000000}">
      <text>
        <r>
          <rPr>
            <sz val="11"/>
            <rFont val="Calibri"/>
          </rPr>
          <t>The FortiGate firewall must be configured to inspect all inbound and outbound traffic at the application layer.</t>
        </r>
      </text>
    </comment>
    <comment ref="O387" authorId="0" shapeId="0" xr:uid="{00000000-0006-0000-0B00-00006F000000}">
      <text>
        <r>
          <rPr>
            <sz val="11"/>
            <rFont val="Calibri"/>
          </rPr>
          <t>The FortiGate device must only allow authorized administrators to view or change the device configuration, system files, and other files stored either in the device or on removable media (such as a flash drive).</t>
        </r>
      </text>
    </comment>
    <comment ref="H388" authorId="0" shapeId="0" xr:uid="{00000000-0006-0000-0B00-000070000000}">
      <text>
        <r>
          <rPr>
            <sz val="11"/>
            <rFont val="Calibri"/>
          </rPr>
          <t>The FortiGate firewall must use filters that use packet headers and packet attributes, including source and destination IP addresses and ports.</t>
        </r>
      </text>
    </comment>
    <comment ref="I388" authorId="0" shapeId="0" xr:uid="{00000000-0006-0000-0B00-000071000000}">
      <text>
        <r>
          <rPr>
            <sz val="11"/>
            <rFont val="Calibri"/>
          </rPr>
          <t>The FortiGate firewall must use organization-defined filtering rules that apply to the monitoring of remote access traffic for the traffic from the VPN access points.</t>
        </r>
      </text>
    </comment>
    <comment ref="J388" authorId="0" shapeId="0" xr:uid="{00000000-0006-0000-0B00-000072000000}">
      <text>
        <r>
          <rPr>
            <sz val="11"/>
            <rFont val="Calibri"/>
          </rPr>
          <t>The FortiGate firewall must filter traffic destined to the internal enclave in accordance with the specific traffic that is approved and registered in the Ports, Protocols, and Services Management (PPSM) Category Assurance List (CAL), Vulnerability Assessments (VAs) for that the enclave.</t>
        </r>
      </text>
    </comment>
    <comment ref="K388" authorId="0" shapeId="0" xr:uid="{00000000-0006-0000-0B00-000073000000}">
      <text>
        <r>
          <rPr>
            <sz val="11"/>
            <rFont val="Calibri"/>
          </rPr>
          <t>The FortiGate firewall must apply ingress filters to traffic that is inbound to the network through any active external interface.</t>
        </r>
      </text>
    </comment>
    <comment ref="L388" authorId="0" shapeId="0" xr:uid="{00000000-0006-0000-0B00-000074000000}">
      <text>
        <r>
          <rPr>
            <sz val="11"/>
            <rFont val="Calibri"/>
          </rPr>
          <t>The FortiGate firewall must apply egress filters to traffic outbound from the network through any internal interface.</t>
        </r>
      </text>
    </comment>
    <comment ref="M388" authorId="0" shapeId="0" xr:uid="{00000000-0006-0000-0B00-000075000000}">
      <text>
        <r>
          <rPr>
            <sz val="11"/>
            <rFont val="Calibri"/>
          </rPr>
          <t>The FortiGate firewall must be configured to inspect all inbound and outbound traffic at the application layer.</t>
        </r>
      </text>
    </comment>
    <comment ref="H401" authorId="0" shapeId="0" xr:uid="{00000000-0006-0000-0B00-000076000000}">
      <text>
        <r>
          <rPr>
            <sz val="11"/>
            <rFont val="Calibri"/>
          </rPr>
          <t>The FortiGate firewall must block outbound traffic containing denial-of-service (DoS) attacks to protect against the use of internal information systems to launch any DoS attacks against other networks or endpoints.</t>
        </r>
      </text>
    </comment>
    <comment ref="I401" authorId="0" shapeId="0" xr:uid="{00000000-0006-0000-0B00-000077000000}">
      <text>
        <r>
          <rPr>
            <sz val="11"/>
            <rFont val="Calibri"/>
          </rPr>
          <t>The FortiGate firewall implementation must manage excess bandwidth to limit the effects of packet flooding types of denial-of-service (DoS) attacks.</t>
        </r>
      </text>
    </comment>
    <comment ref="J401" authorId="0" shapeId="0" xr:uid="{00000000-0006-0000-0B00-000078000000}">
      <text>
        <r>
          <rPr>
            <sz val="11"/>
            <rFont val="Calibri"/>
          </rPr>
          <t>The FortiGate firewall must employ filters that prevent or limit the effects of all types of commonly known denial-of-service (DoS) attacks, including flooding, packet sweeps, and unauthorized port scanning.</t>
        </r>
      </text>
    </comment>
    <comment ref="K401" authorId="0" shapeId="0" xr:uid="{00000000-0006-0000-0B00-000079000000}">
      <text>
        <r>
          <rPr>
            <sz val="11"/>
            <rFont val="Calibri"/>
          </rPr>
          <t>The FortiGate firewall must generate an alert that can be forwarded to, at a minimum, the Information System Security Officer (ISSO) and Information System Security Manager (ISSM) when denial-of-service (DoS) incidents are detected.</t>
        </r>
      </text>
    </comment>
    <comment ref="L401" authorId="0" shapeId="0" xr:uid="{00000000-0006-0000-0B00-00007A000000}">
      <text>
        <r>
          <rPr>
            <sz val="11"/>
            <rFont val="Calibri"/>
          </rPr>
          <t>The FortiGate device must protect against known types of denial-of-service (DoS) attacks by employing organization-defined security safeguards.</t>
        </r>
      </text>
    </comment>
    <comment ref="H402" authorId="0" shapeId="0" xr:uid="{00000000-0006-0000-0B00-00007B000000}">
      <text>
        <r>
          <rPr>
            <sz val="11"/>
            <rFont val="Calibri"/>
          </rPr>
          <t>The FortiGate firewall must block outbound traffic containing denial-of-service (DoS) attacks to protect against the use of internal information systems to launch any DoS attacks against other networks or endpoints.</t>
        </r>
      </text>
    </comment>
    <comment ref="I402" authorId="0" shapeId="0" xr:uid="{00000000-0006-0000-0B00-00007C000000}">
      <text>
        <r>
          <rPr>
            <sz val="11"/>
            <rFont val="Calibri"/>
          </rPr>
          <t>The FortiGate firewall implementation must manage excess bandwidth to limit the effects of packet flooding types of denial-of-service (DoS) attacks.</t>
        </r>
      </text>
    </comment>
    <comment ref="J402" authorId="0" shapeId="0" xr:uid="{00000000-0006-0000-0B00-00007D000000}">
      <text>
        <r>
          <rPr>
            <sz val="11"/>
            <rFont val="Calibri"/>
          </rPr>
          <t>The FortiGate firewall must employ filters that prevent or limit the effects of all types of commonly known denial-of-service (DoS) attacks, including flooding, packet sweeps, and unauthorized port scanning.</t>
        </r>
      </text>
    </comment>
    <comment ref="K402" authorId="0" shapeId="0" xr:uid="{00000000-0006-0000-0B00-00007E000000}">
      <text>
        <r>
          <rPr>
            <sz val="11"/>
            <rFont val="Calibri"/>
          </rPr>
          <t>The FortiGate firewall must generate an alert that can be forwarded to, at a minimum, the Information System Security Officer (ISSO) and Information System Security Manager (ISSM) when denial-of-service (DoS) incidents are detected.</t>
        </r>
      </text>
    </comment>
    <comment ref="L402" authorId="0" shapeId="0" xr:uid="{00000000-0006-0000-0B00-00007F000000}">
      <text>
        <r>
          <rPr>
            <sz val="11"/>
            <rFont val="Calibri"/>
          </rPr>
          <t>The FortiGate device must protect against known types of denial-of-service (DoS) attacks by employing organization-defined security safeguards.</t>
        </r>
      </text>
    </comment>
    <comment ref="H411" authorId="0" shapeId="0" xr:uid="{00000000-0006-0000-0B00-000080000000}">
      <text>
        <r>
          <rPr>
            <sz val="11"/>
            <rFont val="Calibri"/>
          </rPr>
          <t>The FortiGate device must automatically audit account creation.</t>
        </r>
      </text>
    </comment>
    <comment ref="I411" authorId="0" shapeId="0" xr:uid="{00000000-0006-0000-0B00-000081000000}">
      <text>
        <r>
          <rPr>
            <sz val="11"/>
            <rFont val="Calibri"/>
          </rPr>
          <t>The FortiGate device must automatically audit account modification.</t>
        </r>
      </text>
    </comment>
    <comment ref="J411" authorId="0" shapeId="0" xr:uid="{00000000-0006-0000-0B00-000082000000}">
      <text>
        <r>
          <rPr>
            <sz val="11"/>
            <rFont val="Calibri"/>
          </rPr>
          <t>The FortiGate device must have only one local account to be used as the account of last resort in the event the authentication server is unavailable.</t>
        </r>
      </text>
    </comment>
    <comment ref="K411" authorId="0" shapeId="0" xr:uid="{00000000-0006-0000-0B00-000083000000}">
      <text>
        <r>
          <rPr>
            <sz val="11"/>
            <rFont val="Calibri"/>
          </rPr>
          <t>The FortiGate device must log all user activity.</t>
        </r>
      </text>
    </comment>
    <comment ref="H413" authorId="0" shapeId="0" xr:uid="{00000000-0006-0000-0B00-000084000000}">
      <text>
        <r>
          <rPr>
            <sz val="11"/>
            <rFont val="Calibri"/>
          </rPr>
          <t>The FortiGate device must use LDAP for authentication.</t>
        </r>
      </text>
    </comment>
    <comment ref="I413" authorId="0" shapeId="0" xr:uid="{00000000-0006-0000-0B00-000085000000}">
      <text>
        <r>
          <rPr>
            <sz val="11"/>
            <rFont val="Calibri"/>
          </rPr>
          <t>The FortiGate device must use LDAPS for the LDAP connection.</t>
        </r>
      </text>
    </comment>
    <comment ref="H414" authorId="0" shapeId="0" xr:uid="{00000000-0006-0000-0B00-000086000000}">
      <text>
        <r>
          <rPr>
            <sz val="11"/>
            <rFont val="Calibri"/>
          </rPr>
          <t>The FortiGate device must implement replay-resistant authentication mechanisms for network access to privileged accounts.</t>
        </r>
      </text>
    </comment>
    <comment ref="I414" authorId="0" shapeId="0" xr:uid="{00000000-0006-0000-0B00-000087000000}">
      <text>
        <r>
          <rPr>
            <sz val="11"/>
            <rFont val="Calibri"/>
          </rPr>
          <t>The FortiGate device must generate unique session identifiers using a FIPS 140-2-approved random number generator.</t>
        </r>
      </text>
    </comment>
    <comment ref="H415" authorId="0" shapeId="0" xr:uid="{00000000-0006-0000-0B00-000088000000}">
      <text>
        <r>
          <rPr>
            <sz val="11"/>
            <rFont val="Calibri"/>
          </rPr>
          <t>The FortiGate device must implement replay-resistant authentication mechanisms for network access to privileged accounts.</t>
        </r>
      </text>
    </comment>
    <comment ref="H416" authorId="0" shapeId="0" xr:uid="{00000000-0006-0000-0B00-000089000000}">
      <text>
        <r>
          <rPr>
            <sz val="11"/>
            <rFont val="Calibri"/>
          </rPr>
          <t>The FortiGate device must allow full access to only those individuals or roles designated by the ISSM.</t>
        </r>
      </text>
    </comment>
    <comment ref="I416" authorId="0" shapeId="0" xr:uid="{00000000-0006-0000-0B00-00008A000000}">
      <text>
        <r>
          <rPr>
            <sz val="11"/>
            <rFont val="Calibri"/>
          </rPr>
          <t>The FortiGate device must only allow authorized administrators to view or change the device configuration, system files, and other files stored either in the device or on removable media (such as a flash drive).</t>
        </r>
      </text>
    </comment>
    <comment ref="H420" authorId="0" shapeId="0" xr:uid="{00000000-0006-0000-0B00-00008B000000}">
      <text>
        <r>
          <rPr>
            <sz val="11"/>
            <rFont val="Calibri"/>
          </rPr>
          <t>The FortiGate device must enforce the limit of three consecutive invalid logon attempts, after which time it must lock out the user account from accessing the device for 15 minutes.</t>
        </r>
      </text>
    </comment>
    <comment ref="I420" authorId="0" shapeId="0" xr:uid="{00000000-0006-0000-0B00-00008C000000}">
      <text>
        <r>
          <rPr>
            <sz val="11"/>
            <rFont val="Calibri"/>
          </rPr>
          <t>The FortiGate device must generate audit records when successful/unsuccessful logon attempts occur.</t>
        </r>
      </text>
    </comment>
    <comment ref="J420" authorId="0" shapeId="0" xr:uid="{00000000-0006-0000-0B00-00008D000000}">
      <text>
        <r>
          <rPr>
            <sz val="11"/>
            <rFont val="Calibri"/>
          </rPr>
          <t>The FortiGate device must generate audit records when concurrent logons from different workstations occur.</t>
        </r>
      </text>
    </comment>
    <comment ref="H421" authorId="0" shapeId="0" xr:uid="{00000000-0006-0000-0B00-00008E000000}">
      <text>
        <r>
          <rPr>
            <sz val="11"/>
            <rFont val="Calibri"/>
          </rPr>
          <t>The FortiGate device must enforce a minimum 15-character password length.</t>
        </r>
      </text>
    </comment>
    <comment ref="I421" authorId="0" shapeId="0" xr:uid="{00000000-0006-0000-0B00-00008F000000}">
      <text>
        <r>
          <rPr>
            <sz val="11"/>
            <rFont val="Calibri"/>
          </rPr>
          <t>The FortiGate device must enforce password complexity by requiring that at least one uppercase character be used.</t>
        </r>
      </text>
    </comment>
    <comment ref="J421" authorId="0" shapeId="0" xr:uid="{00000000-0006-0000-0B00-000090000000}">
      <text>
        <r>
          <rPr>
            <sz val="11"/>
            <rFont val="Calibri"/>
          </rPr>
          <t>The FortiGate device must enforce password complexity by requiring that at least one lowercase character be used.</t>
        </r>
      </text>
    </comment>
    <comment ref="K421" authorId="0" shapeId="0" xr:uid="{00000000-0006-0000-0B00-000091000000}">
      <text>
        <r>
          <rPr>
            <sz val="11"/>
            <rFont val="Calibri"/>
          </rPr>
          <t>The FortiGate device must enforce password complexity by requiring at least one numeric character be used.</t>
        </r>
      </text>
    </comment>
    <comment ref="L421" authorId="0" shapeId="0" xr:uid="{00000000-0006-0000-0B00-000092000000}">
      <text>
        <r>
          <rPr>
            <sz val="11"/>
            <rFont val="Calibri"/>
          </rPr>
          <t>The FortiGate device must enforce password complexity by requiring that at least one special character be used.</t>
        </r>
      </text>
    </comment>
    <comment ref="M421" authorId="0" shapeId="0" xr:uid="{00000000-0006-0000-0B00-000093000000}">
      <text>
        <r>
          <rPr>
            <sz val="11"/>
            <rFont val="Calibri"/>
          </rPr>
          <t>The FortiGate device must require that when a password is changed, the characters are changed in at least eight of the positions within the password.</t>
        </r>
      </text>
    </comment>
    <comment ref="H422" authorId="0" shapeId="0" xr:uid="{00000000-0006-0000-0B00-000094000000}">
      <text>
        <r>
          <rPr>
            <sz val="11"/>
            <rFont val="Calibri"/>
          </rPr>
          <t>The FortiGate device must enforce a minimum 15-character password length.</t>
        </r>
      </text>
    </comment>
    <comment ref="I422" authorId="0" shapeId="0" xr:uid="{00000000-0006-0000-0B00-000095000000}">
      <text>
        <r>
          <rPr>
            <sz val="11"/>
            <rFont val="Calibri"/>
          </rPr>
          <t>The FortiGate device must enforce password complexity by requiring that at least one uppercase character be used.</t>
        </r>
      </text>
    </comment>
    <comment ref="J422" authorId="0" shapeId="0" xr:uid="{00000000-0006-0000-0B00-000096000000}">
      <text>
        <r>
          <rPr>
            <sz val="11"/>
            <rFont val="Calibri"/>
          </rPr>
          <t>The FortiGate device must enforce password complexity by requiring that at least one lowercase character be used.</t>
        </r>
      </text>
    </comment>
    <comment ref="K422" authorId="0" shapeId="0" xr:uid="{00000000-0006-0000-0B00-000097000000}">
      <text>
        <r>
          <rPr>
            <sz val="11"/>
            <rFont val="Calibri"/>
          </rPr>
          <t>The FortiGate device must enforce password complexity by requiring at least one numeric character be used.</t>
        </r>
      </text>
    </comment>
    <comment ref="L422" authorId="0" shapeId="0" xr:uid="{00000000-0006-0000-0B00-000098000000}">
      <text>
        <r>
          <rPr>
            <sz val="11"/>
            <rFont val="Calibri"/>
          </rPr>
          <t>The FortiGate device must enforce password complexity by requiring that at least one special character be used.</t>
        </r>
      </text>
    </comment>
    <comment ref="M422" authorId="0" shapeId="0" xr:uid="{00000000-0006-0000-0B00-000099000000}">
      <text>
        <r>
          <rPr>
            <sz val="11"/>
            <rFont val="Calibri"/>
          </rPr>
          <t>The FortiGate device must require that when a password is changed, the characters are changed in at least eight of the positions within the password.</t>
        </r>
      </text>
    </comment>
  </commentList>
</comments>
</file>

<file path=xl/sharedStrings.xml><?xml version="1.0" encoding="utf-8"?>
<sst xmlns="http://schemas.openxmlformats.org/spreadsheetml/2006/main" count="12683" uniqueCount="6159">
  <si>
    <t>Id</t>
  </si>
  <si>
    <t>Title</t>
  </si>
  <si>
    <t>Severity</t>
  </si>
  <si>
    <t>Component</t>
  </si>
  <si>
    <t>MoSCoW</t>
  </si>
  <si>
    <t>OpsImpact</t>
  </si>
  <si>
    <t>Phase</t>
  </si>
  <si>
    <t>ImplStatus</t>
  </si>
  <si>
    <t>Notes</t>
  </si>
  <si>
    <t>Remediation</t>
  </si>
  <si>
    <t>Description</t>
  </si>
  <si>
    <t>Audit</t>
  </si>
  <si>
    <t>Status</t>
  </si>
  <si>
    <t>LogID</t>
  </si>
  <si>
    <t>V-234133</t>
  </si>
  <si>
    <r>
      <rPr>
        <sz val="11"/>
        <rFont val="Calibri"/>
      </rPr>
      <t>The FortiGate firewall must use filters that use packet headers and packet attributes, including source and destination IP addresses and ports.</t>
    </r>
  </si>
  <si>
    <t>CAT I (High)</t>
  </si>
  <si>
    <t>Component-1</t>
  </si>
  <si>
    <t>Unassigned</t>
  </si>
  <si>
    <t>Unassessed</t>
  </si>
  <si>
    <t>Pending</t>
  </si>
  <si>
    <t/>
  </si>
  <si>
    <r>
      <rPr>
        <sz val="11"/>
        <color rgb="FF000000"/>
        <rFont val="Calibri"/>
      </rPr>
      <t xml:space="preserve">The fix can be performed on FortiGate GUI or CLI. </t>
    </r>
    <r>
      <rPr>
        <sz val="11"/>
        <color rgb="FF000000"/>
        <rFont val="Calibri"/>
      </rPr>
      <t xml:space="preserve">
</t>
    </r>
    <r>
      <rPr>
        <sz val="11"/>
        <color rgb="FF000000"/>
        <rFont val="Calibri"/>
      </rPr>
      <t>Log in to the FortiGate GUI with Super- or Firewall Policy-Admin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Click +Create New to configure application specific policies, with Action set to ACCEPT.</t>
    </r>
    <r>
      <rPr>
        <sz val="11"/>
        <color rgb="FF000000"/>
        <rFont val="Calibri"/>
      </rPr>
      <t xml:space="preserve">
</t>
    </r>
    <r>
      <rPr>
        <sz val="11"/>
        <color rgb="FF000000"/>
        <rFont val="Calibri"/>
      </rPr>
      <t>4. Configure Logging Options to log All Sessions.</t>
    </r>
    <r>
      <rPr>
        <sz val="11"/>
        <color rgb="FF000000"/>
        <rFont val="Calibri"/>
      </rPr>
      <t xml:space="preserve">
</t>
    </r>
    <r>
      <rPr>
        <sz val="11"/>
        <color rgb="FF000000"/>
        <rFont val="Calibri"/>
      </rPr>
      <t>5. Confirm each Policy is Enabled.</t>
    </r>
    <r>
      <rPr>
        <sz val="11"/>
        <color rgb="FF000000"/>
        <rFont val="Calibri"/>
      </rPr>
      <t xml:space="preserve">
</t>
    </r>
    <r>
      <rPr>
        <sz val="11"/>
        <color rgb="FF000000"/>
        <rFont val="Calibri"/>
      </rPr>
      <t>6.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For IPv4 policy, run the following command:</t>
    </r>
    <r>
      <rPr>
        <sz val="11"/>
        <color rgb="FF000000"/>
        <rFont val="Calibri"/>
      </rPr>
      <t xml:space="preserve">
</t>
    </r>
    <r>
      <rPr>
        <sz val="11"/>
        <color rgb="FF000000"/>
        <rFont val="Calibri"/>
      </rPr>
      <t xml:space="preserve">     # config firewall policy</t>
    </r>
    <r>
      <rPr>
        <sz val="11"/>
        <color rgb="FF000000"/>
        <rFont val="Calibri"/>
      </rPr>
      <t xml:space="preserve">
</t>
    </r>
    <r>
      <rPr>
        <sz val="11"/>
        <color rgb="FF000000"/>
        <rFont val="Calibri"/>
      </rPr>
      <t xml:space="preserve">     #   edit {policyid}</t>
    </r>
    <r>
      <rPr>
        <sz val="11"/>
        <color rgb="FF000000"/>
        <rFont val="Calibri"/>
      </rPr>
      <t xml:space="preserve">
</t>
    </r>
    <r>
      <rPr>
        <sz val="11"/>
        <color rgb="FF000000"/>
        <rFont val="Calibri"/>
      </rPr>
      <t xml:space="preserve">     #        set srcintf {interface_name_ext}</t>
    </r>
    <r>
      <rPr>
        <sz val="11"/>
        <color rgb="FF000000"/>
        <rFont val="Calibri"/>
      </rPr>
      <t xml:space="preserve">
</t>
    </r>
    <r>
      <rPr>
        <sz val="11"/>
        <color rgb="FF000000"/>
        <rFont val="Calibri"/>
      </rPr>
      <t xml:space="preserve">     #        set dstintf {interface_name_int}</t>
    </r>
    <r>
      <rPr>
        <sz val="11"/>
        <color rgb="FF000000"/>
        <rFont val="Calibri"/>
      </rPr>
      <t xml:space="preserve">
</t>
    </r>
    <r>
      <rPr>
        <sz val="11"/>
        <color rgb="FF000000"/>
        <rFont val="Calibri"/>
      </rPr>
      <t xml:space="preserve">     #        set srcaddr {address_a}</t>
    </r>
    <r>
      <rPr>
        <sz val="11"/>
        <color rgb="FF000000"/>
        <rFont val="Calibri"/>
      </rPr>
      <t xml:space="preserve">
</t>
    </r>
    <r>
      <rPr>
        <sz val="11"/>
        <color rgb="FF000000"/>
        <rFont val="Calibri"/>
      </rPr>
      <t xml:space="preserve">     #        set dstaddr {address_b}</t>
    </r>
    <r>
      <rPr>
        <sz val="11"/>
        <color rgb="FF000000"/>
        <rFont val="Calibri"/>
      </rPr>
      <t xml:space="preserve">
</t>
    </r>
    <r>
      <rPr>
        <sz val="11"/>
        <color rgb="FF000000"/>
        <rFont val="Calibri"/>
      </rPr>
      <t xml:space="preserve">     #        set schedule {always}</t>
    </r>
    <r>
      <rPr>
        <sz val="11"/>
        <color rgb="FF000000"/>
        <rFont val="Calibri"/>
      </rPr>
      <t xml:space="preserve">
</t>
    </r>
    <r>
      <rPr>
        <sz val="11"/>
        <color rgb="FF000000"/>
        <rFont val="Calibri"/>
      </rPr>
      <t xml:space="preserve">     #        set service {HTTPS}</t>
    </r>
    <r>
      <rPr>
        <sz val="11"/>
        <color rgb="FF000000"/>
        <rFont val="Calibri"/>
      </rPr>
      <t xml:space="preserve">
</t>
    </r>
    <r>
      <rPr>
        <sz val="11"/>
        <color rgb="FF000000"/>
        <rFont val="Calibri"/>
      </rPr>
      <t xml:space="preserve">     #        set action {accept}</t>
    </r>
    <r>
      <rPr>
        <sz val="11"/>
        <color rgb="FF000000"/>
        <rFont val="Calibri"/>
      </rPr>
      <t xml:space="preserve">
</t>
    </r>
    <r>
      <rPr>
        <sz val="11"/>
        <color rgb="FF000000"/>
        <rFont val="Calibri"/>
      </rPr>
      <t xml:space="preserve">     #        set logtraffic all</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 xml:space="preserve">For IPv6 policy, run the following command: </t>
    </r>
    <r>
      <rPr>
        <sz val="11"/>
        <color rgb="FF000000"/>
        <rFont val="Calibri"/>
      </rPr>
      <t xml:space="preserve">
</t>
    </r>
    <r>
      <rPr>
        <sz val="11"/>
        <color rgb="FF000000"/>
        <rFont val="Calibri"/>
      </rPr>
      <t xml:space="preserve">     # config firewall policy6</t>
    </r>
    <r>
      <rPr>
        <sz val="11"/>
        <color rgb="FF000000"/>
        <rFont val="Calibri"/>
      </rPr>
      <t xml:space="preserve">
</t>
    </r>
    <r>
      <rPr>
        <sz val="11"/>
        <color rgb="FF000000"/>
        <rFont val="Calibri"/>
      </rPr>
      <t xml:space="preserve">     #  edit {policyid}</t>
    </r>
    <r>
      <rPr>
        <sz val="11"/>
        <color rgb="FF000000"/>
        <rFont val="Calibri"/>
      </rPr>
      <t xml:space="preserve">
</t>
    </r>
    <r>
      <rPr>
        <sz val="11"/>
        <color rgb="FF000000"/>
        <rFont val="Calibri"/>
      </rPr>
      <t xml:space="preserve">     #        set srcintf {interface_name_ext}</t>
    </r>
    <r>
      <rPr>
        <sz val="11"/>
        <color rgb="FF000000"/>
        <rFont val="Calibri"/>
      </rPr>
      <t xml:space="preserve">
</t>
    </r>
    <r>
      <rPr>
        <sz val="11"/>
        <color rgb="FF000000"/>
        <rFont val="Calibri"/>
      </rPr>
      <t xml:space="preserve">     #        set dstintf {interface_name_int}</t>
    </r>
    <r>
      <rPr>
        <sz val="11"/>
        <color rgb="FF000000"/>
        <rFont val="Calibri"/>
      </rPr>
      <t xml:space="preserve">
</t>
    </r>
    <r>
      <rPr>
        <sz val="11"/>
        <color rgb="FF000000"/>
        <rFont val="Calibri"/>
      </rPr>
      <t xml:space="preserve">     #        set srcaddr {address_a}</t>
    </r>
    <r>
      <rPr>
        <sz val="11"/>
        <color rgb="FF000000"/>
        <rFont val="Calibri"/>
      </rPr>
      <t xml:space="preserve">
</t>
    </r>
    <r>
      <rPr>
        <sz val="11"/>
        <color rgb="FF000000"/>
        <rFont val="Calibri"/>
      </rPr>
      <t xml:space="preserve">     #        set dstaddr {address_b}</t>
    </r>
    <r>
      <rPr>
        <sz val="11"/>
        <color rgb="FF000000"/>
        <rFont val="Calibri"/>
      </rPr>
      <t xml:space="preserve">
</t>
    </r>
    <r>
      <rPr>
        <sz val="11"/>
        <color rgb="FF000000"/>
        <rFont val="Calibri"/>
      </rPr>
      <t xml:space="preserve">     #        set schedule {always}</t>
    </r>
    <r>
      <rPr>
        <sz val="11"/>
        <color rgb="FF000000"/>
        <rFont val="Calibri"/>
      </rPr>
      <t xml:space="preserve">
</t>
    </r>
    <r>
      <rPr>
        <sz val="11"/>
        <color rgb="FF000000"/>
        <rFont val="Calibri"/>
      </rPr>
      <t xml:space="preserve">     #        set service {HTTPS}</t>
    </r>
    <r>
      <rPr>
        <sz val="11"/>
        <color rgb="FF000000"/>
        <rFont val="Calibri"/>
      </rPr>
      <t xml:space="preserve">
</t>
    </r>
    <r>
      <rPr>
        <sz val="11"/>
        <color rgb="FF000000"/>
        <rFont val="Calibri"/>
      </rPr>
      <t xml:space="preserve">     #        set action {accept}</t>
    </r>
    <r>
      <rPr>
        <sz val="11"/>
        <color rgb="FF000000"/>
        <rFont val="Calibri"/>
      </rPr>
      <t xml:space="preserve">
</t>
    </r>
    <r>
      <rPr>
        <sz val="11"/>
        <color rgb="FF000000"/>
        <rFont val="Calibri"/>
      </rPr>
      <t xml:space="preserve">     #        set logtraffic all</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The {} indicate the object is defined by the organization policy. The firewall performs IP integrity header checking on all incoming packets to verify if the protocol packet is a valid TCP, UDP, ICMP, SCTP, or GRE length. Stateful inspection is done to verify TCP SYN and FIN flags are set as needed.</t>
    </r>
  </si>
  <si>
    <r>
      <rPr>
        <sz val="11"/>
        <color rgb="FF000000"/>
        <rFont val="Calibri"/>
      </rPr>
      <t>Information flow control regulates where information is allowed to travel within a network and between interconnected networks. Blocking or restricting detected harmful or suspicious communications between interconnected networks enforces approved authorizations for controlling the flow of traffic.</t>
    </r>
    <r>
      <rPr>
        <sz val="11"/>
        <color rgb="FF000000"/>
        <rFont val="Calibri"/>
      </rPr>
      <t xml:space="preserve">
</t>
    </r>
    <r>
      <rPr>
        <sz val="11"/>
        <color rgb="FF000000"/>
        <rFont val="Calibri"/>
      </rPr>
      <t>The firewall that filters traffic outbound to interconnected networks with different security policies must be configured with filters (i.e., rules, access control lists [ACLs], screens, and policies) that permit, restrict, or block traffic based on organization-defined traffic authorizations. Filtering must include packet header and packet attribute information, such as IP addresses and port numbers.</t>
    </r>
    <r>
      <rPr>
        <sz val="11"/>
        <color rgb="FF000000"/>
        <rFont val="Calibri"/>
      </rPr>
      <t xml:space="preserve">
</t>
    </r>
    <r>
      <rPr>
        <sz val="11"/>
        <color rgb="FF000000"/>
        <rFont val="Calibri"/>
      </rPr>
      <t>Configure filters to perform certain actions when packets match specified attributes, including the following actions:</t>
    </r>
    <r>
      <rPr>
        <sz val="11"/>
        <color rgb="FF000000"/>
        <rFont val="Calibri"/>
      </rPr>
      <t xml:space="preserve">
</t>
    </r>
    <r>
      <rPr>
        <sz val="11"/>
        <color rgb="FF000000"/>
        <rFont val="Calibri"/>
      </rPr>
      <t>- Apply a policy</t>
    </r>
    <r>
      <rPr>
        <sz val="11"/>
        <color rgb="FF000000"/>
        <rFont val="Calibri"/>
      </rPr>
      <t xml:space="preserve">
</t>
    </r>
    <r>
      <rPr>
        <sz val="11"/>
        <color rgb="FF000000"/>
        <rFont val="Calibri"/>
      </rPr>
      <t>- Accept, reject, or discard the packets</t>
    </r>
    <r>
      <rPr>
        <sz val="11"/>
        <color rgb="FF000000"/>
        <rFont val="Calibri"/>
      </rPr>
      <t xml:space="preserve">
</t>
    </r>
    <r>
      <rPr>
        <sz val="11"/>
        <color rgb="FF000000"/>
        <rFont val="Calibri"/>
      </rPr>
      <t>- Classify the packets based on their source address</t>
    </r>
    <r>
      <rPr>
        <sz val="11"/>
        <color rgb="FF000000"/>
        <rFont val="Calibri"/>
      </rPr>
      <t xml:space="preserve">
</t>
    </r>
    <r>
      <rPr>
        <sz val="11"/>
        <color rgb="FF000000"/>
        <rFont val="Calibri"/>
      </rPr>
      <t>- Evaluate the next term in the filter</t>
    </r>
    <r>
      <rPr>
        <sz val="11"/>
        <color rgb="FF000000"/>
        <rFont val="Calibri"/>
      </rPr>
      <t xml:space="preserve">
</t>
    </r>
    <r>
      <rPr>
        <sz val="11"/>
        <color rgb="FF000000"/>
        <rFont val="Calibri"/>
      </rPr>
      <t>- Increment a packet counter</t>
    </r>
    <r>
      <rPr>
        <sz val="11"/>
        <color rgb="FF000000"/>
        <rFont val="Calibri"/>
      </rPr>
      <t xml:space="preserve">
</t>
    </r>
    <r>
      <rPr>
        <sz val="11"/>
        <color rgb="FF000000"/>
        <rFont val="Calibri"/>
      </rPr>
      <t>- Set the packets’ loss priority</t>
    </r>
    <r>
      <rPr>
        <sz val="11"/>
        <color rgb="FF000000"/>
        <rFont val="Calibri"/>
      </rPr>
      <t xml:space="preserve">
</t>
    </r>
    <r>
      <rPr>
        <sz val="11"/>
        <color rgb="FF000000"/>
        <rFont val="Calibri"/>
      </rPr>
      <t>- Specify an IPsec SA (if IPsec is used in the implementation)</t>
    </r>
    <r>
      <rPr>
        <sz val="11"/>
        <color rgb="FF000000"/>
        <rFont val="Calibri"/>
      </rPr>
      <t xml:space="preserve">
</t>
    </r>
    <r>
      <rPr>
        <sz val="11"/>
        <color rgb="FF000000"/>
        <rFont val="Calibri"/>
      </rPr>
      <t>- Specify the forwarding path</t>
    </r>
    <r>
      <rPr>
        <sz val="11"/>
        <color rgb="FF000000"/>
        <rFont val="Calibri"/>
      </rPr>
      <t xml:space="preserve">
</t>
    </r>
    <r>
      <rPr>
        <sz val="11"/>
        <color rgb="FF000000"/>
        <rFont val="Calibri"/>
      </rPr>
      <t>- Write an alert or message to the system log.</t>
    </r>
  </si>
  <si>
    <r>
      <rPr>
        <sz val="11"/>
        <color rgb="FF000000"/>
        <rFont val="Calibri"/>
      </rPr>
      <t>Log in to the FortiGate GUI with Super- or Firewall Policy-Admin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Verify there are no policies configured with source and destination interface set to "any", and source and destination address set to "all" and the Action set to ACCEPT.</t>
    </r>
    <r>
      <rPr>
        <sz val="11"/>
        <color rgb="FF000000"/>
        <rFont val="Calibri"/>
      </rPr>
      <t xml:space="preserve">
</t>
    </r>
    <r>
      <rPr>
        <sz val="11"/>
        <color rgb="FF000000"/>
        <rFont val="Calibri"/>
      </rPr>
      <t>If there are policies configured with source and destination interface set to "any", and source and destination address set to "all" and the Action set to ACCEPT, this is a finding.</t>
    </r>
  </si>
  <si>
    <t>V-234134</t>
  </si>
  <si>
    <r>
      <rPr>
        <sz val="11"/>
        <rFont val="Calibri"/>
      </rPr>
      <t>The FortiGate firewall must use organization-defined filtering rules that apply to the monitoring of remote access traffic for the traffic from the VPN access points.</t>
    </r>
  </si>
  <si>
    <t>CAT II (Medium)</t>
  </si>
  <si>
    <r>
      <rPr>
        <sz val="11"/>
        <color rgb="FF000000"/>
        <rFont val="Calibri"/>
      </rPr>
      <t xml:space="preserve">This fix can be performed on the FortiGate GUI or on the CLI. </t>
    </r>
    <r>
      <rPr>
        <sz val="11"/>
        <color rgb="FF000000"/>
        <rFont val="Calibri"/>
      </rPr>
      <t xml:space="preserve">
</t>
    </r>
    <r>
      <rPr>
        <sz val="11"/>
        <color rgb="FF000000"/>
        <rFont val="Calibri"/>
      </rPr>
      <t>Log in to the FortiGate GUI with Super- or Firewall Policy-Admin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Click +Create New to configure new ingress and egress SSL-VPN- or IPSec-VPN-related policies that meet the organization-defined filtering rules.</t>
    </r>
    <r>
      <rPr>
        <sz val="11"/>
        <color rgb="FF000000"/>
        <rFont val="Calibri"/>
      </rPr>
      <t xml:space="preserve">
</t>
    </r>
    <r>
      <rPr>
        <sz val="11"/>
        <color rgb="FF000000"/>
        <rFont val="Calibri"/>
      </rPr>
      <t>4. Configure Logging Options to log All Sessions (for most verbose logging).</t>
    </r>
    <r>
      <rPr>
        <sz val="11"/>
        <color rgb="FF000000"/>
        <rFont val="Calibri"/>
      </rPr>
      <t xml:space="preserve">
</t>
    </r>
    <r>
      <rPr>
        <sz val="11"/>
        <color rgb="FF000000"/>
        <rFont val="Calibri"/>
      </rPr>
      <t>5. Confirm each created Policy is Enabled.</t>
    </r>
    <r>
      <rPr>
        <sz val="11"/>
        <color rgb="FF000000"/>
        <rFont val="Calibri"/>
      </rPr>
      <t xml:space="preserve">
</t>
    </r>
    <r>
      <rPr>
        <sz val="11"/>
        <color rgb="FF000000"/>
        <rFont val="Calibri"/>
      </rPr>
      <t>6.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firewall policy</t>
    </r>
    <r>
      <rPr>
        <sz val="11"/>
        <color rgb="FF000000"/>
        <rFont val="Calibri"/>
      </rPr>
      <t xml:space="preserve">
</t>
    </r>
    <r>
      <rPr>
        <sz val="11"/>
        <color rgb="FF000000"/>
        <rFont val="Calibri"/>
      </rPr>
      <t xml:space="preserve">     #   edit 0</t>
    </r>
    <r>
      <rPr>
        <sz val="11"/>
        <color rgb="FF000000"/>
        <rFont val="Calibri"/>
      </rPr>
      <t xml:space="preserve">
</t>
    </r>
    <r>
      <rPr>
        <sz val="11"/>
        <color rgb="FF000000"/>
        <rFont val="Calibri"/>
      </rPr>
      <t xml:space="preserve">     #        set srcintf {vpn_interface}</t>
    </r>
    <r>
      <rPr>
        <sz val="11"/>
        <color rgb="FF000000"/>
        <rFont val="Calibri"/>
      </rPr>
      <t xml:space="preserve">
</t>
    </r>
    <r>
      <rPr>
        <sz val="11"/>
        <color rgb="FF000000"/>
        <rFont val="Calibri"/>
      </rPr>
      <t xml:space="preserve">     #        set dstintf {interface_1}</t>
    </r>
    <r>
      <rPr>
        <sz val="11"/>
        <color rgb="FF000000"/>
        <rFont val="Calibri"/>
      </rPr>
      <t xml:space="preserve">
</t>
    </r>
    <r>
      <rPr>
        <sz val="11"/>
        <color rgb="FF000000"/>
        <rFont val="Calibri"/>
      </rPr>
      <t xml:space="preserve">     #        set srcaddr {address_a}</t>
    </r>
    <r>
      <rPr>
        <sz val="11"/>
        <color rgb="FF000000"/>
        <rFont val="Calibri"/>
      </rPr>
      <t xml:space="preserve">
</t>
    </r>
    <r>
      <rPr>
        <sz val="11"/>
        <color rgb="FF000000"/>
        <rFont val="Calibri"/>
      </rPr>
      <t xml:space="preserve">     #        set dstaddr {address_b}</t>
    </r>
    <r>
      <rPr>
        <sz val="11"/>
        <color rgb="FF000000"/>
        <rFont val="Calibri"/>
      </rPr>
      <t xml:space="preserve">
</t>
    </r>
    <r>
      <rPr>
        <sz val="11"/>
        <color rgb="FF000000"/>
        <rFont val="Calibri"/>
      </rPr>
      <t xml:space="preserve">     #        set schedule {always}</t>
    </r>
    <r>
      <rPr>
        <sz val="11"/>
        <color rgb="FF000000"/>
        <rFont val="Calibri"/>
      </rPr>
      <t xml:space="preserve">
</t>
    </r>
    <r>
      <rPr>
        <sz val="11"/>
        <color rgb="FF000000"/>
        <rFont val="Calibri"/>
      </rPr>
      <t xml:space="preserve">     #        set service {services required by site policy}</t>
    </r>
    <r>
      <rPr>
        <sz val="11"/>
        <color rgb="FF000000"/>
        <rFont val="Calibri"/>
      </rPr>
      <t xml:space="preserve">
</t>
    </r>
    <r>
      <rPr>
        <sz val="11"/>
        <color rgb="FF000000"/>
        <rFont val="Calibri"/>
      </rPr>
      <t xml:space="preserve">     #        set action {accept}</t>
    </r>
    <r>
      <rPr>
        <sz val="11"/>
        <color rgb="FF000000"/>
        <rFont val="Calibri"/>
      </rPr>
      <t xml:space="preserve">
</t>
    </r>
    <r>
      <rPr>
        <sz val="11"/>
        <color rgb="FF000000"/>
        <rFont val="Calibri"/>
      </rPr>
      <t xml:space="preserve">     #        set logtraffic enable</t>
    </r>
    <r>
      <rPr>
        <sz val="11"/>
        <color rgb="FF000000"/>
        <rFont val="Calibri"/>
      </rPr>
      <t xml:space="preserve">
</t>
    </r>
    <r>
      <rPr>
        <sz val="11"/>
        <color rgb="FF000000"/>
        <rFont val="Calibri"/>
      </rPr>
      <t xml:space="preserve">     #    next</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3. Create opposite (ingress or egress) policy as required.</t>
    </r>
    <r>
      <rPr>
        <sz val="11"/>
        <color rgb="FF000000"/>
        <rFont val="Calibri"/>
      </rPr>
      <t xml:space="preserve">
</t>
    </r>
    <r>
      <rPr>
        <sz val="11"/>
        <color rgb="FF000000"/>
        <rFont val="Calibri"/>
      </rPr>
      <t>The {} indicate the object is defined by the organization policy.</t>
    </r>
  </si>
  <si>
    <r>
      <rPr>
        <sz val="11"/>
        <color rgb="FF000000"/>
        <rFont val="Calibri"/>
      </rPr>
      <t>Remote access devices (such as those providing remote access to network devices and information systems) that lack automated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t>
    </r>
    <r>
      <rPr>
        <sz val="11"/>
        <color rgb="FF000000"/>
        <rFont val="Calibri"/>
      </rPr>
      <t xml:space="preserve">
</t>
    </r>
    <r>
      <rPr>
        <sz val="11"/>
        <color rgb="FF000000"/>
        <rFont val="Calibri"/>
      </rPr>
      <t>Automated monitoring of remote access sessions allows organizations to detect cyberattacks and ensure ongoing compliance with remote access policies by auditing connection activities of remote access capabilities from a variety of information system components (e.g., servers, workstations, notebook computers, smart phones, and tablets).</t>
    </r>
  </si>
  <si>
    <r>
      <rPr>
        <sz val="11"/>
        <color rgb="FF000000"/>
        <rFont val="Calibri"/>
      </rPr>
      <t>If FortiGate is not configured to support VPN access, this requirement is Not Applicable.</t>
    </r>
    <r>
      <rPr>
        <sz val="11"/>
        <color rgb="FF000000"/>
        <rFont val="Calibri"/>
      </rPr>
      <t xml:space="preserve">
</t>
    </r>
    <r>
      <rPr>
        <sz val="11"/>
        <color rgb="FF000000"/>
        <rFont val="Calibri"/>
      </rPr>
      <t>Log in to the FortiGate GUI with Super- or Firewall Policy-Admin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Verify all VPN-related policies are configured with organization-defined filtering rules.</t>
    </r>
    <r>
      <rPr>
        <sz val="11"/>
        <color rgb="FF000000"/>
        <rFont val="Calibri"/>
      </rPr>
      <t xml:space="preserve">
</t>
    </r>
    <r>
      <rPr>
        <sz val="11"/>
        <color rgb="FF000000"/>
        <rFont val="Calibri"/>
      </rPr>
      <t>4. For each VPN-related policy, verify the logging option is configured to log All Sessions (for most verbose logging).</t>
    </r>
    <r>
      <rPr>
        <sz val="11"/>
        <color rgb="FF000000"/>
        <rFont val="Calibri"/>
      </rPr>
      <t xml:space="preserve">
</t>
    </r>
    <r>
      <rPr>
        <sz val="11"/>
        <color rgb="FF000000"/>
        <rFont val="Calibri"/>
      </rPr>
      <t>If there are no VPN policies configured with organization-defined filtering rules, this is a finding.</t>
    </r>
  </si>
  <si>
    <t>V-234135</t>
  </si>
  <si>
    <r>
      <rPr>
        <sz val="11"/>
        <rFont val="Calibri"/>
      </rPr>
      <t>The FortiGate firewall must generate traffic log entries containing information to establish what type of events occurred.</t>
    </r>
  </si>
  <si>
    <r>
      <rPr>
        <sz val="11"/>
        <color rgb="FF000000"/>
        <rFont val="Calibri"/>
      </rPr>
      <t xml:space="preserve">This fix can be performed on the FortiGate GUI or on the CLI. </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Click All for the Event Logging and Local Traffic Log options (for most verbose logging), or Click Customize and choose granular logging options to meet organization needs.</t>
    </r>
    <r>
      <rPr>
        <sz val="11"/>
        <color rgb="FF000000"/>
        <rFont val="Calibri"/>
      </rPr>
      <t xml:space="preserve">
</t>
    </r>
    <r>
      <rPr>
        <sz val="11"/>
        <color rgb="FF000000"/>
        <rFont val="Calibri"/>
      </rPr>
      <t>4. Click Apply.</t>
    </r>
    <r>
      <rPr>
        <sz val="11"/>
        <color rgb="FF000000"/>
        <rFont val="Calibri"/>
      </rPr>
      <t xml:space="preserve">
</t>
    </r>
    <r>
      <rPr>
        <sz val="11"/>
        <color rgb="FF000000"/>
        <rFont val="Calibri"/>
      </rPr>
      <t>In addition to these log settings, configure individual firewall policies with the most suitable Logging Options.</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For each policy, configure Logging Options to log All Sessions (for most verbose logging).</t>
    </r>
    <r>
      <rPr>
        <sz val="11"/>
        <color rgb="FF000000"/>
        <rFont val="Calibri"/>
      </rPr>
      <t xml:space="preserve">
</t>
    </r>
    <r>
      <rPr>
        <sz val="11"/>
        <color rgb="FF000000"/>
        <rFont val="Calibri"/>
      </rPr>
      <t>4. Confirm each created Policy is Enabled.</t>
    </r>
    <r>
      <rPr>
        <sz val="11"/>
        <color rgb="FF000000"/>
        <rFont val="Calibri"/>
      </rPr>
      <t xml:space="preserve">
</t>
    </r>
    <r>
      <rPr>
        <sz val="11"/>
        <color rgb="FF000000"/>
        <rFont val="Calibri"/>
      </rPr>
      <t>5.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1. Open a CLI console.</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eventfilter</t>
    </r>
    <r>
      <rPr>
        <sz val="11"/>
        <color rgb="FF000000"/>
        <rFont val="Calibri"/>
      </rPr>
      <t xml:space="preserve">
</t>
    </r>
    <r>
      <rPr>
        <sz val="11"/>
        <color rgb="FF000000"/>
        <rFont val="Calibri"/>
      </rPr>
      <t xml:space="preserve">     #    set event enable</t>
    </r>
    <r>
      <rPr>
        <sz val="11"/>
        <color rgb="FF000000"/>
        <rFont val="Calibri"/>
      </rPr>
      <t xml:space="preserve">
</t>
    </r>
    <r>
      <rPr>
        <sz val="11"/>
        <color rgb="FF000000"/>
        <rFont val="Calibri"/>
      </rPr>
      <t xml:space="preserve">     #    set system enable</t>
    </r>
    <r>
      <rPr>
        <sz val="11"/>
        <color rgb="FF000000"/>
        <rFont val="Calibri"/>
      </rPr>
      <t xml:space="preserve">
</t>
    </r>
    <r>
      <rPr>
        <sz val="11"/>
        <color rgb="FF000000"/>
        <rFont val="Calibri"/>
      </rPr>
      <t xml:space="preserve">     #    set endpoint enable</t>
    </r>
    <r>
      <rPr>
        <sz val="11"/>
        <color rgb="FF000000"/>
        <rFont val="Calibri"/>
      </rPr>
      <t xml:space="preserve">
</t>
    </r>
    <r>
      <rPr>
        <sz val="11"/>
        <color rgb="FF000000"/>
        <rFont val="Calibri"/>
      </rPr>
      <t xml:space="preserve">     #    set user enable</t>
    </r>
    <r>
      <rPr>
        <sz val="11"/>
        <color rgb="FF000000"/>
        <rFont val="Calibri"/>
      </rPr>
      <t xml:space="preserve">
</t>
    </r>
    <r>
      <rPr>
        <sz val="11"/>
        <color rgb="FF000000"/>
        <rFont val="Calibri"/>
      </rPr>
      <t xml:space="preserve">     #    set security-rating enable</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 xml:space="preserve">     # config firewall policy</t>
    </r>
    <r>
      <rPr>
        <sz val="11"/>
        <color rgb="FF000000"/>
        <rFont val="Calibri"/>
      </rPr>
      <t xml:space="preserve">
</t>
    </r>
    <r>
      <rPr>
        <sz val="11"/>
        <color rgb="FF000000"/>
        <rFont val="Calibri"/>
      </rPr>
      <t xml:space="preserve">     #   edit 0</t>
    </r>
    <r>
      <rPr>
        <sz val="11"/>
        <color rgb="FF000000"/>
        <rFont val="Calibri"/>
      </rPr>
      <t xml:space="preserve">
</t>
    </r>
    <r>
      <rPr>
        <sz val="11"/>
        <color rgb="FF000000"/>
        <rFont val="Calibri"/>
      </rPr>
      <t xml:space="preserve">     #        set srcintf {interface_name_1}</t>
    </r>
    <r>
      <rPr>
        <sz val="11"/>
        <color rgb="FF000000"/>
        <rFont val="Calibri"/>
      </rPr>
      <t xml:space="preserve">
</t>
    </r>
    <r>
      <rPr>
        <sz val="11"/>
        <color rgb="FF000000"/>
        <rFont val="Calibri"/>
      </rPr>
      <t xml:space="preserve">     #        set dstintf {interface_name_2}</t>
    </r>
    <r>
      <rPr>
        <sz val="11"/>
        <color rgb="FF000000"/>
        <rFont val="Calibri"/>
      </rPr>
      <t xml:space="preserve">
</t>
    </r>
    <r>
      <rPr>
        <sz val="11"/>
        <color rgb="FF000000"/>
        <rFont val="Calibri"/>
      </rPr>
      <t xml:space="preserve">     #        set srcaddr {address_a}</t>
    </r>
    <r>
      <rPr>
        <sz val="11"/>
        <color rgb="FF000000"/>
        <rFont val="Calibri"/>
      </rPr>
      <t xml:space="preserve">
</t>
    </r>
    <r>
      <rPr>
        <sz val="11"/>
        <color rgb="FF000000"/>
        <rFont val="Calibri"/>
      </rPr>
      <t xml:space="preserve">     #        set dstaddr {address_b}</t>
    </r>
    <r>
      <rPr>
        <sz val="11"/>
        <color rgb="FF000000"/>
        <rFont val="Calibri"/>
      </rPr>
      <t xml:space="preserve">
</t>
    </r>
    <r>
      <rPr>
        <sz val="11"/>
        <color rgb="FF000000"/>
        <rFont val="Calibri"/>
      </rPr>
      <t xml:space="preserve">     #        set schedule {always}</t>
    </r>
    <r>
      <rPr>
        <sz val="11"/>
        <color rgb="FF000000"/>
        <rFont val="Calibri"/>
      </rPr>
      <t xml:space="preserve">
</t>
    </r>
    <r>
      <rPr>
        <sz val="11"/>
        <color rgb="FF000000"/>
        <rFont val="Calibri"/>
      </rPr>
      <t xml:space="preserve">     #        set service {service required by site policy}</t>
    </r>
    <r>
      <rPr>
        <sz val="11"/>
        <color rgb="FF000000"/>
        <rFont val="Calibri"/>
      </rPr>
      <t xml:space="preserve">
</t>
    </r>
    <r>
      <rPr>
        <sz val="11"/>
        <color rgb="FF000000"/>
        <rFont val="Calibri"/>
      </rPr>
      <t xml:space="preserve">     #        set action {accept}</t>
    </r>
    <r>
      <rPr>
        <sz val="11"/>
        <color rgb="FF000000"/>
        <rFont val="Calibri"/>
      </rPr>
      <t xml:space="preserve">
</t>
    </r>
    <r>
      <rPr>
        <sz val="11"/>
        <color rgb="FF000000"/>
        <rFont val="Calibri"/>
      </rPr>
      <t xml:space="preserve">     #        set logtraffic enable</t>
    </r>
    <r>
      <rPr>
        <sz val="11"/>
        <color rgb="FF000000"/>
        <rFont val="Calibri"/>
      </rPr>
      <t xml:space="preserve">
</t>
    </r>
    <r>
      <rPr>
        <sz val="11"/>
        <color rgb="FF000000"/>
        <rFont val="Calibri"/>
      </rPr>
      <t xml:space="preserve">     #    next</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The {} indicate the object is defined by the organization policy.</t>
    </r>
  </si>
  <si>
    <r>
      <rPr>
        <sz val="11"/>
        <color rgb="FF000000"/>
        <rFont val="Calibri"/>
      </rPr>
      <t>Without establishing what type of event occurred, it would be difficult to establish, correlate, and investigate the events leading up to an outage or attack.</t>
    </r>
    <r>
      <rPr>
        <sz val="11"/>
        <color rgb="FF000000"/>
        <rFont val="Calibri"/>
      </rPr>
      <t xml:space="preserve">
</t>
    </r>
    <r>
      <rPr>
        <sz val="11"/>
        <color rgb="FF000000"/>
        <rFont val="Calibri"/>
      </rPr>
      <t>Audit event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network element logs provides a means of investigating an attack, recognizing resource utilization or capacity thresholds, or identifying an improperly configured network element.</t>
    </r>
  </si>
  <si>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Local Traffic.</t>
    </r>
    <r>
      <rPr>
        <sz val="11"/>
        <color rgb="FF000000"/>
        <rFont val="Calibri"/>
      </rPr>
      <t xml:space="preserve">
</t>
    </r>
    <r>
      <rPr>
        <sz val="11"/>
        <color rgb="FF000000"/>
        <rFont val="Calibri"/>
      </rPr>
      <t>3. Verify events are generated containing date, time, alert level related to System and Local Traffic Log.</t>
    </r>
    <r>
      <rPr>
        <sz val="11"/>
        <color rgb="FF000000"/>
        <rFont val="Calibri"/>
      </rPr>
      <t xml:space="preserve">
</t>
    </r>
    <r>
      <rPr>
        <sz val="11"/>
        <color rgb="FF000000"/>
        <rFont val="Calibri"/>
      </rPr>
      <t>In addition to System log settings, verify that individual firewall policies are configured with most suitable Logging Options.</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Verify all Policy rules are configured with Logging Options set to log All Sessions (for most verbose logging).</t>
    </r>
    <r>
      <rPr>
        <sz val="11"/>
        <color rgb="FF000000"/>
        <rFont val="Calibri"/>
      </rPr>
      <t xml:space="preserve">
</t>
    </r>
    <r>
      <rPr>
        <sz val="11"/>
        <color rgb="FF000000"/>
        <rFont val="Calibri"/>
      </rPr>
      <t>If there are no events generated containing date, time, alert level, user, message type, and other information, this is a finding.</t>
    </r>
  </si>
  <si>
    <t>V-234136</t>
  </si>
  <si>
    <r>
      <rPr>
        <sz val="11"/>
        <rFont val="Calibri"/>
      </rPr>
      <t>The FortiGate firewall must generate traffic log entries containing information to establish when (date and time) the events occurred.</t>
    </r>
  </si>
  <si>
    <r>
      <rPr>
        <sz val="11"/>
        <color rgb="FF000000"/>
        <rFont val="Calibri"/>
      </rPr>
      <t xml:space="preserve">This fix can be performed on the FortiGate GUI or on the CLI. </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Click All for the Event Logging and Local Traffic Log options (for most verbose logging), or Click Customize and choose granular logging options to meet organization needs.</t>
    </r>
    <r>
      <rPr>
        <sz val="11"/>
        <color rgb="FF000000"/>
        <rFont val="Calibri"/>
      </rPr>
      <t xml:space="preserve">
</t>
    </r>
    <r>
      <rPr>
        <sz val="11"/>
        <color rgb="FF000000"/>
        <rFont val="Calibri"/>
      </rPr>
      <t>4. Click Apply.</t>
    </r>
    <r>
      <rPr>
        <sz val="11"/>
        <color rgb="FF000000"/>
        <rFont val="Calibri"/>
      </rPr>
      <t xml:space="preserve">
</t>
    </r>
    <r>
      <rPr>
        <sz val="11"/>
        <color rgb="FF000000"/>
        <rFont val="Calibri"/>
      </rPr>
      <t>In addition to these log settings, configure individual firewall policies with the most suitable Logging Options.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For each policy, configure Logging Options to log All Sessions (for most verbose logging).</t>
    </r>
    <r>
      <rPr>
        <sz val="11"/>
        <color rgb="FF000000"/>
        <rFont val="Calibri"/>
      </rPr>
      <t xml:space="preserve">
</t>
    </r>
    <r>
      <rPr>
        <sz val="11"/>
        <color rgb="FF000000"/>
        <rFont val="Calibri"/>
      </rPr>
      <t>4. Confirm each created Policy is Enabled.</t>
    </r>
    <r>
      <rPr>
        <sz val="11"/>
        <color rgb="FF000000"/>
        <rFont val="Calibri"/>
      </rPr>
      <t xml:space="preserve">
</t>
    </r>
    <r>
      <rPr>
        <sz val="11"/>
        <color rgb="FF000000"/>
        <rFont val="Calibri"/>
      </rPr>
      <t>5.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1. Open a CLI console.</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eventfilter</t>
    </r>
    <r>
      <rPr>
        <sz val="11"/>
        <color rgb="FF000000"/>
        <rFont val="Calibri"/>
      </rPr>
      <t xml:space="preserve">
</t>
    </r>
    <r>
      <rPr>
        <sz val="11"/>
        <color rgb="FF000000"/>
        <rFont val="Calibri"/>
      </rPr>
      <t xml:space="preserve">     #    set event enable</t>
    </r>
    <r>
      <rPr>
        <sz val="11"/>
        <color rgb="FF000000"/>
        <rFont val="Calibri"/>
      </rPr>
      <t xml:space="preserve">
</t>
    </r>
    <r>
      <rPr>
        <sz val="11"/>
        <color rgb="FF000000"/>
        <rFont val="Calibri"/>
      </rPr>
      <t xml:space="preserve">     #    set system enable</t>
    </r>
    <r>
      <rPr>
        <sz val="11"/>
        <color rgb="FF000000"/>
        <rFont val="Calibri"/>
      </rPr>
      <t xml:space="preserve">
</t>
    </r>
    <r>
      <rPr>
        <sz val="11"/>
        <color rgb="FF000000"/>
        <rFont val="Calibri"/>
      </rPr>
      <t xml:space="preserve">     #    set endpoint enable</t>
    </r>
    <r>
      <rPr>
        <sz val="11"/>
        <color rgb="FF000000"/>
        <rFont val="Calibri"/>
      </rPr>
      <t xml:space="preserve">
</t>
    </r>
    <r>
      <rPr>
        <sz val="11"/>
        <color rgb="FF000000"/>
        <rFont val="Calibri"/>
      </rPr>
      <t xml:space="preserve">     #    set user enable</t>
    </r>
    <r>
      <rPr>
        <sz val="11"/>
        <color rgb="FF000000"/>
        <rFont val="Calibri"/>
      </rPr>
      <t xml:space="preserve">
</t>
    </r>
    <r>
      <rPr>
        <sz val="11"/>
        <color rgb="FF000000"/>
        <rFont val="Calibri"/>
      </rPr>
      <t xml:space="preserve">     #    set security-rating enable</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 xml:space="preserve">     # config firewall policy</t>
    </r>
    <r>
      <rPr>
        <sz val="11"/>
        <color rgb="FF000000"/>
        <rFont val="Calibri"/>
      </rPr>
      <t xml:space="preserve">
</t>
    </r>
    <r>
      <rPr>
        <sz val="11"/>
        <color rgb="FF000000"/>
        <rFont val="Calibri"/>
      </rPr>
      <t xml:space="preserve">     #   edit 0</t>
    </r>
    <r>
      <rPr>
        <sz val="11"/>
        <color rgb="FF000000"/>
        <rFont val="Calibri"/>
      </rPr>
      <t xml:space="preserve">
</t>
    </r>
    <r>
      <rPr>
        <sz val="11"/>
        <color rgb="FF000000"/>
        <rFont val="Calibri"/>
      </rPr>
      <t xml:space="preserve">     #        set srcintf {interface_name_1}</t>
    </r>
    <r>
      <rPr>
        <sz val="11"/>
        <color rgb="FF000000"/>
        <rFont val="Calibri"/>
      </rPr>
      <t xml:space="preserve">
</t>
    </r>
    <r>
      <rPr>
        <sz val="11"/>
        <color rgb="FF000000"/>
        <rFont val="Calibri"/>
      </rPr>
      <t xml:space="preserve">     #        set dstintf {interface_name_2}</t>
    </r>
    <r>
      <rPr>
        <sz val="11"/>
        <color rgb="FF000000"/>
        <rFont val="Calibri"/>
      </rPr>
      <t xml:space="preserve">
</t>
    </r>
    <r>
      <rPr>
        <sz val="11"/>
        <color rgb="FF000000"/>
        <rFont val="Calibri"/>
      </rPr>
      <t xml:space="preserve">     #        set srcaddr {address_a}</t>
    </r>
    <r>
      <rPr>
        <sz val="11"/>
        <color rgb="FF000000"/>
        <rFont val="Calibri"/>
      </rPr>
      <t xml:space="preserve">
</t>
    </r>
    <r>
      <rPr>
        <sz val="11"/>
        <color rgb="FF000000"/>
        <rFont val="Calibri"/>
      </rPr>
      <t xml:space="preserve">     #        set dstaddr {address_b}</t>
    </r>
    <r>
      <rPr>
        <sz val="11"/>
        <color rgb="FF000000"/>
        <rFont val="Calibri"/>
      </rPr>
      <t xml:space="preserve">
</t>
    </r>
    <r>
      <rPr>
        <sz val="11"/>
        <color rgb="FF000000"/>
        <rFont val="Calibri"/>
      </rPr>
      <t xml:space="preserve">     #        set schedule {always}</t>
    </r>
    <r>
      <rPr>
        <sz val="11"/>
        <color rgb="FF000000"/>
        <rFont val="Calibri"/>
      </rPr>
      <t xml:space="preserve">
</t>
    </r>
    <r>
      <rPr>
        <sz val="11"/>
        <color rgb="FF000000"/>
        <rFont val="Calibri"/>
      </rPr>
      <t xml:space="preserve">     #        set service {service required by site policy}</t>
    </r>
    <r>
      <rPr>
        <sz val="11"/>
        <color rgb="FF000000"/>
        <rFont val="Calibri"/>
      </rPr>
      <t xml:space="preserve">
</t>
    </r>
    <r>
      <rPr>
        <sz val="11"/>
        <color rgb="FF000000"/>
        <rFont val="Calibri"/>
      </rPr>
      <t xml:space="preserve">     #        set action {accept}</t>
    </r>
    <r>
      <rPr>
        <sz val="11"/>
        <color rgb="FF000000"/>
        <rFont val="Calibri"/>
      </rPr>
      <t xml:space="preserve">
</t>
    </r>
    <r>
      <rPr>
        <sz val="11"/>
        <color rgb="FF000000"/>
        <rFont val="Calibri"/>
      </rPr>
      <t xml:space="preserve">     #        set logtraffic enable</t>
    </r>
    <r>
      <rPr>
        <sz val="11"/>
        <color rgb="FF000000"/>
        <rFont val="Calibri"/>
      </rPr>
      <t xml:space="preserve">
</t>
    </r>
    <r>
      <rPr>
        <sz val="11"/>
        <color rgb="FF000000"/>
        <rFont val="Calibri"/>
      </rPr>
      <t xml:space="preserve">     #    next</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The {} indicate the object is defined by the organization policy.</t>
    </r>
  </si>
  <si>
    <r>
      <rPr>
        <sz val="11"/>
        <color rgb="FF000000"/>
        <rFont val="Calibri"/>
      </rPr>
      <t>Without establishing when events occurred, it is impossible to establish, correlate, and investigate the events leading up to an outage or attack.</t>
    </r>
    <r>
      <rPr>
        <sz val="11"/>
        <color rgb="FF000000"/>
        <rFont val="Calibri"/>
      </rPr>
      <t xml:space="preserve">
</t>
    </r>
    <r>
      <rPr>
        <sz val="11"/>
        <color rgb="FF000000"/>
        <rFont val="Calibri"/>
      </rPr>
      <t>To compile an accurate risk assessment and provide forensic analysis of network traffic patterns, it is essential for security personnel to know when flow control events occurred (date and time) within the infrastructure.</t>
    </r>
    <r>
      <rPr>
        <sz val="11"/>
        <color rgb="FF000000"/>
        <rFont val="Calibri"/>
      </rPr>
      <t xml:space="preserve">
</t>
    </r>
    <r>
      <rPr>
        <sz val="11"/>
        <color rgb="FF000000"/>
        <rFont val="Calibri"/>
      </rPr>
      <t>Associating event types with detected events in the network traffic logs provides a means of investigating an attack, recognizing resource utilization or capacity thresholds, or identifying an improperly configured network element.</t>
    </r>
  </si>
  <si>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Events, or Local Traffic.</t>
    </r>
    <r>
      <rPr>
        <sz val="11"/>
        <color rgb="FF000000"/>
        <rFont val="Calibri"/>
      </rPr>
      <t xml:space="preserve">
</t>
    </r>
    <r>
      <rPr>
        <sz val="11"/>
        <color rgb="FF000000"/>
        <rFont val="Calibri"/>
      </rPr>
      <t>3. Verify events are generated containing date, time, and alert level related to System and Local Traffic Log.</t>
    </r>
    <r>
      <rPr>
        <sz val="11"/>
        <color rgb="FF000000"/>
        <rFont val="Calibri"/>
      </rPr>
      <t xml:space="preserve">
</t>
    </r>
    <r>
      <rPr>
        <sz val="11"/>
        <color rgb="FF000000"/>
        <rFont val="Calibri"/>
      </rPr>
      <t>In addition to System log settings, verify individual firewall policies are configured with most suitable Logging Options.</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Verify all Policy rules are configured with Logging Options set to log All Sessions (for most verbose logging).</t>
    </r>
    <r>
      <rPr>
        <sz val="11"/>
        <color rgb="FF000000"/>
        <rFont val="Calibri"/>
      </rPr>
      <t xml:space="preserve">
</t>
    </r>
    <r>
      <rPr>
        <sz val="11"/>
        <color rgb="FF000000"/>
        <rFont val="Calibri"/>
      </rPr>
      <t>If the log events do not contain information to establish date and time, this is a finding.</t>
    </r>
  </si>
  <si>
    <t>V-234137</t>
  </si>
  <si>
    <r>
      <rPr>
        <sz val="11"/>
        <rFont val="Calibri"/>
      </rPr>
      <t>The FortiGate firewall must generate traffic log entries containing information to establish the network location where the events occurred.</t>
    </r>
  </si>
  <si>
    <r>
      <rPr>
        <sz val="11"/>
        <color rgb="FF000000"/>
        <rFont val="Calibri"/>
      </rPr>
      <t xml:space="preserve">This fix can be performed on the FortiGate GUI or on the CLI. </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Click All for the Event Logging and Local Traffic Log options (for most verbose logging), or Click Customize and choose granular logging options to meet organization needs.</t>
    </r>
    <r>
      <rPr>
        <sz val="11"/>
        <color rgb="FF000000"/>
        <rFont val="Calibri"/>
      </rPr>
      <t xml:space="preserve">
</t>
    </r>
    <r>
      <rPr>
        <sz val="11"/>
        <color rgb="FF000000"/>
        <rFont val="Calibri"/>
      </rPr>
      <t>4. Scroll to UUIDs in Traffic Log and toggle Policy and Address buttons to enable.</t>
    </r>
    <r>
      <rPr>
        <sz val="11"/>
        <color rgb="FF000000"/>
        <rFont val="Calibri"/>
      </rPr>
      <t xml:space="preserve">
</t>
    </r>
    <r>
      <rPr>
        <sz val="11"/>
        <color rgb="FF000000"/>
        <rFont val="Calibri"/>
      </rPr>
      <t>5. Click Apply.</t>
    </r>
    <r>
      <rPr>
        <sz val="11"/>
        <color rgb="FF000000"/>
        <rFont val="Calibri"/>
      </rPr>
      <t xml:space="preserve">
</t>
    </r>
    <r>
      <rPr>
        <sz val="11"/>
        <color rgb="FF000000"/>
        <rFont val="Calibri"/>
      </rPr>
      <t>In addition to these log settings, configure individual firewall policies with the most suitable Logging Options.</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For each policy, configure Logging Options to log All Sessions (for most verbose logging).</t>
    </r>
    <r>
      <rPr>
        <sz val="11"/>
        <color rgb="FF000000"/>
        <rFont val="Calibri"/>
      </rPr>
      <t xml:space="preserve">
</t>
    </r>
    <r>
      <rPr>
        <sz val="11"/>
        <color rgb="FF000000"/>
        <rFont val="Calibri"/>
      </rPr>
      <t>4. Confirm each created Policy is Enabled.</t>
    </r>
    <r>
      <rPr>
        <sz val="11"/>
        <color rgb="FF000000"/>
        <rFont val="Calibri"/>
      </rPr>
      <t xml:space="preserve">
</t>
    </r>
    <r>
      <rPr>
        <sz val="11"/>
        <color rgb="FF000000"/>
        <rFont val="Calibri"/>
      </rPr>
      <t>5.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eventfilter</t>
    </r>
    <r>
      <rPr>
        <sz val="11"/>
        <color rgb="FF000000"/>
        <rFont val="Calibri"/>
      </rPr>
      <t xml:space="preserve">
</t>
    </r>
    <r>
      <rPr>
        <sz val="11"/>
        <color rgb="FF000000"/>
        <rFont val="Calibri"/>
      </rPr>
      <t xml:space="preserve">     #    set event enable</t>
    </r>
    <r>
      <rPr>
        <sz val="11"/>
        <color rgb="FF000000"/>
        <rFont val="Calibri"/>
      </rPr>
      <t xml:space="preserve">
</t>
    </r>
    <r>
      <rPr>
        <sz val="11"/>
        <color rgb="FF000000"/>
        <rFont val="Calibri"/>
      </rPr>
      <t xml:space="preserve">     #    set system enable</t>
    </r>
    <r>
      <rPr>
        <sz val="11"/>
        <color rgb="FF000000"/>
        <rFont val="Calibri"/>
      </rPr>
      <t xml:space="preserve">
</t>
    </r>
    <r>
      <rPr>
        <sz val="11"/>
        <color rgb="FF000000"/>
        <rFont val="Calibri"/>
      </rPr>
      <t xml:space="preserve">     #    set endpoint enable</t>
    </r>
    <r>
      <rPr>
        <sz val="11"/>
        <color rgb="FF000000"/>
        <rFont val="Calibri"/>
      </rPr>
      <t xml:space="preserve">
</t>
    </r>
    <r>
      <rPr>
        <sz val="11"/>
        <color rgb="FF000000"/>
        <rFont val="Calibri"/>
      </rPr>
      <t xml:space="preserve">     #    set user enable</t>
    </r>
    <r>
      <rPr>
        <sz val="11"/>
        <color rgb="FF000000"/>
        <rFont val="Calibri"/>
      </rPr>
      <t xml:space="preserve">
</t>
    </r>
    <r>
      <rPr>
        <sz val="11"/>
        <color rgb="FF000000"/>
        <rFont val="Calibri"/>
      </rPr>
      <t xml:space="preserve">     #    set security-rating enable</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 xml:space="preserve">3. For each configured policy set the following: </t>
    </r>
    <r>
      <rPr>
        <sz val="11"/>
        <color rgb="FF000000"/>
        <rFont val="Calibri"/>
      </rPr>
      <t xml:space="preserve">
</t>
    </r>
    <r>
      <rPr>
        <sz val="11"/>
        <color rgb="FF000000"/>
        <rFont val="Calibri"/>
      </rPr>
      <t xml:space="preserve">     # config firewall {policy|policy6}</t>
    </r>
    <r>
      <rPr>
        <sz val="11"/>
        <color rgb="FF000000"/>
        <rFont val="Calibri"/>
      </rPr>
      <t xml:space="preserve">
</t>
    </r>
    <r>
      <rPr>
        <sz val="11"/>
        <color rgb="FF000000"/>
        <rFont val="Calibri"/>
      </rPr>
      <t xml:space="preserve">     #   edit {policyid}</t>
    </r>
    <r>
      <rPr>
        <sz val="11"/>
        <color rgb="FF000000"/>
        <rFont val="Calibri"/>
      </rPr>
      <t xml:space="preserve">
</t>
    </r>
    <r>
      <rPr>
        <sz val="11"/>
        <color rgb="FF000000"/>
        <rFont val="Calibri"/>
      </rPr>
      <t xml:space="preserve">     #       set logtraffic enable</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The {} indicate the object is defined by the organization policy.</t>
    </r>
  </si>
  <si>
    <r>
      <rPr>
        <sz val="11"/>
        <color rgb="FF000000"/>
        <rFont val="Calibri"/>
      </rPr>
      <t>Without establishing where events occurred, it is impossible to establish, correlate, and investigate the events leading up to an outage or attack.</t>
    </r>
    <r>
      <rPr>
        <sz val="11"/>
        <color rgb="FF000000"/>
        <rFont val="Calibri"/>
      </rPr>
      <t xml:space="preserve">
</t>
    </r>
    <r>
      <rPr>
        <sz val="11"/>
        <color rgb="FF000000"/>
        <rFont val="Calibri"/>
      </rPr>
      <t xml:space="preserve">To compile an accurate risk assessment and provide forensic analysis, it is essential for security personnel to know where events occurred, such as network element components, modules, device identifiers, node names, and functionality. </t>
    </r>
    <r>
      <rPr>
        <sz val="11"/>
        <color rgb="FF000000"/>
        <rFont val="Calibri"/>
      </rPr>
      <t xml:space="preserve">
</t>
    </r>
    <r>
      <rPr>
        <sz val="11"/>
        <color rgb="FF000000"/>
        <rFont val="Calibri"/>
      </rPr>
      <t>Associating information about where the event occurred within the network provides a means of investigating an attack, recognizing resource utilization or capacity thresholds, or identifying an improperly configured network element.</t>
    </r>
  </si>
  <si>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Forward Traffic, or Local Traffic.</t>
    </r>
    <r>
      <rPr>
        <sz val="11"/>
        <color rgb="FF000000"/>
        <rFont val="Calibri"/>
      </rPr>
      <t xml:space="preserve">
</t>
    </r>
    <r>
      <rPr>
        <sz val="11"/>
        <color rgb="FF000000"/>
        <rFont val="Calibri"/>
      </rPr>
      <t>3. Double-click on an Event to view Log Details.</t>
    </r>
    <r>
      <rPr>
        <sz val="11"/>
        <color rgb="FF000000"/>
        <rFont val="Calibri"/>
      </rPr>
      <t xml:space="preserve">
</t>
    </r>
    <r>
      <rPr>
        <sz val="11"/>
        <color rgb="FF000000"/>
        <rFont val="Calibri"/>
      </rPr>
      <t>4. Verify traffic log events contain source and destination IP addresses, and interfaces.</t>
    </r>
    <r>
      <rPr>
        <sz val="11"/>
        <color rgb="FF000000"/>
        <rFont val="Calibri"/>
      </rPr>
      <t xml:space="preserve">
</t>
    </r>
    <r>
      <rPr>
        <sz val="11"/>
        <color rgb="FF000000"/>
        <rFont val="Calibri"/>
      </rPr>
      <t>In addition to System log settings, verify that individual firewall policies are configured with most suitable Logging Options.</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Verify all Policy rules are configured with Logging Options set to log All Sessions (for most verbose logging).</t>
    </r>
    <r>
      <rPr>
        <sz val="11"/>
        <color rgb="FF000000"/>
        <rFont val="Calibri"/>
      </rPr>
      <t xml:space="preserve">
</t>
    </r>
    <r>
      <rPr>
        <sz val="11"/>
        <color rgb="FF000000"/>
        <rFont val="Calibri"/>
      </rPr>
      <t>If the traffic log events do not contain source and destination IP addresses, or interfaces, this is a finding.</t>
    </r>
  </si>
  <si>
    <t>V-234138</t>
  </si>
  <si>
    <r>
      <rPr>
        <sz val="11"/>
        <rFont val="Calibri"/>
      </rPr>
      <t>The FortiGate firewall must generate traffic log entries containing information to establish the source of the events, such as the source IP address at a minimum.</t>
    </r>
  </si>
  <si>
    <t>CAT III (Low)</t>
  </si>
  <si>
    <r>
      <rPr>
        <sz val="11"/>
        <color rgb="FF000000"/>
        <rFont val="Calibri"/>
      </rPr>
      <t xml:space="preserve">This fix can be performed on the FortiGate GUI or on the CLI. </t>
    </r>
    <r>
      <rPr>
        <sz val="11"/>
        <color rgb="FF000000"/>
        <rFont val="Calibri"/>
      </rPr>
      <t xml:space="preserve">
</t>
    </r>
    <r>
      <rPr>
        <sz val="11"/>
        <color rgb="FF000000"/>
        <rFont val="Calibri"/>
      </rPr>
      <t>Log in to the FortiGate GUI with Super- or Log-and-Report-Admin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Click All for the Event Logging and Local Traffic Log options (for most verbose logging), or Click Customize and choose granular logging options to meet organization needs.</t>
    </r>
    <r>
      <rPr>
        <sz val="11"/>
        <color rgb="FF000000"/>
        <rFont val="Calibri"/>
      </rPr>
      <t xml:space="preserve">
</t>
    </r>
    <r>
      <rPr>
        <sz val="11"/>
        <color rgb="FF000000"/>
        <rFont val="Calibri"/>
      </rPr>
      <t>4. Scroll to UUIDs in Traffic Log and toggle Policy and Address buttons to enable.</t>
    </r>
    <r>
      <rPr>
        <sz val="11"/>
        <color rgb="FF000000"/>
        <rFont val="Calibri"/>
      </rPr>
      <t xml:space="preserve">
</t>
    </r>
    <r>
      <rPr>
        <sz val="11"/>
        <color rgb="FF000000"/>
        <rFont val="Calibri"/>
      </rPr>
      <t>5. Click Apply.</t>
    </r>
    <r>
      <rPr>
        <sz val="11"/>
        <color rgb="FF000000"/>
        <rFont val="Calibri"/>
      </rPr>
      <t xml:space="preserve">
</t>
    </r>
    <r>
      <rPr>
        <sz val="11"/>
        <color rgb="FF000000"/>
        <rFont val="Calibri"/>
      </rPr>
      <t>In addition to these log settings, configure individual firewall policies with the most suitable Logging Options.</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For each policy, configure Logging Options to log All Sessions (for most verbose logging).</t>
    </r>
    <r>
      <rPr>
        <sz val="11"/>
        <color rgb="FF000000"/>
        <rFont val="Calibri"/>
      </rPr>
      <t xml:space="preserve">
</t>
    </r>
    <r>
      <rPr>
        <sz val="11"/>
        <color rgb="FF000000"/>
        <rFont val="Calibri"/>
      </rPr>
      <t>4. Confirm each created Policy is Enabled.</t>
    </r>
    <r>
      <rPr>
        <sz val="11"/>
        <color rgb="FF000000"/>
        <rFont val="Calibri"/>
      </rPr>
      <t xml:space="preserve">
</t>
    </r>
    <r>
      <rPr>
        <sz val="11"/>
        <color rgb="FF000000"/>
        <rFont val="Calibri"/>
      </rPr>
      <t>5.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eventfilter</t>
    </r>
    <r>
      <rPr>
        <sz val="11"/>
        <color rgb="FF000000"/>
        <rFont val="Calibri"/>
      </rPr>
      <t xml:space="preserve">
</t>
    </r>
    <r>
      <rPr>
        <sz val="11"/>
        <color rgb="FF000000"/>
        <rFont val="Calibri"/>
      </rPr>
      <t xml:space="preserve">     #    set event enable</t>
    </r>
    <r>
      <rPr>
        <sz val="11"/>
        <color rgb="FF000000"/>
        <rFont val="Calibri"/>
      </rPr>
      <t xml:space="preserve">
</t>
    </r>
    <r>
      <rPr>
        <sz val="11"/>
        <color rgb="FF000000"/>
        <rFont val="Calibri"/>
      </rPr>
      <t xml:space="preserve">     #    set system enable</t>
    </r>
    <r>
      <rPr>
        <sz val="11"/>
        <color rgb="FF000000"/>
        <rFont val="Calibri"/>
      </rPr>
      <t xml:space="preserve">
</t>
    </r>
    <r>
      <rPr>
        <sz val="11"/>
        <color rgb="FF000000"/>
        <rFont val="Calibri"/>
      </rPr>
      <t xml:space="preserve">     #    set endpoint enable</t>
    </r>
    <r>
      <rPr>
        <sz val="11"/>
        <color rgb="FF000000"/>
        <rFont val="Calibri"/>
      </rPr>
      <t xml:space="preserve">
</t>
    </r>
    <r>
      <rPr>
        <sz val="11"/>
        <color rgb="FF000000"/>
        <rFont val="Calibri"/>
      </rPr>
      <t xml:space="preserve">     #    set user enable</t>
    </r>
    <r>
      <rPr>
        <sz val="11"/>
        <color rgb="FF000000"/>
        <rFont val="Calibri"/>
      </rPr>
      <t xml:space="preserve">
</t>
    </r>
    <r>
      <rPr>
        <sz val="11"/>
        <color rgb="FF000000"/>
        <rFont val="Calibri"/>
      </rPr>
      <t xml:space="preserve">     #    set security-rating enable</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 xml:space="preserve">     # config firewall policy</t>
    </r>
    <r>
      <rPr>
        <sz val="11"/>
        <color rgb="FF000000"/>
        <rFont val="Calibri"/>
      </rPr>
      <t xml:space="preserve">
</t>
    </r>
    <r>
      <rPr>
        <sz val="11"/>
        <color rgb="FF000000"/>
        <rFont val="Calibri"/>
      </rPr>
      <t xml:space="preserve">     #   edit 0</t>
    </r>
    <r>
      <rPr>
        <sz val="11"/>
        <color rgb="FF000000"/>
        <rFont val="Calibri"/>
      </rPr>
      <t xml:space="preserve">
</t>
    </r>
    <r>
      <rPr>
        <sz val="11"/>
        <color rgb="FF000000"/>
        <rFont val="Calibri"/>
      </rPr>
      <t xml:space="preserve">     #        set srcintf {interface_name_1}</t>
    </r>
    <r>
      <rPr>
        <sz val="11"/>
        <color rgb="FF000000"/>
        <rFont val="Calibri"/>
      </rPr>
      <t xml:space="preserve">
</t>
    </r>
    <r>
      <rPr>
        <sz val="11"/>
        <color rgb="FF000000"/>
        <rFont val="Calibri"/>
      </rPr>
      <t xml:space="preserve">     #        set dstintf {interface_name_2}</t>
    </r>
    <r>
      <rPr>
        <sz val="11"/>
        <color rgb="FF000000"/>
        <rFont val="Calibri"/>
      </rPr>
      <t xml:space="preserve">
</t>
    </r>
    <r>
      <rPr>
        <sz val="11"/>
        <color rgb="FF000000"/>
        <rFont val="Calibri"/>
      </rPr>
      <t xml:space="preserve">     #        set srcaddr {address_a}</t>
    </r>
    <r>
      <rPr>
        <sz val="11"/>
        <color rgb="FF000000"/>
        <rFont val="Calibri"/>
      </rPr>
      <t xml:space="preserve">
</t>
    </r>
    <r>
      <rPr>
        <sz val="11"/>
        <color rgb="FF000000"/>
        <rFont val="Calibri"/>
      </rPr>
      <t xml:space="preserve">     #        set dstaddr {address_b}</t>
    </r>
    <r>
      <rPr>
        <sz val="11"/>
        <color rgb="FF000000"/>
        <rFont val="Calibri"/>
      </rPr>
      <t xml:space="preserve">
</t>
    </r>
    <r>
      <rPr>
        <sz val="11"/>
        <color rgb="FF000000"/>
        <rFont val="Calibri"/>
      </rPr>
      <t xml:space="preserve">     #        set schedule {always}</t>
    </r>
    <r>
      <rPr>
        <sz val="11"/>
        <color rgb="FF000000"/>
        <rFont val="Calibri"/>
      </rPr>
      <t xml:space="preserve">
</t>
    </r>
    <r>
      <rPr>
        <sz val="11"/>
        <color rgb="FF000000"/>
        <rFont val="Calibri"/>
      </rPr>
      <t xml:space="preserve">     #        set service {services required by site policy}</t>
    </r>
    <r>
      <rPr>
        <sz val="11"/>
        <color rgb="FF000000"/>
        <rFont val="Calibri"/>
      </rPr>
      <t xml:space="preserve">
</t>
    </r>
    <r>
      <rPr>
        <sz val="11"/>
        <color rgb="FF000000"/>
        <rFont val="Calibri"/>
      </rPr>
      <t xml:space="preserve">     #        set action {accept}</t>
    </r>
    <r>
      <rPr>
        <sz val="11"/>
        <color rgb="FF000000"/>
        <rFont val="Calibri"/>
      </rPr>
      <t xml:space="preserve">
</t>
    </r>
    <r>
      <rPr>
        <sz val="11"/>
        <color rgb="FF000000"/>
        <rFont val="Calibri"/>
      </rPr>
      <t xml:space="preserve">     #        set logtraffic enable</t>
    </r>
    <r>
      <rPr>
        <sz val="11"/>
        <color rgb="FF000000"/>
        <rFont val="Calibri"/>
      </rPr>
      <t xml:space="preserve">
</t>
    </r>
    <r>
      <rPr>
        <sz val="11"/>
        <color rgb="FF000000"/>
        <rFont val="Calibri"/>
      </rPr>
      <t xml:space="preserve">     #    next</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The {} indicate the object is defined by the organization policy.</t>
    </r>
  </si>
  <si>
    <r>
      <rPr>
        <sz val="11"/>
        <color rgb="FF000000"/>
        <rFont val="Calibri"/>
      </rPr>
      <t>Without establishing the source of the event, it is impossible to establish, correlate, and investigate the events leading up to an outage or attack. In order to compile an accurate risk assessment and provide forensic analysis, security personnel need to know the source of the event.</t>
    </r>
    <r>
      <rPr>
        <sz val="11"/>
        <color rgb="FF000000"/>
        <rFont val="Calibri"/>
      </rPr>
      <t xml:space="preserve">
</t>
    </r>
    <r>
      <rPr>
        <sz val="11"/>
        <color rgb="FF000000"/>
        <rFont val="Calibri"/>
      </rPr>
      <t>In addition to logging where events occur within the network, the traffic log events must also identify sources of events, such as IP addresses, processes, and node or device names.</t>
    </r>
  </si>
  <si>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Forward Traffic or Local Traffic.</t>
    </r>
    <r>
      <rPr>
        <sz val="11"/>
        <color rgb="FF000000"/>
        <rFont val="Calibri"/>
      </rPr>
      <t xml:space="preserve">
</t>
    </r>
    <r>
      <rPr>
        <sz val="11"/>
        <color rgb="FF000000"/>
        <rFont val="Calibri"/>
      </rPr>
      <t>3. Double-click on an Event to view Log Details.</t>
    </r>
    <r>
      <rPr>
        <sz val="11"/>
        <color rgb="FF000000"/>
        <rFont val="Calibri"/>
      </rPr>
      <t xml:space="preserve">
</t>
    </r>
    <r>
      <rPr>
        <sz val="11"/>
        <color rgb="FF000000"/>
        <rFont val="Calibri"/>
      </rPr>
      <t>4. Verify traffic log events contain source and destination IP addresses, and interfaces.</t>
    </r>
    <r>
      <rPr>
        <sz val="11"/>
        <color rgb="FF000000"/>
        <rFont val="Calibri"/>
      </rPr>
      <t xml:space="preserve">
</t>
    </r>
    <r>
      <rPr>
        <sz val="11"/>
        <color rgb="FF000000"/>
        <rFont val="Calibri"/>
      </rPr>
      <t>In addition to System log settings, verify that individual IPv4 policies are configured with most suitable Logging Options.</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Verify all Policy rules are configured with Logging Options set to log All Sessions (for most verbose logging).</t>
    </r>
    <r>
      <rPr>
        <sz val="11"/>
        <color rgb="FF000000"/>
        <rFont val="Calibri"/>
      </rPr>
      <t xml:space="preserve">
</t>
    </r>
    <r>
      <rPr>
        <sz val="11"/>
        <color rgb="FF000000"/>
        <rFont val="Calibri"/>
      </rPr>
      <t>If the log events do not contain IP address of source devices, this is a finding.</t>
    </r>
  </si>
  <si>
    <t>V-234139</t>
  </si>
  <si>
    <r>
      <rPr>
        <sz val="11"/>
        <rFont val="Calibri"/>
      </rPr>
      <t>The FortiGate firewall must generate traffic log entries containing information to establish the outcome of the events, such as, at a minimum, the success or failure of the application of the firewall rule.</t>
    </r>
  </si>
  <si>
    <r>
      <rPr>
        <sz val="11"/>
        <color rgb="FF000000"/>
        <rFont val="Calibri"/>
      </rPr>
      <t xml:space="preserve">This fix can be performed on the FortiGate GUI or on the CLI. </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Click All for the Event Logging and Local Traffic Log options (for most verbose logging), or Click Customize and choose granular logging options to meet organization needs.</t>
    </r>
    <r>
      <rPr>
        <sz val="11"/>
        <color rgb="FF000000"/>
        <rFont val="Calibri"/>
      </rPr>
      <t xml:space="preserve">
</t>
    </r>
    <r>
      <rPr>
        <sz val="11"/>
        <color rgb="FF000000"/>
        <rFont val="Calibri"/>
      </rPr>
      <t>4. Scroll to UUID in Traffic Log and toggle Policy and Address buttons to enable.</t>
    </r>
    <r>
      <rPr>
        <sz val="11"/>
        <color rgb="FF000000"/>
        <rFont val="Calibri"/>
      </rPr>
      <t xml:space="preserve">
</t>
    </r>
    <r>
      <rPr>
        <sz val="11"/>
        <color rgb="FF000000"/>
        <rFont val="Calibri"/>
      </rPr>
      <t>5. Click Apply.</t>
    </r>
    <r>
      <rPr>
        <sz val="11"/>
        <color rgb="FF000000"/>
        <rFont val="Calibri"/>
      </rPr>
      <t xml:space="preserve">
</t>
    </r>
    <r>
      <rPr>
        <sz val="11"/>
        <color rgb="FF000000"/>
        <rFont val="Calibri"/>
      </rPr>
      <t>In addition to these log settings, configure individual firewall policies with the most suitable Logging Options.</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For each policy, configure Logging Options to log All Sessions (for most verbose logging).</t>
    </r>
    <r>
      <rPr>
        <sz val="11"/>
        <color rgb="FF000000"/>
        <rFont val="Calibri"/>
      </rPr>
      <t xml:space="preserve">
</t>
    </r>
    <r>
      <rPr>
        <sz val="11"/>
        <color rgb="FF000000"/>
        <rFont val="Calibri"/>
      </rPr>
      <t>4. Confirm each created Policy is Enabled.</t>
    </r>
    <r>
      <rPr>
        <sz val="11"/>
        <color rgb="FF000000"/>
        <rFont val="Calibri"/>
      </rPr>
      <t xml:space="preserve">
</t>
    </r>
    <r>
      <rPr>
        <sz val="11"/>
        <color rgb="FF000000"/>
        <rFont val="Calibri"/>
      </rPr>
      <t>5. Click OK.</t>
    </r>
    <r>
      <rPr>
        <sz val="11"/>
        <color rgb="FF000000"/>
        <rFont val="Calibri"/>
      </rPr>
      <t xml:space="preserve">
</t>
    </r>
    <r>
      <rPr>
        <sz val="11"/>
        <color rgb="FF000000"/>
        <rFont val="Calibri"/>
      </rPr>
      <t>or</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eventfilter</t>
    </r>
    <r>
      <rPr>
        <sz val="11"/>
        <color rgb="FF000000"/>
        <rFont val="Calibri"/>
      </rPr>
      <t xml:space="preserve">
</t>
    </r>
    <r>
      <rPr>
        <sz val="11"/>
        <color rgb="FF000000"/>
        <rFont val="Calibri"/>
      </rPr>
      <t xml:space="preserve">     #    set event enable</t>
    </r>
    <r>
      <rPr>
        <sz val="11"/>
        <color rgb="FF000000"/>
        <rFont val="Calibri"/>
      </rPr>
      <t xml:space="preserve">
</t>
    </r>
    <r>
      <rPr>
        <sz val="11"/>
        <color rgb="FF000000"/>
        <rFont val="Calibri"/>
      </rPr>
      <t xml:space="preserve">     #    set system enable</t>
    </r>
    <r>
      <rPr>
        <sz val="11"/>
        <color rgb="FF000000"/>
        <rFont val="Calibri"/>
      </rPr>
      <t xml:space="preserve">
</t>
    </r>
    <r>
      <rPr>
        <sz val="11"/>
        <color rgb="FF000000"/>
        <rFont val="Calibri"/>
      </rPr>
      <t xml:space="preserve">     #    set endpoint enable</t>
    </r>
    <r>
      <rPr>
        <sz val="11"/>
        <color rgb="FF000000"/>
        <rFont val="Calibri"/>
      </rPr>
      <t xml:space="preserve">
</t>
    </r>
    <r>
      <rPr>
        <sz val="11"/>
        <color rgb="FF000000"/>
        <rFont val="Calibri"/>
      </rPr>
      <t xml:space="preserve">     #    set user enable</t>
    </r>
    <r>
      <rPr>
        <sz val="11"/>
        <color rgb="FF000000"/>
        <rFont val="Calibri"/>
      </rPr>
      <t xml:space="preserve">
</t>
    </r>
    <r>
      <rPr>
        <sz val="11"/>
        <color rgb="FF000000"/>
        <rFont val="Calibri"/>
      </rPr>
      <t xml:space="preserve">     #    set security-rating enable</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 xml:space="preserve">     # config firewall policy</t>
    </r>
    <r>
      <rPr>
        <sz val="11"/>
        <color rgb="FF000000"/>
        <rFont val="Calibri"/>
      </rPr>
      <t xml:space="preserve">
</t>
    </r>
    <r>
      <rPr>
        <sz val="11"/>
        <color rgb="FF000000"/>
        <rFont val="Calibri"/>
      </rPr>
      <t xml:space="preserve">     #   edit 0</t>
    </r>
    <r>
      <rPr>
        <sz val="11"/>
        <color rgb="FF000000"/>
        <rFont val="Calibri"/>
      </rPr>
      <t xml:space="preserve">
</t>
    </r>
    <r>
      <rPr>
        <sz val="11"/>
        <color rgb="FF000000"/>
        <rFont val="Calibri"/>
      </rPr>
      <t xml:space="preserve">     #        set srcintf {interface_name_1}</t>
    </r>
    <r>
      <rPr>
        <sz val="11"/>
        <color rgb="FF000000"/>
        <rFont val="Calibri"/>
      </rPr>
      <t xml:space="preserve">
</t>
    </r>
    <r>
      <rPr>
        <sz val="11"/>
        <color rgb="FF000000"/>
        <rFont val="Calibri"/>
      </rPr>
      <t xml:space="preserve">     #        set dstintf {interface_name_2}</t>
    </r>
    <r>
      <rPr>
        <sz val="11"/>
        <color rgb="FF000000"/>
        <rFont val="Calibri"/>
      </rPr>
      <t xml:space="preserve">
</t>
    </r>
    <r>
      <rPr>
        <sz val="11"/>
        <color rgb="FF000000"/>
        <rFont val="Calibri"/>
      </rPr>
      <t xml:space="preserve">     #        set srcaddr {address_a}</t>
    </r>
    <r>
      <rPr>
        <sz val="11"/>
        <color rgb="FF000000"/>
        <rFont val="Calibri"/>
      </rPr>
      <t xml:space="preserve">
</t>
    </r>
    <r>
      <rPr>
        <sz val="11"/>
        <color rgb="FF000000"/>
        <rFont val="Calibri"/>
      </rPr>
      <t xml:space="preserve">     #        set dstaddr {address_b}</t>
    </r>
    <r>
      <rPr>
        <sz val="11"/>
        <color rgb="FF000000"/>
        <rFont val="Calibri"/>
      </rPr>
      <t xml:space="preserve">
</t>
    </r>
    <r>
      <rPr>
        <sz val="11"/>
        <color rgb="FF000000"/>
        <rFont val="Calibri"/>
      </rPr>
      <t xml:space="preserve">     #        set schedule {always}</t>
    </r>
    <r>
      <rPr>
        <sz val="11"/>
        <color rgb="FF000000"/>
        <rFont val="Calibri"/>
      </rPr>
      <t xml:space="preserve">
</t>
    </r>
    <r>
      <rPr>
        <sz val="11"/>
        <color rgb="FF000000"/>
        <rFont val="Calibri"/>
      </rPr>
      <t xml:space="preserve">     #        set service {services required by site policy}</t>
    </r>
    <r>
      <rPr>
        <sz val="11"/>
        <color rgb="FF000000"/>
        <rFont val="Calibri"/>
      </rPr>
      <t xml:space="preserve">
</t>
    </r>
    <r>
      <rPr>
        <sz val="11"/>
        <color rgb="FF000000"/>
        <rFont val="Calibri"/>
      </rPr>
      <t xml:space="preserve">     #        set action {accept}</t>
    </r>
    <r>
      <rPr>
        <sz val="11"/>
        <color rgb="FF000000"/>
        <rFont val="Calibri"/>
      </rPr>
      <t xml:space="preserve">
</t>
    </r>
    <r>
      <rPr>
        <sz val="11"/>
        <color rgb="FF000000"/>
        <rFont val="Calibri"/>
      </rPr>
      <t xml:space="preserve">     #        set logtraffic enable</t>
    </r>
    <r>
      <rPr>
        <sz val="11"/>
        <color rgb="FF000000"/>
        <rFont val="Calibri"/>
      </rPr>
      <t xml:space="preserve">
</t>
    </r>
    <r>
      <rPr>
        <sz val="11"/>
        <color rgb="FF000000"/>
        <rFont val="Calibri"/>
      </rPr>
      <t xml:space="preserve">     #    next</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The {} indicate the object is defined by the organization policy.</t>
    </r>
  </si>
  <si>
    <r>
      <rPr>
        <sz val="11"/>
        <color rgb="FF000000"/>
        <rFont val="Calibri"/>
      </rPr>
      <t>Without information about the outcome of events, security personnel cannot make an accurate assessment as to whether an attack was successful or if changes were made to the security state of the network.</t>
    </r>
    <r>
      <rPr>
        <sz val="11"/>
        <color rgb="FF000000"/>
        <rFont val="Calibri"/>
      </rPr>
      <t xml:space="preserve">
</t>
    </r>
    <r>
      <rPr>
        <sz val="11"/>
        <color rgb="FF000000"/>
        <rFont val="Calibri"/>
      </rPr>
      <t>Event outcomes can include indicators of event success or failure and event-specific results. They also provide a means to measure the impact of an event and help authorized personnel to determine the appropriate response.</t>
    </r>
  </si>
  <si>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Forward Traffic or Local Traffic.</t>
    </r>
    <r>
      <rPr>
        <sz val="11"/>
        <color rgb="FF000000"/>
        <rFont val="Calibri"/>
      </rPr>
      <t xml:space="preserve">
</t>
    </r>
    <r>
      <rPr>
        <sz val="11"/>
        <color rgb="FF000000"/>
        <rFont val="Calibri"/>
      </rPr>
      <t>3. Double-click on an Event to view Log Details.</t>
    </r>
    <r>
      <rPr>
        <sz val="11"/>
        <color rgb="FF000000"/>
        <rFont val="Calibri"/>
      </rPr>
      <t xml:space="preserve">
</t>
    </r>
    <r>
      <rPr>
        <sz val="11"/>
        <color rgb="FF000000"/>
        <rFont val="Calibri"/>
      </rPr>
      <t>4. Verify log events contain status information like success or failure of the application of the firewall rule.</t>
    </r>
    <r>
      <rPr>
        <sz val="11"/>
        <color rgb="FF000000"/>
        <rFont val="Calibri"/>
      </rPr>
      <t xml:space="preserve">
</t>
    </r>
    <r>
      <rPr>
        <sz val="11"/>
        <color rgb="FF000000"/>
        <rFont val="Calibri"/>
      </rPr>
      <t>In addition to System log settings, verify that individual IPv4 policies are configured with most suitable Logging Options.</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Verify all Policy rules are configured with Logging Options set to log All Sessions (for most verbose logging).</t>
    </r>
    <r>
      <rPr>
        <sz val="11"/>
        <color rgb="FF000000"/>
        <rFont val="Calibri"/>
      </rPr>
      <t xml:space="preserve">
</t>
    </r>
    <r>
      <rPr>
        <sz val="11"/>
        <color rgb="FF000000"/>
        <rFont val="Calibri"/>
      </rPr>
      <t>If the log events do not contain status information, like success or failure of the application of the firewall rule, this is a finding.</t>
    </r>
  </si>
  <si>
    <t>V-234140</t>
  </si>
  <si>
    <r>
      <rPr>
        <sz val="11"/>
        <rFont val="Calibri"/>
      </rPr>
      <t>In the event that communication with the central audit server is lost, the FortiGate firewall must continue to queue traffic log records locally.</t>
    </r>
  </si>
  <si>
    <r>
      <rPr>
        <sz val="11"/>
        <color rgb="FF000000"/>
        <rFont val="Calibri"/>
      </rPr>
      <t>For audit log resilience, it is required to log to the local FortiGate disk and a central audit server, or two central audit servers. To do this, 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For Local Log setting options, toggle the Disk setting to right.</t>
    </r>
    <r>
      <rPr>
        <sz val="11"/>
        <color rgb="FF000000"/>
        <rFont val="Calibri"/>
      </rPr>
      <t xml:space="preserve">
</t>
    </r>
    <r>
      <rPr>
        <sz val="11"/>
        <color rgb="FF000000"/>
        <rFont val="Calibri"/>
      </rPr>
      <t>To add a syslog server:</t>
    </r>
    <r>
      <rPr>
        <sz val="11"/>
        <color rgb="FF000000"/>
        <rFont val="Calibri"/>
      </rPr>
      <t xml:space="preserve">
</t>
    </r>
    <r>
      <rPr>
        <sz val="11"/>
        <color rgb="FF000000"/>
        <rFont val="Calibri"/>
      </rPr>
      <t>5. For Remote Logging and Archiving, toggle the Send logs to syslog setting and enter the appropriate IP address.</t>
    </r>
    <r>
      <rPr>
        <sz val="11"/>
        <color rgb="FF000000"/>
        <rFont val="Calibri"/>
      </rPr>
      <t xml:space="preserve">
</t>
    </r>
    <r>
      <rPr>
        <sz val="11"/>
        <color rgb="FF000000"/>
        <rFont val="Calibri"/>
      </rPr>
      <t>6. Click Apply to save the settings.</t>
    </r>
    <r>
      <rPr>
        <sz val="11"/>
        <color rgb="FF000000"/>
        <rFont val="Calibri"/>
      </rPr>
      <t xml:space="preserve">
</t>
    </r>
    <r>
      <rPr>
        <sz val="11"/>
        <color rgb="FF000000"/>
        <rFont val="Calibri"/>
      </rPr>
      <t>or</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disk setting</t>
    </r>
    <r>
      <rPr>
        <sz val="11"/>
        <color rgb="FF000000"/>
        <rFont val="Calibri"/>
      </rPr>
      <t xml:space="preserve">
</t>
    </r>
    <r>
      <rPr>
        <sz val="11"/>
        <color rgb="FF000000"/>
        <rFont val="Calibri"/>
      </rPr>
      <t xml:space="preserve">     #    set status enable</t>
    </r>
    <r>
      <rPr>
        <sz val="11"/>
        <color rgb="FF000000"/>
        <rFont val="Calibri"/>
      </rPr>
      <t xml:space="preserve">
</t>
    </r>
    <r>
      <rPr>
        <sz val="11"/>
        <color rgb="FF000000"/>
        <rFont val="Calibri"/>
      </rPr>
      <t xml:space="preserve">     #    set diskfull overwrite</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 xml:space="preserve">     # config log syslogd setting</t>
    </r>
    <r>
      <rPr>
        <sz val="11"/>
        <color rgb="FF000000"/>
        <rFont val="Calibri"/>
      </rPr>
      <t xml:space="preserve">
</t>
    </r>
    <r>
      <rPr>
        <sz val="11"/>
        <color rgb="FF000000"/>
        <rFont val="Calibri"/>
      </rPr>
      <t xml:space="preserve">     #    set status enable</t>
    </r>
    <r>
      <rPr>
        <sz val="11"/>
        <color rgb="FF000000"/>
        <rFont val="Calibri"/>
      </rPr>
      <t xml:space="preserve">
</t>
    </r>
    <r>
      <rPr>
        <sz val="11"/>
        <color rgb="FF000000"/>
        <rFont val="Calibri"/>
      </rPr>
      <t xml:space="preserve">     #    set server {IP Address}</t>
    </r>
    <r>
      <rPr>
        <sz val="11"/>
        <color rgb="FF000000"/>
        <rFont val="Calibri"/>
      </rPr>
      <t xml:space="preserve">
</t>
    </r>
    <r>
      <rPr>
        <sz val="11"/>
        <color rgb="FF000000"/>
        <rFont val="Calibri"/>
      </rPr>
      <t xml:space="preserve">     #    set mode reliable</t>
    </r>
    <r>
      <rPr>
        <sz val="11"/>
        <color rgb="FF000000"/>
        <rFont val="Calibri"/>
      </rPr>
      <t xml:space="preserve">
</t>
    </r>
    <r>
      <rPr>
        <sz val="11"/>
        <color rgb="FF000000"/>
        <rFont val="Calibri"/>
      </rPr>
      <t xml:space="preserve">     # end</t>
    </r>
  </si>
  <si>
    <r>
      <rPr>
        <sz val="11"/>
        <color rgb="FF000000"/>
        <rFont val="Calibri"/>
      </rPr>
      <t>It is critical that when the network element is at risk of failing to process traffic logs as required, it takes action to mitigate the failure. Audit processing failures include software/hardware errors, failures in the audit capturing mechanisms, and audit storage capacity being reached or exceeded. Responses to audit failure depend on the nature of the failure mode.</t>
    </r>
    <r>
      <rPr>
        <sz val="11"/>
        <color rgb="FF000000"/>
        <rFont val="Calibri"/>
      </rPr>
      <t xml:space="preserve">
</t>
    </r>
    <r>
      <rPr>
        <sz val="11"/>
        <color rgb="FF000000"/>
        <rFont val="Calibri"/>
      </rPr>
      <t>In accordance with DoD policy, the traffic log must be sent to a central audit server. When logging functions are lost, system processing cannot be shut down because firewall availability is an overriding concern given the role of the firewall in the enterprise. The system should either be configured to log events to an alternative server or queue log records locally. Upon restoration of the connection to the central audit server, action should be taken to synchronize the local log data with the central audit server.</t>
    </r>
    <r>
      <rPr>
        <sz val="11"/>
        <color rgb="FF000000"/>
        <rFont val="Calibri"/>
      </rPr>
      <t xml:space="preserve">
</t>
    </r>
    <r>
      <rPr>
        <sz val="11"/>
        <color rgb="FF000000"/>
        <rFont val="Calibri"/>
      </rPr>
      <t>If the central audit server uses User Datagram Protocol (UDP) communications instead of a connection-oriented protocol such as TCP, a method for detecting a lost connection must be implemented.</t>
    </r>
  </si>
  <si>
    <r>
      <rPr>
        <sz val="11"/>
        <color rgb="FF000000"/>
        <rFont val="Calibri"/>
      </rPr>
      <t>Verify at least two logging options are configured. It can be any combination of local and/or remote logging.</t>
    </r>
    <r>
      <rPr>
        <sz val="11"/>
        <color rgb="FF000000"/>
        <rFont val="Calibri"/>
      </rPr>
      <t xml:space="preserve">
</t>
    </r>
    <r>
      <rPr>
        <sz val="11"/>
        <color rgb="FF000000"/>
        <rFont val="Calibri"/>
      </rPr>
      <t>Via the GUI:</t>
    </r>
    <r>
      <rPr>
        <sz val="11"/>
        <color rgb="FF000000"/>
        <rFont val="Calibri"/>
      </rPr>
      <t xml:space="preserve">
</t>
    </r>
    <r>
      <rPr>
        <sz val="11"/>
        <color rgb="FF000000"/>
        <rFont val="Calibri"/>
      </rPr>
      <t xml:space="preserve">Login via the FortiGate GUI with super-admin privileges. </t>
    </r>
    <r>
      <rPr>
        <sz val="11"/>
        <color rgb="FF000000"/>
        <rFont val="Calibri"/>
      </rPr>
      <t xml:space="preserve">
</t>
    </r>
    <r>
      <rPr>
        <sz val="11"/>
        <color rgb="FF000000"/>
        <rFont val="Calibri"/>
      </rPr>
      <t>- Navigate to Log and Report.</t>
    </r>
    <r>
      <rPr>
        <sz val="11"/>
        <color rgb="FF000000"/>
        <rFont val="Calibri"/>
      </rPr>
      <t xml:space="preserve">
</t>
    </r>
    <r>
      <rPr>
        <sz val="11"/>
        <color rgb="FF000000"/>
        <rFont val="Calibri"/>
      </rPr>
      <t>- Navigate to Log Settings.</t>
    </r>
    <r>
      <rPr>
        <sz val="11"/>
        <color rgb="FF000000"/>
        <rFont val="Calibri"/>
      </rPr>
      <t xml:space="preserve">
</t>
    </r>
    <r>
      <rPr>
        <sz val="11"/>
        <color rgb="FF000000"/>
        <rFont val="Calibri"/>
      </rPr>
      <t>- Verify the FortiGate Local Log disk settings.</t>
    </r>
    <r>
      <rPr>
        <sz val="11"/>
        <color rgb="FF000000"/>
        <rFont val="Calibri"/>
      </rPr>
      <t xml:space="preserve">
</t>
    </r>
    <r>
      <rPr>
        <sz val="11"/>
        <color rgb="FF000000"/>
        <rFont val="Calibri"/>
      </rPr>
      <t>- Verify the Remote and Archiving settings.</t>
    </r>
    <r>
      <rPr>
        <sz val="11"/>
        <color rgb="FF000000"/>
        <rFont val="Calibri"/>
      </rPr>
      <t xml:space="preserve">
</t>
    </r>
    <r>
      <rPr>
        <sz val="11"/>
        <color rgb="FF000000"/>
        <rFont val="Calibri"/>
      </rPr>
      <t>or</t>
    </r>
    <r>
      <rPr>
        <sz val="11"/>
        <color rgb="FF000000"/>
        <rFont val="Calibri"/>
      </rPr>
      <t xml:space="preserve">
</t>
    </r>
    <r>
      <rPr>
        <sz val="11"/>
        <color rgb="FF000000"/>
        <rFont val="Calibri"/>
      </rPr>
      <t>Via the CLI:</t>
    </r>
    <r>
      <rPr>
        <sz val="11"/>
        <color rgb="FF000000"/>
        <rFont val="Calibri"/>
      </rPr>
      <t xml:space="preserve">
</t>
    </r>
    <r>
      <rPr>
        <sz val="11"/>
        <color rgb="FF000000"/>
        <rFont val="Calibri"/>
      </rPr>
      <t>Open a CLI console via SSH or from the "CLI Console" button in the GUI.</t>
    </r>
    <r>
      <rPr>
        <sz val="11"/>
        <color rgb="FF000000"/>
        <rFont val="Calibri"/>
      </rPr>
      <t xml:space="preserve">
</t>
    </r>
    <r>
      <rPr>
        <sz val="11"/>
        <color rgb="FF000000"/>
        <rFont val="Calibri"/>
      </rPr>
      <t>Run the following commands to verify which logging settings are enabled:</t>
    </r>
    <r>
      <rPr>
        <sz val="11"/>
        <color rgb="FF000000"/>
        <rFont val="Calibri"/>
      </rPr>
      <t xml:space="preserve">
</t>
    </r>
    <r>
      <rPr>
        <sz val="11"/>
        <color rgb="FF000000"/>
        <rFont val="Calibri"/>
      </rPr>
      <t># show full-configuration log disk setting | grep -i 'status\|diskfull'</t>
    </r>
    <r>
      <rPr>
        <sz val="11"/>
        <color rgb="FF000000"/>
        <rFont val="Calibri"/>
      </rPr>
      <t xml:space="preserve">
</t>
    </r>
    <r>
      <rPr>
        <sz val="11"/>
        <color rgb="FF000000"/>
        <rFont val="Calibri"/>
      </rPr>
      <t>- The output should indicate enabled.</t>
    </r>
    <r>
      <rPr>
        <sz val="11"/>
        <color rgb="FF000000"/>
        <rFont val="Calibri"/>
      </rPr>
      <t xml:space="preserve">
</t>
    </r>
    <r>
      <rPr>
        <sz val="11"/>
        <color rgb="FF000000"/>
        <rFont val="Calibri"/>
      </rPr>
      <t># show full-configuration log fortianalyzer setting | grep -i 'status\|server'</t>
    </r>
    <r>
      <rPr>
        <sz val="11"/>
        <color rgb="FF000000"/>
        <rFont val="Calibri"/>
      </rPr>
      <t xml:space="preserve">
</t>
    </r>
    <r>
      <rPr>
        <sz val="11"/>
        <color rgb="FF000000"/>
        <rFont val="Calibri"/>
      </rPr>
      <t># show full-configuration log fortianalyzer2 setting | grep -i 'status\|server'</t>
    </r>
    <r>
      <rPr>
        <sz val="11"/>
        <color rgb="FF000000"/>
        <rFont val="Calibri"/>
      </rPr>
      <t xml:space="preserve">
</t>
    </r>
    <r>
      <rPr>
        <sz val="11"/>
        <color rgb="FF000000"/>
        <rFont val="Calibri"/>
      </rPr>
      <t># show full-configuration log fortianalyzer3 setting | grep -i 'status\|server'</t>
    </r>
    <r>
      <rPr>
        <sz val="11"/>
        <color rgb="FF000000"/>
        <rFont val="Calibri"/>
      </rPr>
      <t xml:space="preserve">
</t>
    </r>
    <r>
      <rPr>
        <sz val="11"/>
        <color rgb="FF000000"/>
        <rFont val="Calibri"/>
      </rPr>
      <t># show full-configuration log syslogd setting | grep -i 'status\|server'</t>
    </r>
    <r>
      <rPr>
        <sz val="11"/>
        <color rgb="FF000000"/>
        <rFont val="Calibri"/>
      </rPr>
      <t xml:space="preserve">
</t>
    </r>
    <r>
      <rPr>
        <sz val="11"/>
        <color rgb="FF000000"/>
        <rFont val="Calibri"/>
      </rPr>
      <t># show full-configuration log syslogd2 setting | grep -i 'status\|server'</t>
    </r>
    <r>
      <rPr>
        <sz val="11"/>
        <color rgb="FF000000"/>
        <rFont val="Calibri"/>
      </rPr>
      <t xml:space="preserve">
</t>
    </r>
    <r>
      <rPr>
        <sz val="11"/>
        <color rgb="FF000000"/>
        <rFont val="Calibri"/>
      </rPr>
      <t># show full-configuration log syslogd3 setting | grep -i 'status\|server'</t>
    </r>
    <r>
      <rPr>
        <sz val="11"/>
        <color rgb="FF000000"/>
        <rFont val="Calibri"/>
      </rPr>
      <t xml:space="preserve">
</t>
    </r>
    <r>
      <rPr>
        <sz val="11"/>
        <color rgb="FF000000"/>
        <rFont val="Calibri"/>
      </rPr>
      <t># show full-configuration log syslogd4 setting | grep -i 'status\|server'</t>
    </r>
    <r>
      <rPr>
        <sz val="11"/>
        <color rgb="FF000000"/>
        <rFont val="Calibri"/>
      </rPr>
      <t xml:space="preserve">
</t>
    </r>
    <r>
      <rPr>
        <sz val="11"/>
        <color rgb="FF000000"/>
        <rFont val="Calibri"/>
      </rPr>
      <t>- The output should indicate enabled and an IP address.</t>
    </r>
    <r>
      <rPr>
        <sz val="11"/>
        <color rgb="FF000000"/>
        <rFont val="Calibri"/>
      </rPr>
      <t xml:space="preserve">
</t>
    </r>
    <r>
      <rPr>
        <sz val="11"/>
        <color rgb="FF000000"/>
        <rFont val="Calibri"/>
      </rPr>
      <t>If the FortiGate is not logging to at least two locations (local and remote OR remote(x2) only), this is a finding.</t>
    </r>
  </si>
  <si>
    <t>V-234141</t>
  </si>
  <si>
    <r>
      <rPr>
        <sz val="11"/>
        <rFont val="Calibri"/>
      </rPr>
      <t>The FortiGate firewall must protect traffic log records from unauthorized access while in transit to the central audit server.</t>
    </r>
  </si>
  <si>
    <r>
      <rPr>
        <sz val="11"/>
        <color rgb="FF000000"/>
        <rFont val="Calibri"/>
      </rPr>
      <t>Log in to the FortiGate GUI with Super-Admin privilege.</t>
    </r>
    <r>
      <rPr>
        <sz val="11"/>
        <color rgb="FF000000"/>
        <rFont val="Calibri"/>
      </rPr>
      <t xml:space="preserve">
</t>
    </r>
    <r>
      <rPr>
        <sz val="11"/>
        <color rgb="FF000000"/>
        <rFont val="Calibri"/>
      </rPr>
      <t>First, upload the CA certificate that issued the Syslog server certificate.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Certificates.</t>
    </r>
    <r>
      <rPr>
        <sz val="11"/>
        <color rgb="FF000000"/>
        <rFont val="Calibri"/>
      </rPr>
      <t xml:space="preserve">
</t>
    </r>
    <r>
      <rPr>
        <sz val="11"/>
        <color rgb="FF000000"/>
        <rFont val="Calibri"/>
      </rPr>
      <t>3. Click Import, then CA Certificate.</t>
    </r>
    <r>
      <rPr>
        <sz val="11"/>
        <color rgb="FF000000"/>
        <rFont val="Calibri"/>
      </rPr>
      <t xml:space="preserve">
</t>
    </r>
    <r>
      <rPr>
        <sz val="11"/>
        <color rgb="FF000000"/>
        <rFont val="Calibri"/>
      </rPr>
      <t>4. Specify File, and click + Upload.</t>
    </r>
    <r>
      <rPr>
        <sz val="11"/>
        <color rgb="FF000000"/>
        <rFont val="Calibri"/>
      </rPr>
      <t xml:space="preserve">
</t>
    </r>
    <r>
      <rPr>
        <sz val="11"/>
        <color rgb="FF000000"/>
        <rFont val="Calibri"/>
      </rPr>
      <t>5. Choose the CA Certificate to upload from the local hard drive.</t>
    </r>
    <r>
      <rPr>
        <sz val="11"/>
        <color rgb="FF000000"/>
        <rFont val="Calibri"/>
      </rPr>
      <t xml:space="preserve">
</t>
    </r>
    <r>
      <rPr>
        <sz val="11"/>
        <color rgb="FF000000"/>
        <rFont val="Calibri"/>
      </rPr>
      <t>6. Click OK.</t>
    </r>
    <r>
      <rPr>
        <sz val="11"/>
        <color rgb="FF000000"/>
        <rFont val="Calibri"/>
      </rPr>
      <t xml:space="preserve">
</t>
    </r>
    <r>
      <rPr>
        <sz val="11"/>
        <color rgb="FF000000"/>
        <rFont val="Calibri"/>
      </rPr>
      <t>Then, configure a TLS-enabled syslog connection:</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syslogd setting</t>
    </r>
    <r>
      <rPr>
        <sz val="11"/>
        <color rgb="FF000000"/>
        <rFont val="Calibri"/>
      </rPr>
      <t xml:space="preserve">
</t>
    </r>
    <r>
      <rPr>
        <sz val="11"/>
        <color rgb="FF000000"/>
        <rFont val="Calibri"/>
      </rPr>
      <t xml:space="preserve">     #    set status enable</t>
    </r>
    <r>
      <rPr>
        <sz val="11"/>
        <color rgb="FF000000"/>
        <rFont val="Calibri"/>
      </rPr>
      <t xml:space="preserve">
</t>
    </r>
    <r>
      <rPr>
        <sz val="11"/>
        <color rgb="FF000000"/>
        <rFont val="Calibri"/>
      </rPr>
      <t xml:space="preserve">     #    set server {SYSLOG SERVER IP ADDRESS} </t>
    </r>
    <r>
      <rPr>
        <sz val="11"/>
        <color rgb="FF000000"/>
        <rFont val="Calibri"/>
      </rPr>
      <t xml:space="preserve">
</t>
    </r>
    <r>
      <rPr>
        <sz val="11"/>
        <color rgb="FF000000"/>
        <rFont val="Calibri"/>
      </rPr>
      <t xml:space="preserve">     #    set mode reliable</t>
    </r>
    <r>
      <rPr>
        <sz val="11"/>
        <color rgb="FF000000"/>
        <rFont val="Calibri"/>
      </rPr>
      <t xml:space="preserve">
</t>
    </r>
    <r>
      <rPr>
        <sz val="11"/>
        <color rgb="FF000000"/>
        <rFont val="Calibri"/>
      </rPr>
      <t xml:space="preserve">     #    set enc-algorithm {HIGH-MEDIUM | HIGH}</t>
    </r>
    <r>
      <rPr>
        <sz val="11"/>
        <color rgb="FF000000"/>
        <rFont val="Calibri"/>
      </rPr>
      <t xml:space="preserve">
</t>
    </r>
    <r>
      <rPr>
        <sz val="11"/>
        <color rgb="FF000000"/>
        <rFont val="Calibri"/>
      </rPr>
      <t xml:space="preserve">     #    set certificate (Optional - Select local certificate if Syslog server is challenging client [FortiGate] for authentication)</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Note: The server IP address must be on the site's management network.</t>
    </r>
  </si>
  <si>
    <r>
      <rPr>
        <sz val="11"/>
        <color rgb="FF000000"/>
        <rFont val="Calibri"/>
      </rPr>
      <t>Auditing and logging are key components of any security architecture. Logging the actions of specific events provides a means to investigate an attack, recognize resource utilization or capacity thresholds, or identify an improperly configured firewall. Thus, it is imperative that the collected log data be secured and access be restricted to authorized personnel. Methods of protection may include encryption or logical separation.</t>
    </r>
    <r>
      <rPr>
        <sz val="11"/>
        <color rgb="FF000000"/>
        <rFont val="Calibri"/>
      </rPr>
      <t xml:space="preserve">
</t>
    </r>
    <r>
      <rPr>
        <sz val="11"/>
        <color rgb="FF000000"/>
        <rFont val="Calibri"/>
      </rPr>
      <t>This does not apply to traffic logs generated on behalf of the device itself (management). Some devices store traffic logs separately from the system logs.</t>
    </r>
  </si>
  <si>
    <r>
      <rPr>
        <sz val="11"/>
        <color rgb="FF000000"/>
        <rFont val="Calibri"/>
      </rPr>
      <t>Log in to the FortiGate GUI with Super-Admin privileges.</t>
    </r>
    <r>
      <rPr>
        <sz val="11"/>
        <color rgb="FF000000"/>
        <rFont val="Calibri"/>
      </rPr>
      <t xml:space="preserve">
</t>
    </r>
    <r>
      <rPr>
        <sz val="11"/>
        <color rgb="FF000000"/>
        <rFont val="Calibri"/>
      </rPr>
      <t>1. Open a CLI console via SSH or from the GUI widget.</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log syslogd setting</t>
    </r>
    <r>
      <rPr>
        <sz val="11"/>
        <color rgb="FF000000"/>
        <rFont val="Calibri"/>
      </rPr>
      <t xml:space="preserve">
</t>
    </r>
    <r>
      <rPr>
        <sz val="11"/>
        <color rgb="FF000000"/>
        <rFont val="Calibri"/>
      </rPr>
      <t>The output should include:</t>
    </r>
    <r>
      <rPr>
        <sz val="11"/>
        <color rgb="FF000000"/>
        <rFont val="Calibri"/>
      </rPr>
      <t xml:space="preserve">
</t>
    </r>
    <r>
      <rPr>
        <sz val="11"/>
        <color rgb="FF000000"/>
        <rFont val="Calibri"/>
      </rPr>
      <t xml:space="preserve">     set server {123.123.123.123}</t>
    </r>
    <r>
      <rPr>
        <sz val="11"/>
        <color rgb="FF000000"/>
        <rFont val="Calibri"/>
      </rPr>
      <t xml:space="preserve">
</t>
    </r>
    <r>
      <rPr>
        <sz val="11"/>
        <color rgb="FF000000"/>
        <rFont val="Calibri"/>
      </rPr>
      <t xml:space="preserve">     set mode reliable</t>
    </r>
    <r>
      <rPr>
        <sz val="11"/>
        <color rgb="FF000000"/>
        <rFont val="Calibri"/>
      </rPr>
      <t xml:space="preserve">
</t>
    </r>
    <r>
      <rPr>
        <sz val="11"/>
        <color rgb="FF000000"/>
        <rFont val="Calibri"/>
      </rPr>
      <t xml:space="preserve">     set enc-algorithm {medium-high | high}</t>
    </r>
    <r>
      <rPr>
        <sz val="11"/>
        <color rgb="FF000000"/>
        <rFont val="Calibri"/>
      </rPr>
      <t xml:space="preserve">
</t>
    </r>
    <r>
      <rPr>
        <sz val="11"/>
        <color rgb="FF000000"/>
        <rFont val="Calibri"/>
      </rPr>
      <t>If the syslogd mode is not set to reliable, this is a finding.</t>
    </r>
    <r>
      <rPr>
        <sz val="11"/>
        <color rgb="FF000000"/>
        <rFont val="Calibri"/>
      </rPr>
      <t xml:space="preserve">
</t>
    </r>
    <r>
      <rPr>
        <sz val="11"/>
        <color rgb="FF000000"/>
        <rFont val="Calibri"/>
      </rPr>
      <t>If the set enc-algorithm is not set to high or medium-high, this is a finding.</t>
    </r>
  </si>
  <si>
    <t>V-234142</t>
  </si>
  <si>
    <r>
      <rPr>
        <sz val="11"/>
        <rFont val="Calibri"/>
      </rPr>
      <t>The FortiGate firewall must protect the traffic log from unauthorized modification of local log records.</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</si>
  <si>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 Profiles.</t>
    </r>
    <r>
      <rPr>
        <sz val="11"/>
        <color rgb="FF000000"/>
        <rFont val="Calibri"/>
      </rPr>
      <t xml:space="preserve">
</t>
    </r>
    <r>
      <rPr>
        <sz val="11"/>
        <color rgb="FF000000"/>
        <rFont val="Calibri"/>
      </rPr>
      <t>3. Click +Create New (Admin Profile).</t>
    </r>
    <r>
      <rPr>
        <sz val="11"/>
        <color rgb="FF000000"/>
        <rFont val="Calibri"/>
      </rPr>
      <t xml:space="preserve">
</t>
    </r>
    <r>
      <rPr>
        <sz val="11"/>
        <color rgb="FF000000"/>
        <rFont val="Calibri"/>
      </rPr>
      <t>4. Assign a meaningful name to the Profile.</t>
    </r>
    <r>
      <rPr>
        <sz val="11"/>
        <color rgb="FF000000"/>
        <rFont val="Calibri"/>
      </rPr>
      <t xml:space="preserve">
</t>
    </r>
    <r>
      <rPr>
        <sz val="11"/>
        <color rgb="FF000000"/>
        <rFont val="Calibri"/>
      </rPr>
      <t>5. Set Log and Report access permissions to None.</t>
    </r>
    <r>
      <rPr>
        <sz val="11"/>
        <color rgb="FF000000"/>
        <rFont val="Calibri"/>
      </rPr>
      <t xml:space="preserve">
</t>
    </r>
    <r>
      <rPr>
        <sz val="11"/>
        <color rgb="FF000000"/>
        <rFont val="Calibri"/>
      </rPr>
      <t>6. Click OK to save this Profile.</t>
    </r>
    <r>
      <rPr>
        <sz val="11"/>
        <color rgb="FF000000"/>
        <rFont val="Calibri"/>
      </rPr>
      <t xml:space="preserve">
</t>
    </r>
    <r>
      <rPr>
        <sz val="11"/>
        <color rgb="FF000000"/>
        <rFont val="Calibri"/>
      </rPr>
      <t xml:space="preserve">Then, </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Click the Administrator that is not allowed access to log records.</t>
    </r>
    <r>
      <rPr>
        <sz val="11"/>
        <color rgb="FF000000"/>
        <rFont val="Calibri"/>
      </rPr>
      <t xml:space="preserve">
</t>
    </r>
    <r>
      <rPr>
        <sz val="11"/>
        <color rgb="FF000000"/>
        <rFont val="Calibri"/>
      </rPr>
      <t>4. Assign the Admin Profile that was created above.</t>
    </r>
    <r>
      <rPr>
        <sz val="11"/>
        <color rgb="FF000000"/>
        <rFont val="Calibri"/>
      </rPr>
      <t xml:space="preserve">
</t>
    </r>
    <r>
      <rPr>
        <sz val="11"/>
        <color rgb="FF000000"/>
        <rFont val="Calibri"/>
      </rPr>
      <t>5. Click OK to save.</t>
    </r>
    <r>
      <rPr>
        <sz val="11"/>
        <color rgb="FF000000"/>
        <rFont val="Calibri"/>
      </rPr>
      <t xml:space="preserve">
</t>
    </r>
    <r>
      <rPr>
        <sz val="11"/>
        <color rgb="FF000000"/>
        <rFont val="Calibri"/>
      </rPr>
      <t>Repeat this process to remove log access for all Administrators without an organizational need to modify log settings.</t>
    </r>
  </si>
  <si>
    <r>
      <rPr>
        <sz val="11"/>
        <color rgb="FF000000"/>
        <rFont val="Calibri"/>
      </rPr>
      <t>If audit data were to become compromised, forensic analysis and discovery of the true source of potentially malicious system activity would be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modification. This can be achieved through multiple methods, which will depend on system architecture and design. Some commonly employed methods include ensuring log files receive the proper file system permissions and limiting log data locations.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This does not apply to traffic logs generated on behalf of the device itself (management). Traffic logs and Management logs are separate on FortiGate.</t>
    </r>
  </si>
  <si>
    <r>
      <rPr>
        <sz val="11"/>
        <color rgb="FF000000"/>
        <rFont val="Calibri"/>
      </rPr>
      <t>Log in to the FortiGate GUI with an administrator that has no Log and Report access.</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setting</t>
    </r>
    <r>
      <rPr>
        <sz val="11"/>
        <color rgb="FF000000"/>
        <rFont val="Calibri"/>
      </rPr>
      <t xml:space="preserve">
</t>
    </r>
    <r>
      <rPr>
        <sz val="11"/>
        <color rgb="FF000000"/>
        <rFont val="Calibri"/>
      </rPr>
      <t xml:space="preserve">3. Ensure that the command fails. </t>
    </r>
    <r>
      <rPr>
        <sz val="11"/>
        <color rgb="FF000000"/>
        <rFont val="Calibri"/>
      </rPr>
      <t xml:space="preserve">
</t>
    </r>
    <r>
      <rPr>
        <sz val="11"/>
        <color rgb="FF000000"/>
        <rFont val="Calibri"/>
      </rPr>
      <t>If an Administrator without Log and Report privileges can configure log settings, this is a finding.</t>
    </r>
  </si>
  <si>
    <t>V-234143</t>
  </si>
  <si>
    <r>
      <rPr>
        <sz val="11"/>
        <rFont val="Calibri"/>
      </rPr>
      <t>The FortiGate firewall must protect the traffic log from unauthorized deletion of local log files and log records.</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</si>
  <si>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 Profiles.</t>
    </r>
    <r>
      <rPr>
        <sz val="11"/>
        <color rgb="FF000000"/>
        <rFont val="Calibri"/>
      </rPr>
      <t xml:space="preserve">
</t>
    </r>
    <r>
      <rPr>
        <sz val="11"/>
        <color rgb="FF000000"/>
        <rFont val="Calibri"/>
      </rPr>
      <t>3. Click +Create New (Admin Profile).</t>
    </r>
    <r>
      <rPr>
        <sz val="11"/>
        <color rgb="FF000000"/>
        <rFont val="Calibri"/>
      </rPr>
      <t xml:space="preserve">
</t>
    </r>
    <r>
      <rPr>
        <sz val="11"/>
        <color rgb="FF000000"/>
        <rFont val="Calibri"/>
      </rPr>
      <t>4. Assign a meaningful name to the Profile.</t>
    </r>
    <r>
      <rPr>
        <sz val="11"/>
        <color rgb="FF000000"/>
        <rFont val="Calibri"/>
      </rPr>
      <t xml:space="preserve">
</t>
    </r>
    <r>
      <rPr>
        <sz val="11"/>
        <color rgb="FF000000"/>
        <rFont val="Calibri"/>
      </rPr>
      <t>5. Set Log and Report access permissions to None.</t>
    </r>
    <r>
      <rPr>
        <sz val="11"/>
        <color rgb="FF000000"/>
        <rFont val="Calibri"/>
      </rPr>
      <t xml:space="preserve">
</t>
    </r>
    <r>
      <rPr>
        <sz val="11"/>
        <color rgb="FF000000"/>
        <rFont val="Calibri"/>
      </rPr>
      <t>6. Click OK to save this Profile.</t>
    </r>
    <r>
      <rPr>
        <sz val="11"/>
        <color rgb="FF000000"/>
        <rFont val="Calibri"/>
      </rPr>
      <t xml:space="preserve">
</t>
    </r>
    <r>
      <rPr>
        <sz val="11"/>
        <color rgb="FF000000"/>
        <rFont val="Calibri"/>
      </rPr>
      <t xml:space="preserve">Then, </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Click the Administrator that is not allowed access to log settings.</t>
    </r>
    <r>
      <rPr>
        <sz val="11"/>
        <color rgb="FF000000"/>
        <rFont val="Calibri"/>
      </rPr>
      <t xml:space="preserve">
</t>
    </r>
    <r>
      <rPr>
        <sz val="11"/>
        <color rgb="FF000000"/>
        <rFont val="Calibri"/>
      </rPr>
      <t>4. Assign the Admin Profile that was created above.</t>
    </r>
    <r>
      <rPr>
        <sz val="11"/>
        <color rgb="FF000000"/>
        <rFont val="Calibri"/>
      </rPr>
      <t xml:space="preserve">
</t>
    </r>
    <r>
      <rPr>
        <sz val="11"/>
        <color rgb="FF000000"/>
        <rFont val="Calibri"/>
      </rPr>
      <t>5. Click OK to save.</t>
    </r>
    <r>
      <rPr>
        <sz val="11"/>
        <color rgb="FF000000"/>
        <rFont val="Calibri"/>
      </rPr>
      <t xml:space="preserve">
</t>
    </r>
    <r>
      <rPr>
        <sz val="11"/>
        <color rgb="FF000000"/>
        <rFont val="Calibri"/>
      </rPr>
      <t>Repeat this process to remove log access for all Administrators without an organizational need to modify log records.</t>
    </r>
  </si>
  <si>
    <r>
      <rPr>
        <sz val="11"/>
        <color rgb="FF000000"/>
        <rFont val="Calibri"/>
      </rPr>
      <t>Log in to the FortiGate GUI with an administrator that has no Log and Report access.</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execute log delete</t>
    </r>
    <r>
      <rPr>
        <sz val="11"/>
        <color rgb="FF000000"/>
        <rFont val="Calibri"/>
      </rPr>
      <t xml:space="preserve">
</t>
    </r>
    <r>
      <rPr>
        <sz val="11"/>
        <color rgb="FF000000"/>
        <rFont val="Calibri"/>
      </rPr>
      <t>3. Ensure that the command fails.</t>
    </r>
    <r>
      <rPr>
        <sz val="11"/>
        <color rgb="FF000000"/>
        <rFont val="Calibri"/>
      </rPr>
      <t xml:space="preserve">
</t>
    </r>
    <r>
      <rPr>
        <sz val="11"/>
        <color rgb="FF000000"/>
        <rFont val="Calibri"/>
      </rPr>
      <t>If an Administrator without Log and Report privileges can delete locally stored logs, this is a finding.</t>
    </r>
  </si>
  <si>
    <t>V-234144</t>
  </si>
  <si>
    <r>
      <rPr>
        <sz val="11"/>
        <rFont val="Calibri"/>
      </rPr>
      <t>The FortiGate firewall must disable or remove unnecessary network services and functions that are not used as part of its role in the architecture.</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</si>
  <si>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system interface</t>
    </r>
    <r>
      <rPr>
        <sz val="11"/>
        <color rgb="FF000000"/>
        <rFont val="Calibri"/>
      </rPr>
      <t xml:space="preserve">
</t>
    </r>
    <r>
      <rPr>
        <sz val="11"/>
        <color rgb="FF000000"/>
        <rFont val="Calibri"/>
      </rPr>
      <t xml:space="preserve">     #    edit {interface-name}</t>
    </r>
    <r>
      <rPr>
        <sz val="11"/>
        <color rgb="FF000000"/>
        <rFont val="Calibri"/>
      </rPr>
      <t xml:space="preserve">
</t>
    </r>
    <r>
      <rPr>
        <sz val="11"/>
        <color rgb="FF000000"/>
        <rFont val="Calibri"/>
      </rPr>
      <t xml:space="preserve">     #    get | grep enable</t>
    </r>
    <r>
      <rPr>
        <sz val="11"/>
        <color rgb="FF000000"/>
        <rFont val="Calibri"/>
      </rPr>
      <t xml:space="preserve">
</t>
    </r>
    <r>
      <rPr>
        <sz val="11"/>
        <color rgb="FF000000"/>
        <rFont val="Calibri"/>
      </rPr>
      <t xml:space="preserve">     #    get | grep allowaccess</t>
    </r>
    <r>
      <rPr>
        <sz val="11"/>
        <color rgb="FF000000"/>
        <rFont val="Calibri"/>
      </rPr>
      <t xml:space="preserve">
</t>
    </r>
    <r>
      <rPr>
        <sz val="11"/>
        <color rgb="FF000000"/>
        <rFont val="Calibri"/>
      </rPr>
      <t>Disable each service in {} that needs to be removed using:</t>
    </r>
    <r>
      <rPr>
        <sz val="11"/>
        <color rgb="FF000000"/>
        <rFont val="Calibri"/>
      </rPr>
      <t xml:space="preserve">
</t>
    </r>
    <r>
      <rPr>
        <sz val="11"/>
        <color rgb="FF000000"/>
        <rFont val="Calibri"/>
      </rPr>
      <t xml:space="preserve">     # config system interface</t>
    </r>
    <r>
      <rPr>
        <sz val="11"/>
        <color rgb="FF000000"/>
        <rFont val="Calibri"/>
      </rPr>
      <t xml:space="preserve">
</t>
    </r>
    <r>
      <rPr>
        <sz val="11"/>
        <color rgb="FF000000"/>
        <rFont val="Calibri"/>
      </rPr>
      <t xml:space="preserve">     #    edit {interface-name}</t>
    </r>
    <r>
      <rPr>
        <sz val="11"/>
        <color rgb="FF000000"/>
        <rFont val="Calibri"/>
      </rPr>
      <t xml:space="preserve">
</t>
    </r>
    <r>
      <rPr>
        <sz val="11"/>
        <color rgb="FF000000"/>
        <rFont val="Calibri"/>
      </rPr>
      <t xml:space="preserve">     #    set {service} disable</t>
    </r>
    <r>
      <rPr>
        <sz val="11"/>
        <color rgb="FF000000"/>
        <rFont val="Calibri"/>
      </rPr>
      <t xml:space="preserve">
</t>
    </r>
    <r>
      <rPr>
        <sz val="11"/>
        <color rgb="FF000000"/>
        <rFont val="Calibri"/>
      </rPr>
      <t xml:space="preserve">     # end</t>
    </r>
  </si>
  <si>
    <r>
      <rPr>
        <sz val="11"/>
        <color rgb="FF000000"/>
        <rFont val="Calibri"/>
      </rPr>
      <t>Network devices are capable of providing a wide variety of functions (capabilities or processes) and services. Some of these functions and services are installed and enabled by default. The organization must determine which functions and services are required to perform the content filtering and other necessary core functionality for each component of the firewall.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Some services may be security related, but based on the firewall’s role in the architecture, must not be installed on the same hardware. For example, the device may serve as a router, VPN, or other perimeter services. However, if these functions are not part of the documented role of the firewall in the enterprise or branch architecture, the software and licenses must not be installed on the device. This mitigates the risk of exploitation of unconfigured services or services that are not kept updated with security fixes. If left unsecured, these services may provide a threat vector.</t>
    </r>
    <r>
      <rPr>
        <sz val="11"/>
        <color rgb="FF000000"/>
        <rFont val="Calibri"/>
      </rPr>
      <t xml:space="preserve">
</t>
    </r>
    <r>
      <rPr>
        <sz val="11"/>
        <color rgb="FF000000"/>
        <rFont val="Calibri"/>
      </rPr>
      <t xml:space="preserve">Some services are not authorized for combination with the firewall and individual policy must be in place to instruct the administrator to remove these services. Examples of these services are Network Time Protocol (NTP), domain name server (DNS), email server, FTP server, web server, and Dynamic Host Configuration Protocol (DHCP). </t>
    </r>
    <r>
      <rPr>
        <sz val="11"/>
        <color rgb="FF000000"/>
        <rFont val="Calibri"/>
      </rPr>
      <t xml:space="preserve">
</t>
    </r>
    <r>
      <rPr>
        <sz val="11"/>
        <color rgb="FF000000"/>
        <rFont val="Calibri"/>
      </rPr>
      <t>Only remove unauthorized services. This control is not intended to restrict the use of firewalls with multiple authorized roles.</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</si>
  <si>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system interface</t>
    </r>
    <r>
      <rPr>
        <sz val="11"/>
        <color rgb="FF000000"/>
        <rFont val="Calibri"/>
      </rPr>
      <t xml:space="preserve">
</t>
    </r>
    <r>
      <rPr>
        <sz val="11"/>
        <color rgb="FF000000"/>
        <rFont val="Calibri"/>
      </rPr>
      <t>3. Review configuration for unnecessary services.</t>
    </r>
    <r>
      <rPr>
        <sz val="11"/>
        <color rgb="FF000000"/>
        <rFont val="Calibri"/>
      </rPr>
      <t xml:space="preserve">
</t>
    </r>
    <r>
      <rPr>
        <sz val="11"/>
        <color rgb="FF000000"/>
        <rFont val="Calibri"/>
      </rPr>
      <t>If unnecessary services are configured, this is a finding.</t>
    </r>
  </si>
  <si>
    <t>V-234145</t>
  </si>
  <si>
    <r>
      <rPr>
        <sz val="11"/>
        <rFont val="Calibri"/>
      </rPr>
      <t>The FortiGate firewall must block outbound traffic containing denial-of-service (DoS) attacks to protect against the use of internal information systems to launch any DoS attacks against other networks or endpoints.</t>
    </r>
  </si>
  <si>
    <r>
      <rPr>
        <sz val="11"/>
        <color rgb="FF000000"/>
        <rFont val="Calibri"/>
      </rPr>
      <t>Log in to the FortiGate GUI with Super-Admin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DoS Policy or IPv6 DoS Policy.</t>
    </r>
    <r>
      <rPr>
        <sz val="11"/>
        <color rgb="FF000000"/>
        <rFont val="Calibri"/>
      </rPr>
      <t xml:space="preserve">
</t>
    </r>
    <r>
      <rPr>
        <sz val="11"/>
        <color rgb="FF000000"/>
        <rFont val="Calibri"/>
      </rPr>
      <t>3. Click +Create New.</t>
    </r>
    <r>
      <rPr>
        <sz val="11"/>
        <color rgb="FF000000"/>
        <rFont val="Calibri"/>
      </rPr>
      <t xml:space="preserve">
</t>
    </r>
    <r>
      <rPr>
        <sz val="11"/>
        <color rgb="FF000000"/>
        <rFont val="Calibri"/>
      </rPr>
      <t>4. Select the Incoming Interface.</t>
    </r>
    <r>
      <rPr>
        <sz val="11"/>
        <color rgb="FF000000"/>
        <rFont val="Calibri"/>
      </rPr>
      <t xml:space="preserve">
</t>
    </r>
    <r>
      <rPr>
        <sz val="11"/>
        <color rgb="FF000000"/>
        <rFont val="Calibri"/>
      </rPr>
      <t>5. Select Source and Destination addresses.</t>
    </r>
    <r>
      <rPr>
        <sz val="11"/>
        <color rgb="FF000000"/>
        <rFont val="Calibri"/>
      </rPr>
      <t xml:space="preserve">
</t>
    </r>
    <r>
      <rPr>
        <sz val="11"/>
        <color rgb="FF000000"/>
        <rFont val="Calibri"/>
      </rPr>
      <t>6. Select the Service.</t>
    </r>
    <r>
      <rPr>
        <sz val="11"/>
        <color rgb="FF000000"/>
        <rFont val="Calibri"/>
      </rPr>
      <t xml:space="preserve">
</t>
    </r>
    <r>
      <rPr>
        <sz val="11"/>
        <color rgb="FF000000"/>
        <rFont val="Calibri"/>
      </rPr>
      <t>7. Enable desired L3 and L4 anomalies and thresholds.</t>
    </r>
    <r>
      <rPr>
        <sz val="11"/>
        <color rgb="FF000000"/>
        <rFont val="Calibri"/>
      </rPr>
      <t xml:space="preserve">
</t>
    </r>
    <r>
      <rPr>
        <sz val="11"/>
        <color rgb="FF000000"/>
        <rFont val="Calibri"/>
      </rPr>
      <t>8. Ensure the Enable this policy is toggled to right.</t>
    </r>
    <r>
      <rPr>
        <sz val="11"/>
        <color rgb="FF000000"/>
        <rFont val="Calibri"/>
      </rPr>
      <t xml:space="preserve">
</t>
    </r>
    <r>
      <rPr>
        <sz val="11"/>
        <color rgb="FF000000"/>
        <rFont val="Calibri"/>
      </rPr>
      <t>9. Click OK.</t>
    </r>
    <r>
      <rPr>
        <sz val="11"/>
        <color rgb="FF000000"/>
        <rFont val="Calibri"/>
      </rPr>
      <t xml:space="preserve">
</t>
    </r>
    <r>
      <rPr>
        <sz val="11"/>
        <color rgb="FF000000"/>
        <rFont val="Calibri"/>
      </rPr>
      <t>10. Ensure a policy is created for each interface where there is potential risk of DoS.</t>
    </r>
  </si>
  <si>
    <r>
      <rPr>
        <sz val="11"/>
        <color rgb="FF000000"/>
        <rFont val="Calibri"/>
      </rPr>
      <t>DoS attacks can take multiple forms but have the common objective of overloading or blocking a network or host to deny or seriously degrade performance. If the network does not provide safeguards against DoS attacks, network resources will be unavailable to users.</t>
    </r>
    <r>
      <rPr>
        <sz val="11"/>
        <color rgb="FF000000"/>
        <rFont val="Calibri"/>
      </rPr>
      <t xml:space="preserve">
</t>
    </r>
    <r>
      <rPr>
        <sz val="11"/>
        <color rgb="FF000000"/>
        <rFont val="Calibri"/>
      </rPr>
      <t>Installation of a firewall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The firewall must include protection against DoS attacks that originate from inside the enclave that can affect either internal or external systems. These attacks may use legitimate or rogue endpoints from inside the enclave. These attacks can be simple "floods" of traffic to saturate circuits or devices, malware that consumes CPU and memory on a device or causes it to crash, or a configuration issue that disables or impairs the proper function of a device. For example, an accidental or deliberate misconfiguration of a routing table can misdirect traffic for multiple networks.</t>
    </r>
  </si>
  <si>
    <r>
      <rPr>
        <sz val="11"/>
        <color rgb="FF000000"/>
        <rFont val="Calibri"/>
      </rPr>
      <t>Log in to the FortiGate GUI with Super-Admin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Go to IPv4 DoS Policy.</t>
    </r>
    <r>
      <rPr>
        <sz val="11"/>
        <color rgb="FF000000"/>
        <rFont val="Calibri"/>
      </rPr>
      <t xml:space="preserve">
</t>
    </r>
    <r>
      <rPr>
        <sz val="11"/>
        <color rgb="FF000000"/>
        <rFont val="Calibri"/>
      </rPr>
      <t>3. Verify different DoS policies that include Incoming Interface, Source Address, Destination Address, and Services have been created.</t>
    </r>
    <r>
      <rPr>
        <sz val="11"/>
        <color rgb="FF000000"/>
        <rFont val="Calibri"/>
      </rPr>
      <t xml:space="preserve">
</t>
    </r>
    <r>
      <rPr>
        <sz val="11"/>
        <color rgb="FF000000"/>
        <rFont val="Calibri"/>
      </rPr>
      <t>4. Verify the DoS policies are configured to block L3 and L4 anomalies.</t>
    </r>
    <r>
      <rPr>
        <sz val="11"/>
        <color rgb="FF000000"/>
        <rFont val="Calibri"/>
      </rPr>
      <t xml:space="preserve">
</t>
    </r>
    <r>
      <rPr>
        <sz val="11"/>
        <color rgb="FF000000"/>
        <rFont val="Calibri"/>
      </rPr>
      <t>If the DoS policies are not configured to block the outbound traffic, this is a finding.</t>
    </r>
  </si>
  <si>
    <t>V-234146</t>
  </si>
  <si>
    <r>
      <rPr>
        <sz val="11"/>
        <rFont val="Calibri"/>
      </rPr>
      <t>The FortiGate firewall implementation must manage excess bandwidth to limit the effects of packet flooding types of denial-of-service (DoS) attacks.</t>
    </r>
  </si>
  <si>
    <r>
      <rPr>
        <sz val="11"/>
        <color rgb="FF000000"/>
        <rFont val="Calibri"/>
      </rPr>
      <t>Log in to the FortiGate GUI with Super-Admin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DoS Policy or IPv6 DoS Policy.</t>
    </r>
    <r>
      <rPr>
        <sz val="11"/>
        <color rgb="FF000000"/>
        <rFont val="Calibri"/>
      </rPr>
      <t xml:space="preserve">
</t>
    </r>
    <r>
      <rPr>
        <sz val="11"/>
        <color rgb="FF000000"/>
        <rFont val="Calibri"/>
      </rPr>
      <t>3. Click +Create New.</t>
    </r>
    <r>
      <rPr>
        <sz val="11"/>
        <color rgb="FF000000"/>
        <rFont val="Calibri"/>
      </rPr>
      <t xml:space="preserve">
</t>
    </r>
    <r>
      <rPr>
        <sz val="11"/>
        <color rgb="FF000000"/>
        <rFont val="Calibri"/>
      </rPr>
      <t>4. Select the Incoming Interface.</t>
    </r>
    <r>
      <rPr>
        <sz val="11"/>
        <color rgb="FF000000"/>
        <rFont val="Calibri"/>
      </rPr>
      <t xml:space="preserve">
</t>
    </r>
    <r>
      <rPr>
        <sz val="11"/>
        <color rgb="FF000000"/>
        <rFont val="Calibri"/>
      </rPr>
      <t>5. Select Source and Destination addresses.</t>
    </r>
    <r>
      <rPr>
        <sz val="11"/>
        <color rgb="FF000000"/>
        <rFont val="Calibri"/>
      </rPr>
      <t xml:space="preserve">
</t>
    </r>
    <r>
      <rPr>
        <sz val="11"/>
        <color rgb="FF000000"/>
        <rFont val="Calibri"/>
      </rPr>
      <t>6. Select the Service.</t>
    </r>
    <r>
      <rPr>
        <sz val="11"/>
        <color rgb="FF000000"/>
        <rFont val="Calibri"/>
      </rPr>
      <t xml:space="preserve">
</t>
    </r>
    <r>
      <rPr>
        <sz val="11"/>
        <color rgb="FF000000"/>
        <rFont val="Calibri"/>
      </rPr>
      <t>7. Enable desired L3 and L4 anomalies and thresholds.</t>
    </r>
    <r>
      <rPr>
        <sz val="11"/>
        <color rgb="FF000000"/>
        <rFont val="Calibri"/>
      </rPr>
      <t xml:space="preserve">
</t>
    </r>
    <r>
      <rPr>
        <sz val="11"/>
        <color rgb="FF000000"/>
        <rFont val="Calibri"/>
      </rPr>
      <t>8. Ensure the Enable this policy is toggle to right.</t>
    </r>
    <r>
      <rPr>
        <sz val="11"/>
        <color rgb="FF000000"/>
        <rFont val="Calibri"/>
      </rPr>
      <t xml:space="preserve">
</t>
    </r>
    <r>
      <rPr>
        <sz val="11"/>
        <color rgb="FF000000"/>
        <rFont val="Calibri"/>
      </rPr>
      <t>9. Click OK.</t>
    </r>
    <r>
      <rPr>
        <sz val="11"/>
        <color rgb="FF000000"/>
        <rFont val="Calibri"/>
      </rPr>
      <t xml:space="preserve">
</t>
    </r>
    <r>
      <rPr>
        <sz val="11"/>
        <color rgb="FF000000"/>
        <rFont val="Calibri"/>
      </rPr>
      <t>10. Ensure a policy is created for each interface where there is potential risk of DoS.</t>
    </r>
  </si>
  <si>
    <r>
      <rPr>
        <sz val="11"/>
        <color rgb="FF000000"/>
        <rFont val="Calibri"/>
      </rPr>
      <t>A firewall experiencing a DoS attack will not be able to handle production traffic load. The high utilization and CPU caused by a DoS attack will also have an effect on control keep-alives and timers used for neighbor peering resulting in route flapping and will eventually black hole production traffic.</t>
    </r>
    <r>
      <rPr>
        <sz val="11"/>
        <color rgb="FF000000"/>
        <rFont val="Calibri"/>
      </rPr>
      <t xml:space="preserve">
</t>
    </r>
    <r>
      <rPr>
        <sz val="11"/>
        <color rgb="FF000000"/>
        <rFont val="Calibri"/>
      </rPr>
      <t>The device must be configured to contain and limit a DoS attack's effect on the device's resource utilization. The use of redundant components and load balancing are examples of mitigating "flood-type" DoS attacks through increased capacity.</t>
    </r>
  </si>
  <si>
    <r>
      <rPr>
        <sz val="11"/>
        <color rgb="FF000000"/>
        <rFont val="Calibri"/>
      </rPr>
      <t>Log in to the FortiGate GUI with Super-Admin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Go to IPv4 DoS Policy.</t>
    </r>
    <r>
      <rPr>
        <sz val="11"/>
        <color rgb="FF000000"/>
        <rFont val="Calibri"/>
      </rPr>
      <t xml:space="preserve">
</t>
    </r>
    <r>
      <rPr>
        <sz val="11"/>
        <color rgb="FF000000"/>
        <rFont val="Calibri"/>
      </rPr>
      <t>3. Verify different DoS policies that include Incoming Interface, Source Address, Destination Address, and Services have been created.</t>
    </r>
    <r>
      <rPr>
        <sz val="11"/>
        <color rgb="FF000000"/>
        <rFont val="Calibri"/>
      </rPr>
      <t xml:space="preserve">
</t>
    </r>
    <r>
      <rPr>
        <sz val="11"/>
        <color rgb="FF000000"/>
        <rFont val="Calibri"/>
      </rPr>
      <t>4. Verify the DoS policies are configured to block L3 and L4 anomalies.</t>
    </r>
    <r>
      <rPr>
        <sz val="11"/>
        <color rgb="FF000000"/>
        <rFont val="Calibri"/>
      </rPr>
      <t xml:space="preserve">
</t>
    </r>
    <r>
      <rPr>
        <sz val="11"/>
        <color rgb="FF000000"/>
        <rFont val="Calibri"/>
      </rPr>
      <t>If the DoS policies are not configured to block excess traffic, this is a finding.</t>
    </r>
  </si>
  <si>
    <t>V-234147</t>
  </si>
  <si>
    <r>
      <rPr>
        <sz val="11"/>
        <rFont val="Calibri"/>
      </rPr>
      <t>The FortiGate firewall must filter traffic destined to the internal enclave in accordance with the specific traffic that is approved and registered in the Ports, Protocols, and Services Management (PPSM) Category Assurance List (CAL), Vulnerability Assessments (VAs) for that the enclave.</t>
    </r>
  </si>
  <si>
    <r>
      <rPr>
        <sz val="11"/>
        <color rgb="FF000000"/>
        <rFont val="Calibri"/>
      </rPr>
      <t>Log in to the FortiGate GUI with Super-Admin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Click +Create New.</t>
    </r>
    <r>
      <rPr>
        <sz val="11"/>
        <color rgb="FF000000"/>
        <rFont val="Calibri"/>
      </rPr>
      <t xml:space="preserve">
</t>
    </r>
    <r>
      <rPr>
        <sz val="11"/>
        <color rgb="FF000000"/>
        <rFont val="Calibri"/>
      </rPr>
      <t>4. Name the policy, select Incoming and Outgoing Interfaces.</t>
    </r>
    <r>
      <rPr>
        <sz val="11"/>
        <color rgb="FF000000"/>
        <rFont val="Calibri"/>
      </rPr>
      <t xml:space="preserve">
</t>
    </r>
    <r>
      <rPr>
        <sz val="11"/>
        <color rgb="FF000000"/>
        <rFont val="Calibri"/>
      </rPr>
      <t>5. Create policies with authorized sources and destinations.</t>
    </r>
    <r>
      <rPr>
        <sz val="11"/>
        <color rgb="FF000000"/>
        <rFont val="Calibri"/>
      </rPr>
      <t xml:space="preserve">
</t>
    </r>
    <r>
      <rPr>
        <sz val="11"/>
        <color rgb="FF000000"/>
        <rFont val="Calibri"/>
      </rPr>
      <t>6. Set action to ACCEPT.</t>
    </r>
    <r>
      <rPr>
        <sz val="11"/>
        <color rgb="FF000000"/>
        <rFont val="Calibri"/>
      </rPr>
      <t xml:space="preserve">
</t>
    </r>
    <r>
      <rPr>
        <sz val="11"/>
        <color rgb="FF000000"/>
        <rFont val="Calibri"/>
      </rPr>
      <t>7. Ensure the Enable this policy is toggled to right.</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Ensure a policy is created for each interface.</t>
    </r>
    <r>
      <rPr>
        <sz val="11"/>
        <color rgb="FF000000"/>
        <rFont val="Calibri"/>
      </rPr>
      <t xml:space="preserve">
</t>
    </r>
    <r>
      <rPr>
        <sz val="11"/>
        <color rgb="FF000000"/>
        <rFont val="Calibri"/>
      </rPr>
      <t>Traffic is denied by default and policies must be configured to allow traffic that meets PPSM CAL and VA guidelines.</t>
    </r>
  </si>
  <si>
    <r>
      <rPr>
        <sz val="11"/>
        <color rgb="FF000000"/>
        <rFont val="Calibri"/>
      </rPr>
      <t>The enclave's internal network contains the servers where mission-critical data and applications reside. Malicious traffic can enter from an external boundary or originate from a compromised host internally.</t>
    </r>
    <r>
      <rPr>
        <sz val="11"/>
        <color rgb="FF000000"/>
        <rFont val="Calibri"/>
      </rPr>
      <t xml:space="preserve">
</t>
    </r>
    <r>
      <rPr>
        <sz val="11"/>
        <color rgb="FF000000"/>
        <rFont val="Calibri"/>
      </rPr>
      <t xml:space="preserve">Vulnerability assessments must be reviewed by the SA and protocols must be approved by the IA staff before entering the enclave. </t>
    </r>
    <r>
      <rPr>
        <sz val="11"/>
        <color rgb="FF000000"/>
        <rFont val="Calibri"/>
      </rPr>
      <t xml:space="preserve">
</t>
    </r>
    <r>
      <rPr>
        <sz val="11"/>
        <color rgb="FF000000"/>
        <rFont val="Calibri"/>
      </rPr>
      <t xml:space="preserve">Firewall filters (e.g., rules, access control lists [ACLs], screens, and policies) are the first line of defense in a layered security approach. They permit authorized packets and deny unauthorized packets based on port or service type. They enhance the posture of the network by not allowing packets to even reach a potential target within the security domain. The filters provided are highly susceptible ports and services that should be blocked or limited as much as possible without adversely affecting customer requirements. Auditing packets attempting to penetrate the network but stopped by the firewall filters will allow network administrators to broaden their protective ring and more tightly define the scope of operation. </t>
    </r>
    <r>
      <rPr>
        <sz val="11"/>
        <color rgb="FF000000"/>
        <rFont val="Calibri"/>
      </rPr>
      <t xml:space="preserve">
</t>
    </r>
    <r>
      <rPr>
        <sz val="11"/>
        <color rgb="FF000000"/>
        <rFont val="Calibri"/>
      </rPr>
      <t>If the perimeter is in a deny-by-default posture and what is allowed through the filter is in accordance with the PPSM CAL and VAs for the enclave, and if the permit rule is explicitly defined with explicit ports and protocols allowed, then all requirements related to the database being blocked would be satisfied.</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</si>
  <si>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firewall policy</t>
    </r>
    <r>
      <rPr>
        <sz val="11"/>
        <color rgb="FF000000"/>
        <rFont val="Calibri"/>
      </rPr>
      <t xml:space="preserve">
</t>
    </r>
    <r>
      <rPr>
        <sz val="11"/>
        <color rgb="FF000000"/>
        <rFont val="Calibri"/>
      </rPr>
      <t xml:space="preserve">     # show firewall policy6</t>
    </r>
    <r>
      <rPr>
        <sz val="11"/>
        <color rgb="FF000000"/>
        <rFont val="Calibri"/>
      </rPr>
      <t xml:space="preserve">
</t>
    </r>
    <r>
      <rPr>
        <sz val="11"/>
        <color rgb="FF000000"/>
        <rFont val="Calibri"/>
      </rPr>
      <t xml:space="preserve">Ensure policies are created that only allow approved traffic that is in accordance with the PPSM CAL and VAs for the enclave. </t>
    </r>
    <r>
      <rPr>
        <sz val="11"/>
        <color rgb="FF000000"/>
        <rFont val="Calibri"/>
      </rPr>
      <t xml:space="preserve">
</t>
    </r>
    <r>
      <rPr>
        <sz val="11"/>
        <color rgb="FF000000"/>
        <rFont val="Calibri"/>
      </rPr>
      <t>If configured policies allow traffic that is not allowed per the PPSM CAL and VAs for the enclave, this is a finding.</t>
    </r>
  </si>
  <si>
    <t>V-234148</t>
  </si>
  <si>
    <r>
      <rPr>
        <sz val="11"/>
        <rFont val="Calibri"/>
      </rPr>
      <t>The FortiGate firewall must fail to a secure state if the firewall filtering functions fail unexpectedly.</t>
    </r>
  </si>
  <si>
    <r>
      <rPr>
        <sz val="11"/>
        <color rgb="FF000000"/>
        <rFont val="Calibri"/>
      </rPr>
      <t>FortiGate will inherently fail closed upon a power failure. Additionally, the FortiOS kernel enters conserve mode when memory use reaches the red threshold (default 88 percent memory use). When the red threshold is reached, FortiOS functions that react to conserve mode, such as the antivirus transparent proxy, apply conserve mode based on configured conserve mode settings. Additionally, FortiOS generates conserve mode log messages and SNMP traps, and a conserve mode banner appears on the GUI. If memory use reaches the extreme threshold (95 percent memory used), new sessions are dropped and red threshold conserve mode actions continue.</t>
    </r>
    <r>
      <rPr>
        <sz val="11"/>
        <color rgb="FF000000"/>
        <rFont val="Calibri"/>
      </rPr>
      <t xml:space="preserve">
</t>
    </r>
    <r>
      <rPr>
        <sz val="11"/>
        <color rgb="FF000000"/>
        <rFont val="Calibri"/>
      </rPr>
      <t>Conserve mode actions for filtering are configured as follows:</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ips global</t>
    </r>
    <r>
      <rPr>
        <sz val="11"/>
        <color rgb="FF000000"/>
        <rFont val="Calibri"/>
      </rPr>
      <t xml:space="preserve">
</t>
    </r>
    <r>
      <rPr>
        <sz val="11"/>
        <color rgb="FF000000"/>
        <rFont val="Calibri"/>
      </rPr>
      <t xml:space="preserve">     #    set fail-open disable</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 xml:space="preserve">     # config system global</t>
    </r>
    <r>
      <rPr>
        <sz val="11"/>
        <color rgb="FF000000"/>
        <rFont val="Calibri"/>
      </rPr>
      <t xml:space="preserve">
</t>
    </r>
    <r>
      <rPr>
        <sz val="11"/>
        <color rgb="FF000000"/>
        <rFont val="Calibri"/>
      </rPr>
      <t xml:space="preserve">     #    set av-failopen off</t>
    </r>
    <r>
      <rPr>
        <sz val="11"/>
        <color rgb="FF000000"/>
        <rFont val="Calibri"/>
      </rPr>
      <t xml:space="preserve">
</t>
    </r>
    <r>
      <rPr>
        <sz val="11"/>
        <color rgb="FF000000"/>
        <rFont val="Calibri"/>
      </rPr>
      <t xml:space="preserve">     #    set av-failopen-session disable</t>
    </r>
    <r>
      <rPr>
        <sz val="11"/>
        <color rgb="FF000000"/>
        <rFont val="Calibri"/>
      </rPr>
      <t xml:space="preserve">
</t>
    </r>
    <r>
      <rPr>
        <sz val="11"/>
        <color rgb="FF000000"/>
        <rFont val="Calibri"/>
      </rPr>
      <t xml:space="preserve">     # end</t>
    </r>
  </si>
  <si>
    <r>
      <rPr>
        <sz val="11"/>
        <color rgb="FF000000"/>
        <rFont val="Calibri"/>
      </rPr>
      <t xml:space="preserve">Firewalls that fail suddenly and with no incorporated failure state planning may leave the hosting system available but with a reduced security protection. Failure to a known safe state helps prevent systems from failing to a state that may cause unauthorized access to make changes to the firewall filtering functions. </t>
    </r>
    <r>
      <rPr>
        <sz val="11"/>
        <color rgb="FF000000"/>
        <rFont val="Calibri"/>
      </rPr>
      <t xml:space="preserve">
</t>
    </r>
    <r>
      <rPr>
        <sz val="11"/>
        <color rgb="FF000000"/>
        <rFont val="Calibri"/>
      </rPr>
      <t>This applies to the configuration of the gateway or network traffic security function of the device. Abort refers to stopping the firewall filtering function before it has finished naturally. The term abort refers to both requested and unexpected terminations.</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</si>
  <si>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ips global | grep -i fail-open</t>
    </r>
    <r>
      <rPr>
        <sz val="11"/>
        <color rgb="FF000000"/>
        <rFont val="Calibri"/>
      </rPr>
      <t xml:space="preserve">
</t>
    </r>
    <r>
      <rPr>
        <sz val="11"/>
        <color rgb="FF000000"/>
        <rFont val="Calibri"/>
      </rPr>
      <t xml:space="preserve">     # show system global | grep -i failopen</t>
    </r>
    <r>
      <rPr>
        <sz val="11"/>
        <color rgb="FF000000"/>
        <rFont val="Calibri"/>
      </rPr>
      <t xml:space="preserve">
</t>
    </r>
    <r>
      <rPr>
        <sz val="11"/>
        <color rgb="FF000000"/>
        <rFont val="Calibri"/>
      </rPr>
      <t>If ips fail-open is set to enable or av-failopen is not set to off or av-failopen-session is not set to disable, this is a finding.</t>
    </r>
  </si>
  <si>
    <t>V-234149</t>
  </si>
  <si>
    <r>
      <rPr>
        <sz val="11"/>
        <rFont val="Calibri"/>
      </rPr>
      <t>The FortiGate firewall must send traffic log entries to a central audit server for management and configuration of the traffic log entries.</t>
    </r>
  </si>
  <si>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Go to Remote Logging and Archiving.</t>
    </r>
    <r>
      <rPr>
        <sz val="11"/>
        <color rgb="FF000000"/>
        <rFont val="Calibri"/>
      </rPr>
      <t xml:space="preserve">
</t>
    </r>
    <r>
      <rPr>
        <sz val="11"/>
        <color rgb="FF000000"/>
        <rFont val="Calibri"/>
      </rPr>
      <t>If using FortiAnalyzer:</t>
    </r>
    <r>
      <rPr>
        <sz val="11"/>
        <color rgb="FF000000"/>
        <rFont val="Calibri"/>
      </rPr>
      <t xml:space="preserve">
</t>
    </r>
    <r>
      <rPr>
        <sz val="11"/>
        <color rgb="FF000000"/>
        <rFont val="Calibri"/>
      </rPr>
      <t>4. Toggle Send logs to FortiAnalyzer/FortiManager to the right.</t>
    </r>
    <r>
      <rPr>
        <sz val="11"/>
        <color rgb="FF000000"/>
        <rFont val="Calibri"/>
      </rPr>
      <t xml:space="preserve">
</t>
    </r>
    <r>
      <rPr>
        <sz val="11"/>
        <color rgb="FF000000"/>
        <rFont val="Calibri"/>
      </rPr>
      <t>5. Configure FortiAnalyzer/FortiManager with designated IP address.</t>
    </r>
    <r>
      <rPr>
        <sz val="11"/>
        <color rgb="FF000000"/>
        <rFont val="Calibri"/>
      </rPr>
      <t xml:space="preserve">
</t>
    </r>
    <r>
      <rPr>
        <sz val="11"/>
        <color rgb="FF000000"/>
        <rFont val="Calibri"/>
      </rPr>
      <t>6. Configure Upload Option, SSL encrypt log transmission and Allow access to FortiGate REST API per the organizational requirement.</t>
    </r>
    <r>
      <rPr>
        <sz val="11"/>
        <color rgb="FF000000"/>
        <rFont val="Calibri"/>
      </rPr>
      <t xml:space="preserve">
</t>
    </r>
    <r>
      <rPr>
        <sz val="11"/>
        <color rgb="FF000000"/>
        <rFont val="Calibri"/>
      </rPr>
      <t>If using a central syslog server:</t>
    </r>
    <r>
      <rPr>
        <sz val="11"/>
        <color rgb="FF000000"/>
        <rFont val="Calibri"/>
      </rPr>
      <t xml:space="preserve">
</t>
    </r>
    <r>
      <rPr>
        <sz val="11"/>
        <color rgb="FF000000"/>
        <rFont val="Calibri"/>
      </rPr>
      <t>7. Toggle Send logs to syslog to the right.</t>
    </r>
    <r>
      <rPr>
        <sz val="11"/>
        <color rgb="FF000000"/>
        <rFont val="Calibri"/>
      </rPr>
      <t xml:space="preserve">
</t>
    </r>
    <r>
      <rPr>
        <sz val="11"/>
        <color rgb="FF000000"/>
        <rFont val="Calibri"/>
      </rPr>
      <t>8. Configure syslog settings with designated IP Address/FQDN.</t>
    </r>
    <r>
      <rPr>
        <sz val="11"/>
        <color rgb="FF000000"/>
        <rFont val="Calibri"/>
      </rPr>
      <t xml:space="preserve">
</t>
    </r>
    <r>
      <rPr>
        <sz val="11"/>
        <color rgb="FF000000"/>
        <rFont val="Calibri"/>
      </rPr>
      <t>9. Click Apply.</t>
    </r>
    <r>
      <rPr>
        <sz val="11"/>
        <color rgb="FF000000"/>
        <rFont val="Calibri"/>
      </rPr>
      <t xml:space="preserve">
</t>
    </r>
    <r>
      <rPr>
        <sz val="11"/>
        <color rgb="FF000000"/>
        <rFont val="Calibri"/>
      </rPr>
      <t>or</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Open a CLI console, via SSH or available from the GUI.</t>
    </r>
    <r>
      <rPr>
        <sz val="11"/>
        <color rgb="FF000000"/>
        <rFont val="Calibri"/>
      </rPr>
      <t xml:space="preserve">
</t>
    </r>
    <r>
      <rPr>
        <sz val="11"/>
        <color rgb="FF000000"/>
        <rFont val="Calibri"/>
      </rPr>
      <t>If using FortiAnalyzer, run the following command:</t>
    </r>
    <r>
      <rPr>
        <sz val="11"/>
        <color rgb="FF000000"/>
        <rFont val="Calibri"/>
      </rPr>
      <t xml:space="preserve">
</t>
    </r>
    <r>
      <rPr>
        <sz val="11"/>
        <color rgb="FF000000"/>
        <rFont val="Calibri"/>
      </rPr>
      <t xml:space="preserve">     # config log fortianalyzer setting</t>
    </r>
    <r>
      <rPr>
        <sz val="11"/>
        <color rgb="FF000000"/>
        <rFont val="Calibri"/>
      </rPr>
      <t xml:space="preserve">
</t>
    </r>
    <r>
      <rPr>
        <sz val="11"/>
        <color rgb="FF000000"/>
        <rFont val="Calibri"/>
      </rPr>
      <t xml:space="preserve">     #    set status enable</t>
    </r>
    <r>
      <rPr>
        <sz val="11"/>
        <color rgb="FF000000"/>
        <rFont val="Calibri"/>
      </rPr>
      <t xml:space="preserve">
</t>
    </r>
    <r>
      <rPr>
        <sz val="11"/>
        <color rgb="FF000000"/>
        <rFont val="Calibri"/>
      </rPr>
      <t xml:space="preserve">     #    set server {IP address}</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If using central syslog Server, run the following command:</t>
    </r>
    <r>
      <rPr>
        <sz val="11"/>
        <color rgb="FF000000"/>
        <rFont val="Calibri"/>
      </rPr>
      <t xml:space="preserve">
</t>
    </r>
    <r>
      <rPr>
        <sz val="11"/>
        <color rgb="FF000000"/>
        <rFont val="Calibri"/>
      </rPr>
      <t xml:space="preserve">     # config log syslogd setting</t>
    </r>
    <r>
      <rPr>
        <sz val="11"/>
        <color rgb="FF000000"/>
        <rFont val="Calibri"/>
      </rPr>
      <t xml:space="preserve">
</t>
    </r>
    <r>
      <rPr>
        <sz val="11"/>
        <color rgb="FF000000"/>
        <rFont val="Calibri"/>
      </rPr>
      <t xml:space="preserve">     #    set status enable</t>
    </r>
    <r>
      <rPr>
        <sz val="11"/>
        <color rgb="FF000000"/>
        <rFont val="Calibri"/>
      </rPr>
      <t xml:space="preserve">
</t>
    </r>
    <r>
      <rPr>
        <sz val="11"/>
        <color rgb="FF000000"/>
        <rFont val="Calibri"/>
      </rPr>
      <t xml:space="preserve">     #    set server {IP address}</t>
    </r>
    <r>
      <rPr>
        <sz val="11"/>
        <color rgb="FF000000"/>
        <rFont val="Calibri"/>
      </rPr>
      <t xml:space="preserve">
</t>
    </r>
    <r>
      <rPr>
        <sz val="11"/>
        <color rgb="FF000000"/>
        <rFont val="Calibri"/>
      </rPr>
      <t xml:space="preserve">     # end</t>
    </r>
  </si>
  <si>
    <r>
      <rPr>
        <sz val="11"/>
        <color rgb="FF000000"/>
        <rFont val="Calibri"/>
      </rPr>
      <t>Without the ability to centrally manage the content captured in the traffic log entries,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 xml:space="preserve">The DoD requires centralized management of all network component audit record content. Network components requiring centralized traffic log management must have the ability to support centralized management. The content captured in traffic log entries must be managed from a central location (necessitating automation). Centralized management of traffic log records and logs provides for efficiency in maintenance and management of records, as well as the backup and archiving of those records. </t>
    </r>
    <r>
      <rPr>
        <sz val="11"/>
        <color rgb="FF000000"/>
        <rFont val="Calibri"/>
      </rPr>
      <t xml:space="preserve">
</t>
    </r>
    <r>
      <rPr>
        <sz val="11"/>
        <color rgb="FF000000"/>
        <rFont val="Calibri"/>
      </rPr>
      <t>Ensure at least one syslog server is configured on the firewall.</t>
    </r>
    <r>
      <rPr>
        <sz val="11"/>
        <color rgb="FF000000"/>
        <rFont val="Calibri"/>
      </rPr>
      <t xml:space="preserve">
</t>
    </r>
    <r>
      <rPr>
        <sz val="11"/>
        <color rgb="FF000000"/>
        <rFont val="Calibri"/>
      </rPr>
      <t>If the product inherently has the ability to store log records locally, the local log must also be secured. However, this requirement is not met since it calls for a use of a central audit server.</t>
    </r>
  </si>
  <si>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Under Remote Logging and Archiving, verify FortiAnalyzer and/or syslog settings are enabled and configured with IP addresses of central FortiAnalyzer or Syslog server(s).</t>
    </r>
    <r>
      <rPr>
        <sz val="11"/>
        <color rgb="FF000000"/>
        <rFont val="Calibri"/>
      </rPr>
      <t xml:space="preserve">
</t>
    </r>
    <r>
      <rPr>
        <sz val="11"/>
        <color rgb="FF000000"/>
        <rFont val="Calibri"/>
      </rPr>
      <t>or</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log syslogd setting | grep -i status</t>
    </r>
    <r>
      <rPr>
        <sz val="11"/>
        <color rgb="FF000000"/>
        <rFont val="Calibri"/>
      </rPr>
      <t xml:space="preserve">
</t>
    </r>
    <r>
      <rPr>
        <sz val="11"/>
        <color rgb="FF000000"/>
        <rFont val="Calibri"/>
      </rPr>
      <t xml:space="preserve"> Check output for: </t>
    </r>
    <r>
      <rPr>
        <sz val="11"/>
        <color rgb="FF000000"/>
        <rFont val="Calibri"/>
      </rPr>
      <t xml:space="preserve">
</t>
    </r>
    <r>
      <rPr>
        <sz val="11"/>
        <color rgb="FF000000"/>
        <rFont val="Calibri"/>
      </rPr>
      <t xml:space="preserve">          set status enable</t>
    </r>
    <r>
      <rPr>
        <sz val="11"/>
        <color rgb="FF000000"/>
        <rFont val="Calibri"/>
      </rPr>
      <t xml:space="preserve">
</t>
    </r>
    <r>
      <rPr>
        <sz val="11"/>
        <color rgb="FF000000"/>
        <rFont val="Calibri"/>
      </rPr>
      <t>3. Run the following command:</t>
    </r>
    <r>
      <rPr>
        <sz val="11"/>
        <color rgb="FF000000"/>
        <rFont val="Calibri"/>
      </rPr>
      <t xml:space="preserve">
</t>
    </r>
    <r>
      <rPr>
        <sz val="11"/>
        <color rgb="FF000000"/>
        <rFont val="Calibri"/>
      </rPr>
      <t xml:space="preserve">      # show full-configuration log fortianalyzer setting | grep -i status</t>
    </r>
    <r>
      <rPr>
        <sz val="11"/>
        <color rgb="FF000000"/>
        <rFont val="Calibri"/>
      </rPr>
      <t xml:space="preserve">
</t>
    </r>
    <r>
      <rPr>
        <sz val="11"/>
        <color rgb="FF000000"/>
        <rFont val="Calibri"/>
      </rPr>
      <t xml:space="preserve">    check output for: </t>
    </r>
    <r>
      <rPr>
        <sz val="11"/>
        <color rgb="FF000000"/>
        <rFont val="Calibri"/>
      </rPr>
      <t xml:space="preserve">
</t>
    </r>
    <r>
      <rPr>
        <sz val="11"/>
        <color rgb="FF000000"/>
        <rFont val="Calibri"/>
      </rPr>
      <t xml:space="preserve">          set status enable</t>
    </r>
    <r>
      <rPr>
        <sz val="11"/>
        <color rgb="FF000000"/>
        <rFont val="Calibri"/>
      </rPr>
      <t xml:space="preserve">
</t>
    </r>
    <r>
      <rPr>
        <sz val="11"/>
        <color rgb="FF000000"/>
        <rFont val="Calibri"/>
      </rPr>
      <t>If the FortiGate is not configured to send traffic logs to a central audit server, this is a finding.</t>
    </r>
  </si>
  <si>
    <t>V-234150</t>
  </si>
  <si>
    <r>
      <rPr>
        <sz val="11"/>
        <rFont val="Calibri"/>
      </rPr>
      <t>If communication with the central audit server is lost, the FortiGate firewall must generate a real-time alert to, at a minimum, the SA and ISSO.</t>
    </r>
  </si>
  <si>
    <r>
      <rPr>
        <sz val="11"/>
        <color rgb="FF000000"/>
        <rFont val="Calibri"/>
      </rPr>
      <t xml:space="preserve">To create real-time alerts when FortiAnalyzer is the central audit server, log in to the FortiGate GUI with Super-Admin privilege. If not using FortiAnalyzer, skip ahead to the central log server steps. </t>
    </r>
    <r>
      <rPr>
        <sz val="11"/>
        <color rgb="FF000000"/>
        <rFont val="Calibri"/>
      </rPr>
      <t xml:space="preserve">
</t>
    </r>
    <r>
      <rPr>
        <sz val="11"/>
        <color rgb="FF000000"/>
        <rFont val="Calibri"/>
      </rPr>
      <t>1. Click Security Fabric.</t>
    </r>
    <r>
      <rPr>
        <sz val="11"/>
        <color rgb="FF000000"/>
        <rFont val="Calibri"/>
      </rPr>
      <t xml:space="preserve">
</t>
    </r>
    <r>
      <rPr>
        <sz val="11"/>
        <color rgb="FF000000"/>
        <rFont val="Calibri"/>
      </rPr>
      <t>2. Click Automation.</t>
    </r>
    <r>
      <rPr>
        <sz val="11"/>
        <color rgb="FF000000"/>
        <rFont val="Calibri"/>
      </rPr>
      <t xml:space="preserve">
</t>
    </r>
    <r>
      <rPr>
        <sz val="11"/>
        <color rgb="FF000000"/>
        <rFont val="Calibri"/>
      </rPr>
      <t>3. Click +Create New (Automation Stitch).</t>
    </r>
    <r>
      <rPr>
        <sz val="11"/>
        <color rgb="FF000000"/>
        <rFont val="Calibri"/>
      </rPr>
      <t xml:space="preserve">
</t>
    </r>
    <r>
      <rPr>
        <sz val="11"/>
        <color rgb="FF000000"/>
        <rFont val="Calibri"/>
      </rPr>
      <t>4. For Trigger, select FortiOS Event Log.</t>
    </r>
    <r>
      <rPr>
        <sz val="11"/>
        <color rgb="FF000000"/>
        <rFont val="Calibri"/>
      </rPr>
      <t xml:space="preserve">
</t>
    </r>
    <r>
      <rPr>
        <sz val="11"/>
        <color rgb="FF000000"/>
        <rFont val="Calibri"/>
      </rPr>
      <t>5. For Event field, Click + (and choose a specific event type).</t>
    </r>
    <r>
      <rPr>
        <sz val="11"/>
        <color rgb="FF000000"/>
        <rFont val="Calibri"/>
      </rPr>
      <t xml:space="preserve">
</t>
    </r>
    <r>
      <rPr>
        <sz val="11"/>
        <color rgb="FF000000"/>
        <rFont val="Calibri"/>
      </rPr>
      <t>6. For Action, select Email, specify recipients, and Email subject.</t>
    </r>
    <r>
      <rPr>
        <sz val="11"/>
        <color rgb="FF000000"/>
        <rFont val="Calibri"/>
      </rPr>
      <t xml:space="preserve">
</t>
    </r>
    <r>
      <rPr>
        <sz val="11"/>
        <color rgb="FF000000"/>
        <rFont val="Calibri"/>
      </rPr>
      <t>7. Click OK.</t>
    </r>
    <r>
      <rPr>
        <sz val="11"/>
        <color rgb="FF000000"/>
        <rFont val="Calibri"/>
      </rPr>
      <t xml:space="preserve">
</t>
    </r>
    <r>
      <rPr>
        <sz val="11"/>
        <color rgb="FF000000"/>
        <rFont val="Calibri"/>
      </rPr>
      <t>The following are all relevant Event Log entries for loss of communication with the central audit server. For most complete coverage, configure an Automation Stitch for each of the Event Log entries below:</t>
    </r>
    <r>
      <rPr>
        <sz val="11"/>
        <color rgb="FF000000"/>
        <rFont val="Calibri"/>
      </rPr>
      <t xml:space="preserve">
</t>
    </r>
    <r>
      <rPr>
        <sz val="11"/>
        <color rgb="FF000000"/>
        <rFont val="Calibri"/>
      </rPr>
      <t>-FortiAnalyzer connection down</t>
    </r>
    <r>
      <rPr>
        <sz val="11"/>
        <color rgb="FF000000"/>
        <rFont val="Calibri"/>
      </rPr>
      <t xml:space="preserve">
</t>
    </r>
    <r>
      <rPr>
        <sz val="11"/>
        <color rgb="FF000000"/>
        <rFont val="Calibri"/>
      </rPr>
      <t>-FortiAnalyzer connection failed</t>
    </r>
    <r>
      <rPr>
        <sz val="11"/>
        <color rgb="FF000000"/>
        <rFont val="Calibri"/>
      </rPr>
      <t xml:space="preserve">
</t>
    </r>
    <r>
      <rPr>
        <sz val="11"/>
        <color rgb="FF000000"/>
        <rFont val="Calibri"/>
      </rPr>
      <t>-FortiAnalyzer log access failed</t>
    </r>
    <r>
      <rPr>
        <sz val="11"/>
        <color rgb="FF000000"/>
        <rFont val="Calibri"/>
      </rPr>
      <t xml:space="preserve">
</t>
    </r>
    <r>
      <rPr>
        <sz val="11"/>
        <color rgb="FF000000"/>
        <rFont val="Calibri"/>
      </rPr>
      <t>-Log Upload Error</t>
    </r>
    <r>
      <rPr>
        <sz val="11"/>
        <color rgb="FF000000"/>
        <rFont val="Calibri"/>
      </rPr>
      <t xml:space="preserve">
</t>
    </r>
    <r>
      <rPr>
        <sz val="11"/>
        <color rgb="FF000000"/>
        <rFont val="Calibri"/>
      </rPr>
      <t>To create real-time alerts when using a syslog server as the central audit server, log in to the FortiGate GUI with Super-Admin privilege.</t>
    </r>
    <r>
      <rPr>
        <sz val="11"/>
        <color rgb="FF000000"/>
        <rFont val="Calibri"/>
      </rPr>
      <t xml:space="preserve">
</t>
    </r>
    <r>
      <rPr>
        <sz val="11"/>
        <color rgb="FF000000"/>
        <rFont val="Calibri"/>
      </rPr>
      <t xml:space="preserve">To ensure Feature visibility: </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Feature Visibility.</t>
    </r>
    <r>
      <rPr>
        <sz val="11"/>
        <color rgb="FF000000"/>
        <rFont val="Calibri"/>
      </rPr>
      <t xml:space="preserve">
</t>
    </r>
    <r>
      <rPr>
        <sz val="11"/>
        <color rgb="FF000000"/>
        <rFont val="Calibri"/>
      </rPr>
      <t>3. Under Additional Features, toggle the switch to enable Load Balance.</t>
    </r>
    <r>
      <rPr>
        <sz val="11"/>
        <color rgb="FF000000"/>
        <rFont val="Calibri"/>
      </rPr>
      <t xml:space="preserve">
</t>
    </r>
    <r>
      <rPr>
        <sz val="11"/>
        <color rgb="FF000000"/>
        <rFont val="Calibri"/>
      </rPr>
      <t>4. Click Apply.</t>
    </r>
    <r>
      <rPr>
        <sz val="11"/>
        <color rgb="FF000000"/>
        <rFont val="Calibri"/>
      </rPr>
      <t xml:space="preserve">
</t>
    </r>
    <r>
      <rPr>
        <sz val="11"/>
        <color rgb="FF000000"/>
        <rFont val="Calibri"/>
      </rPr>
      <t xml:space="preserve">To configure the alert: </t>
    </r>
    <r>
      <rPr>
        <sz val="11"/>
        <color rgb="FF000000"/>
        <rFont val="Calibri"/>
      </rPr>
      <t xml:space="preserve">
</t>
    </r>
    <r>
      <rPr>
        <sz val="11"/>
        <color rgb="FF000000"/>
        <rFont val="Calibri"/>
      </rPr>
      <t>1. Click Policies &amp; Objects.</t>
    </r>
    <r>
      <rPr>
        <sz val="11"/>
        <color rgb="FF000000"/>
        <rFont val="Calibri"/>
      </rPr>
      <t xml:space="preserve">
</t>
    </r>
    <r>
      <rPr>
        <sz val="11"/>
        <color rgb="FF000000"/>
        <rFont val="Calibri"/>
      </rPr>
      <t>2. Click Health Check.</t>
    </r>
    <r>
      <rPr>
        <sz val="11"/>
        <color rgb="FF000000"/>
        <rFont val="Calibri"/>
      </rPr>
      <t xml:space="preserve">
</t>
    </r>
    <r>
      <rPr>
        <sz val="11"/>
        <color rgb="FF000000"/>
        <rFont val="Calibri"/>
      </rPr>
      <t>3. Click +Create New.</t>
    </r>
    <r>
      <rPr>
        <sz val="11"/>
        <color rgb="FF000000"/>
        <rFont val="Calibri"/>
      </rPr>
      <t xml:space="preserve">
</t>
    </r>
    <r>
      <rPr>
        <sz val="11"/>
        <color rgb="FF000000"/>
        <rFont val="Calibri"/>
      </rPr>
      <t>4. Name the Health Check.</t>
    </r>
    <r>
      <rPr>
        <sz val="11"/>
        <color rgb="FF000000"/>
        <rFont val="Calibri"/>
      </rPr>
      <t xml:space="preserve">
</t>
    </r>
    <r>
      <rPr>
        <sz val="11"/>
        <color rgb="FF000000"/>
        <rFont val="Calibri"/>
      </rPr>
      <t>5. For Type, select TCP.</t>
    </r>
    <r>
      <rPr>
        <sz val="11"/>
        <color rgb="FF000000"/>
        <rFont val="Calibri"/>
      </rPr>
      <t xml:space="preserve">
</t>
    </r>
    <r>
      <rPr>
        <sz val="11"/>
        <color rgb="FF000000"/>
        <rFont val="Calibri"/>
      </rPr>
      <t>6. For Interval, type {5}.</t>
    </r>
    <r>
      <rPr>
        <sz val="11"/>
        <color rgb="FF000000"/>
        <rFont val="Calibri"/>
      </rPr>
      <t xml:space="preserve">
</t>
    </r>
    <r>
      <rPr>
        <sz val="11"/>
        <color rgb="FF000000"/>
        <rFont val="Calibri"/>
      </rPr>
      <t>7. For Timeout, type {1}.</t>
    </r>
    <r>
      <rPr>
        <sz val="11"/>
        <color rgb="FF000000"/>
        <rFont val="Calibri"/>
      </rPr>
      <t xml:space="preserve">
</t>
    </r>
    <r>
      <rPr>
        <sz val="11"/>
        <color rgb="FF000000"/>
        <rFont val="Calibri"/>
      </rPr>
      <t>8. For Retry, type {1}.</t>
    </r>
    <r>
      <rPr>
        <sz val="11"/>
        <color rgb="FF000000"/>
        <rFont val="Calibri"/>
      </rPr>
      <t xml:space="preserve">
</t>
    </r>
    <r>
      <rPr>
        <sz val="11"/>
        <color rgb="FF000000"/>
        <rFont val="Calibri"/>
      </rPr>
      <t>9. For Port, type {514}.</t>
    </r>
    <r>
      <rPr>
        <sz val="11"/>
        <color rgb="FF000000"/>
        <rFont val="Calibri"/>
      </rPr>
      <t xml:space="preserve">
</t>
    </r>
    <r>
      <rPr>
        <sz val="11"/>
        <color rgb="FF000000"/>
        <rFont val="Calibri"/>
      </rPr>
      <t>10. Click OK.</t>
    </r>
    <r>
      <rPr>
        <sz val="11"/>
        <color rgb="FF000000"/>
        <rFont val="Calibri"/>
      </rPr>
      <t xml:space="preserve">
</t>
    </r>
    <r>
      <rPr>
        <sz val="11"/>
        <color rgb="FF000000"/>
        <rFont val="Calibri"/>
      </rPr>
      <t>11. Click Virtual Servers.</t>
    </r>
    <r>
      <rPr>
        <sz val="11"/>
        <color rgb="FF000000"/>
        <rFont val="Calibri"/>
      </rPr>
      <t xml:space="preserve">
</t>
    </r>
    <r>
      <rPr>
        <sz val="11"/>
        <color rgb="FF000000"/>
        <rFont val="Calibri"/>
      </rPr>
      <t>12. Click +Create New.</t>
    </r>
    <r>
      <rPr>
        <sz val="11"/>
        <color rgb="FF000000"/>
        <rFont val="Calibri"/>
      </rPr>
      <t xml:space="preserve">
</t>
    </r>
    <r>
      <rPr>
        <sz val="11"/>
        <color rgb="FF000000"/>
        <rFont val="Calibri"/>
      </rPr>
      <t>13. Name the Virtual Server.</t>
    </r>
    <r>
      <rPr>
        <sz val="11"/>
        <color rgb="FF000000"/>
        <rFont val="Calibri"/>
      </rPr>
      <t xml:space="preserve">
</t>
    </r>
    <r>
      <rPr>
        <sz val="11"/>
        <color rgb="FF000000"/>
        <rFont val="Calibri"/>
      </rPr>
      <t>14. For Type, select TCP.</t>
    </r>
    <r>
      <rPr>
        <sz val="11"/>
        <color rgb="FF000000"/>
        <rFont val="Calibri"/>
      </rPr>
      <t xml:space="preserve">
</t>
    </r>
    <r>
      <rPr>
        <sz val="11"/>
        <color rgb="FF000000"/>
        <rFont val="Calibri"/>
      </rPr>
      <t>15. For Interface, select any unused internal interface.</t>
    </r>
    <r>
      <rPr>
        <sz val="11"/>
        <color rgb="FF000000"/>
        <rFont val="Calibri"/>
      </rPr>
      <t xml:space="preserve">
</t>
    </r>
    <r>
      <rPr>
        <sz val="11"/>
        <color rgb="FF000000"/>
        <rFont val="Calibri"/>
      </rPr>
      <t>16. For Virtual Server IP, type any unused IP.</t>
    </r>
    <r>
      <rPr>
        <sz val="11"/>
        <color rgb="FF000000"/>
        <rFont val="Calibri"/>
      </rPr>
      <t xml:space="preserve">
</t>
    </r>
    <r>
      <rPr>
        <sz val="11"/>
        <color rgb="FF000000"/>
        <rFont val="Calibri"/>
      </rPr>
      <t>17. For Virtual Server Port, type {514}.</t>
    </r>
    <r>
      <rPr>
        <sz val="11"/>
        <color rgb="FF000000"/>
        <rFont val="Calibri"/>
      </rPr>
      <t xml:space="preserve">
</t>
    </r>
    <r>
      <rPr>
        <sz val="11"/>
        <color rgb="FF000000"/>
        <rFont val="Calibri"/>
      </rPr>
      <t>18. For Health Check, select the Health Check that was created in steps 1-10.</t>
    </r>
    <r>
      <rPr>
        <sz val="11"/>
        <color rgb="FF000000"/>
        <rFont val="Calibri"/>
      </rPr>
      <t xml:space="preserve">
</t>
    </r>
    <r>
      <rPr>
        <sz val="11"/>
        <color rgb="FF000000"/>
        <rFont val="Calibri"/>
      </rPr>
      <t>19. In Real Servers, click +Create New.</t>
    </r>
    <r>
      <rPr>
        <sz val="11"/>
        <color rgb="FF000000"/>
        <rFont val="Calibri"/>
      </rPr>
      <t xml:space="preserve">
</t>
    </r>
    <r>
      <rPr>
        <sz val="11"/>
        <color rgb="FF000000"/>
        <rFont val="Calibri"/>
      </rPr>
      <t>20. In New Real Server IP Address, type the IP address of the syslog server.</t>
    </r>
    <r>
      <rPr>
        <sz val="11"/>
        <color rgb="FF000000"/>
        <rFont val="Calibri"/>
      </rPr>
      <t xml:space="preserve">
</t>
    </r>
    <r>
      <rPr>
        <sz val="11"/>
        <color rgb="FF000000"/>
        <rFont val="Calibri"/>
      </rPr>
      <t>21. For port, type {514}.</t>
    </r>
    <r>
      <rPr>
        <sz val="11"/>
        <color rgb="FF000000"/>
        <rFont val="Calibri"/>
      </rPr>
      <t xml:space="preserve">
</t>
    </r>
    <r>
      <rPr>
        <sz val="11"/>
        <color rgb="FF000000"/>
        <rFont val="Calibri"/>
      </rPr>
      <t>22. Click OK to close New Real Server window.</t>
    </r>
    <r>
      <rPr>
        <sz val="11"/>
        <color rgb="FF000000"/>
        <rFont val="Calibri"/>
      </rPr>
      <t xml:space="preserve">
</t>
    </r>
    <r>
      <rPr>
        <sz val="11"/>
        <color rgb="FF000000"/>
        <rFont val="Calibri"/>
      </rPr>
      <t>23. Click OK to close Edit Virtual Server.</t>
    </r>
    <r>
      <rPr>
        <sz val="11"/>
        <color rgb="FF000000"/>
        <rFont val="Calibri"/>
      </rPr>
      <t xml:space="preserve">
</t>
    </r>
    <r>
      <rPr>
        <sz val="11"/>
        <color rgb="FF000000"/>
        <rFont val="Calibri"/>
      </rPr>
      <t>24. Click Security Fabric.</t>
    </r>
    <r>
      <rPr>
        <sz val="11"/>
        <color rgb="FF000000"/>
        <rFont val="Calibri"/>
      </rPr>
      <t xml:space="preserve">
</t>
    </r>
    <r>
      <rPr>
        <sz val="11"/>
        <color rgb="FF000000"/>
        <rFont val="Calibri"/>
      </rPr>
      <t>25. Click Automation.</t>
    </r>
    <r>
      <rPr>
        <sz val="11"/>
        <color rgb="FF000000"/>
        <rFont val="Calibri"/>
      </rPr>
      <t xml:space="preserve">
</t>
    </r>
    <r>
      <rPr>
        <sz val="11"/>
        <color rgb="FF000000"/>
        <rFont val="Calibri"/>
      </rPr>
      <t>26. Click +Create New (Automation Stitch).</t>
    </r>
    <r>
      <rPr>
        <sz val="11"/>
        <color rgb="FF000000"/>
        <rFont val="Calibri"/>
      </rPr>
      <t xml:space="preserve">
</t>
    </r>
    <r>
      <rPr>
        <sz val="11"/>
        <color rgb="FF000000"/>
        <rFont val="Calibri"/>
      </rPr>
      <t>27. For Trigger, select FortiOS Event Log.</t>
    </r>
    <r>
      <rPr>
        <sz val="11"/>
        <color rgb="FF000000"/>
        <rFont val="Calibri"/>
      </rPr>
      <t xml:space="preserve">
</t>
    </r>
    <r>
      <rPr>
        <sz val="11"/>
        <color rgb="FF000000"/>
        <rFont val="Calibri"/>
      </rPr>
      <t>28. For Event field, click + and choose "VIP real server down".</t>
    </r>
    <r>
      <rPr>
        <sz val="11"/>
        <color rgb="FF000000"/>
        <rFont val="Calibri"/>
      </rPr>
      <t xml:space="preserve">
</t>
    </r>
    <r>
      <rPr>
        <sz val="11"/>
        <color rgb="FF000000"/>
        <rFont val="Calibri"/>
      </rPr>
      <t>29. For Action, select Email, specify recipients, and Email subject.</t>
    </r>
    <r>
      <rPr>
        <sz val="11"/>
        <color rgb="FF000000"/>
        <rFont val="Calibri"/>
      </rPr>
      <t xml:space="preserve">
</t>
    </r>
    <r>
      <rPr>
        <sz val="11"/>
        <color rgb="FF000000"/>
        <rFont val="Calibri"/>
      </rPr>
      <t>30. Click OK.</t>
    </r>
  </si>
  <si>
    <r>
      <rPr>
        <sz val="11"/>
        <color rgb="FF000000"/>
        <rFont val="Calibri"/>
      </rPr>
      <t>Without a real-time alert (less than a second), security personnel may be unaware of an impending failure of the audit functions and system operation may be adversely impacted. Alerts provide organizations with urgent messages. Automated alerts can be conveyed in a variety of ways, including via a regularly monitored console, telephonically, via electronic mail, via text message, or via websites.</t>
    </r>
    <r>
      <rPr>
        <sz val="11"/>
        <color rgb="FF000000"/>
        <rFont val="Calibri"/>
      </rPr>
      <t xml:space="preserve">
</t>
    </r>
    <r>
      <rPr>
        <sz val="11"/>
        <color rgb="FF000000"/>
        <rFont val="Calibri"/>
      </rPr>
      <t>Log processing failures include software/hardware errors, failures in the log capturing mechanisms, and log storage capacity being reached or exceeded. Most firewalls use UDP to send audit records to the server and cannot tell if the server has received the transmission, thus the site must either implement a connection-oriented communications solution (e.g., TCP) or implement a heartbeat with the central audit server and send an alert if it is unreachable.</t>
    </r>
  </si>
  <si>
    <r>
      <rPr>
        <sz val="11"/>
        <color rgb="FF000000"/>
        <rFont val="Calibri"/>
      </rPr>
      <t>Log in to the FortiGate GUI with Super-Admin privilege.</t>
    </r>
    <r>
      <rPr>
        <sz val="11"/>
        <color rgb="FF000000"/>
        <rFont val="Calibri"/>
      </rPr>
      <t xml:space="preserve">
</t>
    </r>
    <r>
      <rPr>
        <sz val="11"/>
        <color rgb="FF000000"/>
        <rFont val="Calibri"/>
      </rPr>
      <t>1. Click Security Fabric.</t>
    </r>
    <r>
      <rPr>
        <sz val="11"/>
        <color rgb="FF000000"/>
        <rFont val="Calibri"/>
      </rPr>
      <t xml:space="preserve">
</t>
    </r>
    <r>
      <rPr>
        <sz val="11"/>
        <color rgb="FF000000"/>
        <rFont val="Calibri"/>
      </rPr>
      <t>2. Click Automation.</t>
    </r>
    <r>
      <rPr>
        <sz val="11"/>
        <color rgb="FF000000"/>
        <rFont val="Calibri"/>
      </rPr>
      <t xml:space="preserve">
</t>
    </r>
    <r>
      <rPr>
        <sz val="11"/>
        <color rgb="FF000000"/>
        <rFont val="Calibri"/>
      </rPr>
      <t>3. Verify Automation Stitches are configured to send alerts related to loss of communication with the central audit server.</t>
    </r>
    <r>
      <rPr>
        <sz val="11"/>
        <color rgb="FF000000"/>
        <rFont val="Calibri"/>
      </rPr>
      <t xml:space="preserve">
</t>
    </r>
    <r>
      <rPr>
        <sz val="11"/>
        <color rgb="FF000000"/>
        <rFont val="Calibri"/>
      </rPr>
      <t>4. For each Automation Stitch, verify a valid Action Email has been configured.</t>
    </r>
    <r>
      <rPr>
        <sz val="11"/>
        <color rgb="FF000000"/>
        <rFont val="Calibri"/>
      </rPr>
      <t xml:space="preserve">
</t>
    </r>
    <r>
      <rPr>
        <sz val="11"/>
        <color rgb="FF000000"/>
        <rFont val="Calibri"/>
      </rPr>
      <t>If there are no organization-specific Automation Stitches defined to trigger on loss of communication with the central audit server, this is a finding.</t>
    </r>
  </si>
  <si>
    <t>V-234151</t>
  </si>
  <si>
    <r>
      <rPr>
        <sz val="11"/>
        <rFont val="Calibri"/>
      </rPr>
      <t>The FortiGate firewall must employ filters that prevent or limit the effects of all types of commonly known denial-of-service (DoS) attacks, including flooding, packet sweeps, and unauthorized port scanning.</t>
    </r>
  </si>
  <si>
    <r>
      <rPr>
        <sz val="11"/>
        <color rgb="FF000000"/>
        <rFont val="Calibri"/>
      </rPr>
      <t>Log in to the FortiGate GUI with Super-Admin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DoS Policy or IPv6 DoS Policy.</t>
    </r>
    <r>
      <rPr>
        <sz val="11"/>
        <color rgb="FF000000"/>
        <rFont val="Calibri"/>
      </rPr>
      <t xml:space="preserve">
</t>
    </r>
    <r>
      <rPr>
        <sz val="11"/>
        <color rgb="FF000000"/>
        <rFont val="Calibri"/>
      </rPr>
      <t>3. Click +Create New.</t>
    </r>
    <r>
      <rPr>
        <sz val="11"/>
        <color rgb="FF000000"/>
        <rFont val="Calibri"/>
      </rPr>
      <t xml:space="preserve">
</t>
    </r>
    <r>
      <rPr>
        <sz val="11"/>
        <color rgb="FF000000"/>
        <rFont val="Calibri"/>
      </rPr>
      <t>4. Configure DoS policies that include Incoming Interface, Source Address, Destination Address, and Services.</t>
    </r>
    <r>
      <rPr>
        <sz val="11"/>
        <color rgb="FF000000"/>
        <rFont val="Calibri"/>
      </rPr>
      <t xml:space="preserve">
</t>
    </r>
    <r>
      <rPr>
        <sz val="11"/>
        <color rgb="FF000000"/>
        <rFont val="Calibri"/>
      </rPr>
      <t>5. Configure Action and Threshold for L3 and L4 anomalies per site policies.</t>
    </r>
    <r>
      <rPr>
        <sz val="11"/>
        <color rgb="FF000000"/>
        <rFont val="Calibri"/>
      </rPr>
      <t xml:space="preserve">
</t>
    </r>
    <r>
      <rPr>
        <sz val="11"/>
        <color rgb="FF000000"/>
        <rFont val="Calibri"/>
      </rPr>
      <t>6. Click OK.</t>
    </r>
  </si>
  <si>
    <r>
      <rPr>
        <sz val="11"/>
        <color rgb="FF000000"/>
        <rFont val="Calibri"/>
      </rPr>
      <t>Not configuring a key boundary security protection device such as the firewall against commonly known attacks is an immediate threat to the protected enclave because they are easily implemented by those with little skill. Directions for the attack are obtainable on the internet and in hacker groups. Without filtering enabled for these attacks, the firewall will allow these attacks beyond the protected boundary.</t>
    </r>
    <r>
      <rPr>
        <sz val="11"/>
        <color rgb="FF000000"/>
        <rFont val="Calibri"/>
      </rPr>
      <t xml:space="preserve">
</t>
    </r>
    <r>
      <rPr>
        <sz val="11"/>
        <color rgb="FF000000"/>
        <rFont val="Calibri"/>
      </rPr>
      <t>Configure the perimeter and internal boundary firewall to guard against the three general methods of well-known DoS attacks: flooding attacks, protocol sweeping attacks, and unauthorized port scanning.</t>
    </r>
    <r>
      <rPr>
        <sz val="11"/>
        <color rgb="FF000000"/>
        <rFont val="Calibri"/>
      </rPr>
      <t xml:space="preserve">
</t>
    </r>
    <r>
      <rPr>
        <sz val="11"/>
        <color rgb="FF000000"/>
        <rFont val="Calibri"/>
      </rPr>
      <t>Flood attacks occur when the host receives too much traffic to buffer and slows down or crashes. Popular flood attacks include ICMP flood and SYN flood. A TCP flood attack of SYN packets initiating connection requests can overwhelm the device until it can no longer process legitimate connection requests, resulting in DoS. An ICMP flood can overload the device with so many echo requests (ping requests) that it expends all its resources responding and can no longer process valid network traffic, also resulting in DoS. An attacker might use session table floods and SYN-ACK-ACK proxy floods to fill up the session table of a host.</t>
    </r>
    <r>
      <rPr>
        <sz val="11"/>
        <color rgb="FF000000"/>
        <rFont val="Calibri"/>
      </rPr>
      <t xml:space="preserve">
</t>
    </r>
    <r>
      <rPr>
        <sz val="11"/>
        <color rgb="FF000000"/>
        <rFont val="Calibri"/>
      </rPr>
      <t>In an IP address sweep attack, an attacker sends ICMP echo requests (pings) to multiple destination addresses. If a target host replies, the reply reveals the target’s IP address to the attacker. In a TCP sweep attack, an attacker sends TCP SYN packets to the target device as part of the TCP handshake. If the device responds to those packets, the attacker gets an indication that a port in the target device is open, which makes the port vulnerable to attack. In a UDP sweep attack, an attacker sends UDP packets to the target device. If the device responds to those packets, the attacker gets an indication that a port in the target device is open, which makes the port vulnerable to attack.</t>
    </r>
    <r>
      <rPr>
        <sz val="11"/>
        <color rgb="FF000000"/>
        <rFont val="Calibri"/>
      </rPr>
      <t xml:space="preserve">
</t>
    </r>
    <r>
      <rPr>
        <sz val="11"/>
        <color rgb="FF000000"/>
        <rFont val="Calibri"/>
      </rPr>
      <t>In a port scanning attack, an unauthorized application is used to scan the host devices for available services and open ports for subsequent use in an attack. This type of scanning can be used as a DoS attack when the probing packets are sent excessively.</t>
    </r>
  </si>
  <si>
    <r>
      <rPr>
        <sz val="11"/>
        <color rgb="FF000000"/>
        <rFont val="Calibri"/>
      </rPr>
      <t>Log in to the FortiGate GUI with Super-Admin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DoS Policy.</t>
    </r>
    <r>
      <rPr>
        <sz val="11"/>
        <color rgb="FF000000"/>
        <rFont val="Calibri"/>
      </rPr>
      <t xml:space="preserve">
</t>
    </r>
    <r>
      <rPr>
        <sz val="11"/>
        <color rgb="FF000000"/>
        <rFont val="Calibri"/>
      </rPr>
      <t>3. Verify different DoS policies that include Incoming Interface, Source Address, Destination Address, and Services have been created.</t>
    </r>
    <r>
      <rPr>
        <sz val="11"/>
        <color rgb="FF000000"/>
        <rFont val="Calibri"/>
      </rPr>
      <t xml:space="preserve">
</t>
    </r>
    <r>
      <rPr>
        <sz val="11"/>
        <color rgb="FF000000"/>
        <rFont val="Calibri"/>
      </rPr>
      <t>4. Double-.click on each policy.</t>
    </r>
    <r>
      <rPr>
        <sz val="11"/>
        <color rgb="FF000000"/>
        <rFont val="Calibri"/>
      </rPr>
      <t xml:space="preserve">
</t>
    </r>
    <r>
      <rPr>
        <sz val="11"/>
        <color rgb="FF000000"/>
        <rFont val="Calibri"/>
      </rPr>
      <t>5. Verify the DS policies are configured with appropriate thresholds for L3 and L4 anomalies.</t>
    </r>
    <r>
      <rPr>
        <sz val="11"/>
        <color rgb="FF000000"/>
        <rFont val="Calibri"/>
      </rPr>
      <t xml:space="preserve">
</t>
    </r>
    <r>
      <rPr>
        <sz val="11"/>
        <color rgb="FF000000"/>
        <rFont val="Calibri"/>
      </rPr>
      <t>If the DoS policies are not configured to filter packets associated with flooding, packet sweeps, and unauthorized port scanning, this is a finding.</t>
    </r>
  </si>
  <si>
    <t>V-234152</t>
  </si>
  <si>
    <r>
      <rPr>
        <sz val="11"/>
        <rFont val="Calibri"/>
      </rPr>
      <t>The FortiGate firewall must apply ingress filters to traffic that is inbound to the network through any active external interface.</t>
    </r>
  </si>
  <si>
    <r>
      <rPr>
        <sz val="11"/>
        <color rgb="FF000000"/>
        <rFont val="Calibri"/>
      </rPr>
      <t>Log in to the FortiGate GUI with Super- or Firewall Policy-Admin privilege.</t>
    </r>
    <r>
      <rPr>
        <sz val="11"/>
        <color rgb="FF000000"/>
        <rFont val="Calibri"/>
      </rPr>
      <t xml:space="preserve">
</t>
    </r>
    <r>
      <rPr>
        <sz val="11"/>
        <color rgb="FF000000"/>
        <rFont val="Calibri"/>
      </rPr>
      <t>1. Click the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Click +Create New.</t>
    </r>
    <r>
      <rPr>
        <sz val="11"/>
        <color rgb="FF000000"/>
        <rFont val="Calibri"/>
      </rPr>
      <t xml:space="preserve">
</t>
    </r>
    <r>
      <rPr>
        <sz val="11"/>
        <color rgb="FF000000"/>
        <rFont val="Calibri"/>
      </rPr>
      <t>4. Name the policy, select Incoming and Outgoing Interfaces.</t>
    </r>
    <r>
      <rPr>
        <sz val="11"/>
        <color rgb="FF000000"/>
        <rFont val="Calibri"/>
      </rPr>
      <t xml:space="preserve">
</t>
    </r>
    <r>
      <rPr>
        <sz val="11"/>
        <color rgb="FF000000"/>
        <rFont val="Calibri"/>
      </rPr>
      <t>5. Create the policies with authorized sources and destinations.</t>
    </r>
    <r>
      <rPr>
        <sz val="11"/>
        <color rgb="FF000000"/>
        <rFont val="Calibri"/>
      </rPr>
      <t xml:space="preserve">
</t>
    </r>
    <r>
      <rPr>
        <sz val="11"/>
        <color rgb="FF000000"/>
        <rFont val="Calibri"/>
      </rPr>
      <t>6. Create the policies with Action set to either DENY or ACCEPT.</t>
    </r>
    <r>
      <rPr>
        <sz val="11"/>
        <color rgb="FF000000"/>
        <rFont val="Calibri"/>
      </rPr>
      <t xml:space="preserve">
</t>
    </r>
    <r>
      <rPr>
        <sz val="11"/>
        <color rgb="FF000000"/>
        <rFont val="Calibri"/>
      </rPr>
      <t>7. Ensure the Enable this policy is toggled to right.</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Ensure a policy is created for each interface.</t>
    </r>
  </si>
  <si>
    <r>
      <rPr>
        <sz val="11"/>
        <color rgb="FF000000"/>
        <rFont val="Calibri"/>
      </rPr>
      <t>Unrestricted traffic to the trusted networks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Firewall filters control the flow of network traffic and ensure the flow of traffic is only allowed from authorized sources to authorized destinations. Networks with different levels of trust (e.g., the internet) must be kept separated.</t>
    </r>
  </si>
  <si>
    <r>
      <rPr>
        <sz val="11"/>
        <color rgb="FF000000"/>
        <rFont val="Calibri"/>
      </rPr>
      <t>Log in to the FortiGate GUI with Super- or Firewall Policy-Admin privilege.</t>
    </r>
    <r>
      <rPr>
        <sz val="11"/>
        <color rgb="FF000000"/>
        <rFont val="Calibri"/>
      </rPr>
      <t xml:space="preserve">
</t>
    </r>
    <r>
      <rPr>
        <sz val="11"/>
        <color rgb="FF000000"/>
        <rFont val="Calibri"/>
      </rPr>
      <t>1. Click the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Verify the policies are configured for all Interfaces.</t>
    </r>
    <r>
      <rPr>
        <sz val="11"/>
        <color rgb="FF000000"/>
        <rFont val="Calibri"/>
      </rPr>
      <t xml:space="preserve">
</t>
    </r>
    <r>
      <rPr>
        <sz val="11"/>
        <color rgb="FF000000"/>
        <rFont val="Calibri"/>
      </rPr>
      <t>4. Verify the polices are configured with Action set either to DENY or ACCEPT based on the organizational requirement.</t>
    </r>
    <r>
      <rPr>
        <sz val="11"/>
        <color rgb="FF000000"/>
        <rFont val="Calibri"/>
      </rPr>
      <t xml:space="preserve">
</t>
    </r>
    <r>
      <rPr>
        <sz val="11"/>
        <color rgb="FF000000"/>
        <rFont val="Calibri"/>
      </rPr>
      <t>If a Firewall Policy is not applied to all interfaces, this is a finding.</t>
    </r>
  </si>
  <si>
    <t>V-234153</t>
  </si>
  <si>
    <r>
      <rPr>
        <sz val="11"/>
        <rFont val="Calibri"/>
      </rPr>
      <t>The FortiGate firewall must apply egress filters to traffic outbound from the network through any internal interface.</t>
    </r>
  </si>
  <si>
    <r>
      <rPr>
        <sz val="11"/>
        <color rgb="FF000000"/>
        <rFont val="Calibri"/>
      </rPr>
      <t>Log in to the FortiGate GUI with Super- or Firewall Policy-Admin privilege.</t>
    </r>
    <r>
      <rPr>
        <sz val="11"/>
        <color rgb="FF000000"/>
        <rFont val="Calibri"/>
      </rPr>
      <t xml:space="preserve">
</t>
    </r>
    <r>
      <rPr>
        <sz val="11"/>
        <color rgb="FF000000"/>
        <rFont val="Calibri"/>
      </rPr>
      <t>1. Click the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Click +Create New.</t>
    </r>
    <r>
      <rPr>
        <sz val="11"/>
        <color rgb="FF000000"/>
        <rFont val="Calibri"/>
      </rPr>
      <t xml:space="preserve">
</t>
    </r>
    <r>
      <rPr>
        <sz val="11"/>
        <color rgb="FF000000"/>
        <rFont val="Calibri"/>
      </rPr>
      <t>4. Name the policy and select Incoming and Outgoing Interfaces.</t>
    </r>
    <r>
      <rPr>
        <sz val="11"/>
        <color rgb="FF000000"/>
        <rFont val="Calibri"/>
      </rPr>
      <t xml:space="preserve">
</t>
    </r>
    <r>
      <rPr>
        <sz val="11"/>
        <color rgb="FF000000"/>
        <rFont val="Calibri"/>
      </rPr>
      <t>5. Create the policies with authorized sources and destinations.</t>
    </r>
    <r>
      <rPr>
        <sz val="11"/>
        <color rgb="FF000000"/>
        <rFont val="Calibri"/>
      </rPr>
      <t xml:space="preserve">
</t>
    </r>
    <r>
      <rPr>
        <sz val="11"/>
        <color rgb="FF000000"/>
        <rFont val="Calibri"/>
      </rPr>
      <t>6. Create the policies with Action set to either DENY or ACCEPT.</t>
    </r>
    <r>
      <rPr>
        <sz val="11"/>
        <color rgb="FF000000"/>
        <rFont val="Calibri"/>
      </rPr>
      <t xml:space="preserve">
</t>
    </r>
    <r>
      <rPr>
        <sz val="11"/>
        <color rgb="FF000000"/>
        <rFont val="Calibri"/>
      </rPr>
      <t>7. Ensure the Enable this policy is toggled to right.</t>
    </r>
    <r>
      <rPr>
        <sz val="11"/>
        <color rgb="FF000000"/>
        <rFont val="Calibri"/>
      </rPr>
      <t xml:space="preserve">
</t>
    </r>
    <r>
      <rPr>
        <sz val="11"/>
        <color rgb="FF000000"/>
        <rFont val="Calibri"/>
      </rPr>
      <t>8. Click OK.</t>
    </r>
  </si>
  <si>
    <r>
      <rPr>
        <sz val="11"/>
        <color rgb="FF000000"/>
        <rFont val="Calibri"/>
      </rPr>
      <t>If outbound communications traffic is not filtered, hostile activity intended to harm other networks or packets from networks destined to unauthorized networks may not be detected and prevented.</t>
    </r>
    <r>
      <rPr>
        <sz val="11"/>
        <color rgb="FF000000"/>
        <rFont val="Calibri"/>
      </rPr>
      <t xml:space="preserve">
</t>
    </r>
    <r>
      <rPr>
        <sz val="11"/>
        <color rgb="FF000000"/>
        <rFont val="Calibri"/>
      </rPr>
      <t>Access control policies and access control lists implemented on devices, such as firewalls, that control the flow of network traffic ensure the flow of traffic is only allowed from authorized sources to authorized destinations. Networks with different levels of trust (e.g., the internet) must be kept separated.</t>
    </r>
    <r>
      <rPr>
        <sz val="11"/>
        <color rgb="FF000000"/>
        <rFont val="Calibri"/>
      </rPr>
      <t xml:space="preserve">
</t>
    </r>
    <r>
      <rPr>
        <sz val="11"/>
        <color rgb="FF000000"/>
        <rFont val="Calibri"/>
      </rPr>
      <t>This requirement addresses the binding of the egress filter to the interface/zone rather than the content of the egress filter.</t>
    </r>
  </si>
  <si>
    <r>
      <rPr>
        <sz val="11"/>
        <color rgb="FF000000"/>
        <rFont val="Calibri"/>
      </rPr>
      <t>Log in to the FortiGate GUI with Super- or Firewall Policy-Admin privilege.</t>
    </r>
    <r>
      <rPr>
        <sz val="11"/>
        <color rgb="FF000000"/>
        <rFont val="Calibri"/>
      </rPr>
      <t xml:space="preserve">
</t>
    </r>
    <r>
      <rPr>
        <sz val="11"/>
        <color rgb="FF000000"/>
        <rFont val="Calibri"/>
      </rPr>
      <t>1. Click the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Verify the policies are configured for each Outgoing Interface.</t>
    </r>
    <r>
      <rPr>
        <sz val="11"/>
        <color rgb="FF000000"/>
        <rFont val="Calibri"/>
      </rPr>
      <t xml:space="preserve">
</t>
    </r>
    <r>
      <rPr>
        <sz val="11"/>
        <color rgb="FF000000"/>
        <rFont val="Calibri"/>
      </rPr>
      <t>4. Verify polices are configured with Action set either to DENY or ACCEPT based on the organizational requirement.</t>
    </r>
    <r>
      <rPr>
        <sz val="11"/>
        <color rgb="FF000000"/>
        <rFont val="Calibri"/>
      </rPr>
      <t xml:space="preserve">
</t>
    </r>
    <r>
      <rPr>
        <sz val="11"/>
        <color rgb="FF000000"/>
        <rFont val="Calibri"/>
      </rPr>
      <t>If the Firewall Policies are not applied to all outbound interfaces, this is a finding.</t>
    </r>
  </si>
  <si>
    <t>V-234154</t>
  </si>
  <si>
    <r>
      <rPr>
        <sz val="11"/>
        <rFont val="Calibri"/>
      </rPr>
      <t>When employed as a premise firewall, FortiGate must block all outbound management traffic.</t>
    </r>
  </si>
  <si>
    <r>
      <rPr>
        <sz val="11"/>
        <color rgb="FF000000"/>
        <rFont val="Calibri"/>
      </rPr>
      <t>Log in to the FortiGate GUI with Super- or Firewall Policy-Admin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Click +Create New.</t>
    </r>
    <r>
      <rPr>
        <sz val="11"/>
        <color rgb="FF000000"/>
        <rFont val="Calibri"/>
      </rPr>
      <t xml:space="preserve">
</t>
    </r>
    <r>
      <rPr>
        <sz val="11"/>
        <color rgb="FF000000"/>
        <rFont val="Calibri"/>
      </rPr>
      <t>4. Name the policy.</t>
    </r>
    <r>
      <rPr>
        <sz val="11"/>
        <color rgb="FF000000"/>
        <rFont val="Calibri"/>
      </rPr>
      <t xml:space="preserve">
</t>
    </r>
    <r>
      <rPr>
        <sz val="11"/>
        <color rgb="FF000000"/>
        <rFont val="Calibri"/>
      </rPr>
      <t>5. For the Incoming Interface, select the interface related to the Management Network.</t>
    </r>
    <r>
      <rPr>
        <sz val="11"/>
        <color rgb="FF000000"/>
        <rFont val="Calibri"/>
      </rPr>
      <t xml:space="preserve">
</t>
    </r>
    <r>
      <rPr>
        <sz val="11"/>
        <color rgb="FF000000"/>
        <rFont val="Calibri"/>
      </rPr>
      <t>6. For the Outgoing Interface, select an EGRESS interface.</t>
    </r>
    <r>
      <rPr>
        <sz val="11"/>
        <color rgb="FF000000"/>
        <rFont val="Calibri"/>
      </rPr>
      <t xml:space="preserve">
</t>
    </r>
    <r>
      <rPr>
        <sz val="11"/>
        <color rgb="FF000000"/>
        <rFont val="Calibri"/>
      </rPr>
      <t>7. For the Source, select the Management Network IP range.</t>
    </r>
    <r>
      <rPr>
        <sz val="11"/>
        <color rgb="FF000000"/>
        <rFont val="Calibri"/>
      </rPr>
      <t xml:space="preserve">
</t>
    </r>
    <r>
      <rPr>
        <sz val="11"/>
        <color rgb="FF000000"/>
        <rFont val="Calibri"/>
      </rPr>
      <t>8. For the Destination and Service, select ALL.</t>
    </r>
    <r>
      <rPr>
        <sz val="11"/>
        <color rgb="FF000000"/>
        <rFont val="Calibri"/>
      </rPr>
      <t xml:space="preserve">
</t>
    </r>
    <r>
      <rPr>
        <sz val="11"/>
        <color rgb="FF000000"/>
        <rFont val="Calibri"/>
      </rPr>
      <t>9. Configure the Policy Action to DENY.</t>
    </r>
    <r>
      <rPr>
        <sz val="11"/>
        <color rgb="FF000000"/>
        <rFont val="Calibri"/>
      </rPr>
      <t xml:space="preserve">
</t>
    </r>
    <r>
      <rPr>
        <sz val="11"/>
        <color rgb="FF000000"/>
        <rFont val="Calibri"/>
      </rPr>
      <t>10. Ensure the Enable this policy is toggled to right.</t>
    </r>
    <r>
      <rPr>
        <sz val="11"/>
        <color rgb="FF000000"/>
        <rFont val="Calibri"/>
      </rPr>
      <t xml:space="preserve">
</t>
    </r>
    <r>
      <rPr>
        <sz val="11"/>
        <color rgb="FF000000"/>
        <rFont val="Calibri"/>
      </rPr>
      <t>11. Click OK.</t>
    </r>
    <r>
      <rPr>
        <sz val="11"/>
        <color rgb="FF000000"/>
        <rFont val="Calibri"/>
      </rPr>
      <t xml:space="preserve">
</t>
    </r>
    <r>
      <rPr>
        <sz val="11"/>
        <color rgb="FF000000"/>
        <rFont val="Calibri"/>
      </rPr>
      <t>Repeat these steps for each EGRESS interface.</t>
    </r>
  </si>
  <si>
    <r>
      <rPr>
        <sz val="11"/>
        <color rgb="FF000000"/>
        <rFont val="Calibri"/>
      </rPr>
      <t xml:space="preserve">The management network must still have its own subnet in order to enforce control and access boundaries provided by layer 3 network nodes such as routers and firewalls. Management traffic between the managed network elements and the management network is routed via the same links and nodes as that used for production or operational traffic. </t>
    </r>
    <r>
      <rPr>
        <sz val="11"/>
        <color rgb="FF000000"/>
        <rFont val="Calibri"/>
      </rPr>
      <t xml:space="preserve">
</t>
    </r>
    <r>
      <rPr>
        <sz val="11"/>
        <color rgb="FF000000"/>
        <rFont val="Calibri"/>
      </rPr>
      <t>Safeguards must be implemented to ensure the management traffic does not leak past the managed network's premise equipment. If a firewall is located behind the premise router, all management traffic must be blocked at that point, with the exception of management traffic destined to premise equipment.</t>
    </r>
  </si>
  <si>
    <r>
      <rPr>
        <sz val="11"/>
        <color rgb="FF000000"/>
        <rFont val="Calibri"/>
      </rPr>
      <t>If FortiGate is not employed as a premise firewall, this requirement is Not Applicable.</t>
    </r>
    <r>
      <rPr>
        <sz val="11"/>
        <color rgb="FF000000"/>
        <rFont val="Calibri"/>
      </rPr>
      <t xml:space="preserve">
</t>
    </r>
    <r>
      <rPr>
        <sz val="11"/>
        <color rgb="FF000000"/>
        <rFont val="Calibri"/>
      </rPr>
      <t>Log in to the FortiGate GUI with Super- or Firewall Policy-Admin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Verify there are Policies in which the Incoming Interface is the Management Network, and the Outgoing Interface is an EGRESS interface.</t>
    </r>
    <r>
      <rPr>
        <sz val="11"/>
        <color rgb="FF000000"/>
        <rFont val="Calibri"/>
      </rPr>
      <t xml:space="preserve">
</t>
    </r>
    <r>
      <rPr>
        <sz val="11"/>
        <color rgb="FF000000"/>
        <rFont val="Calibri"/>
      </rPr>
      <t>4. Verify these polices are configured with Action set to DENY.</t>
    </r>
    <r>
      <rPr>
        <sz val="11"/>
        <color rgb="FF000000"/>
        <rFont val="Calibri"/>
      </rPr>
      <t xml:space="preserve">
</t>
    </r>
    <r>
      <rPr>
        <sz val="11"/>
        <color rgb="FF000000"/>
        <rFont val="Calibri"/>
      </rPr>
      <t>If there are not DENY Policies where the Incoming Interface is the Management Network, and the Outgoing Interface is an EGRESS interface, this is a finding.</t>
    </r>
  </si>
  <si>
    <t>V-234155</t>
  </si>
  <si>
    <r>
      <rPr>
        <sz val="11"/>
        <rFont val="Calibri"/>
      </rPr>
      <t>The FortiGate firewall must restrict traffic entering the VPN tunnels to the management network to only the authorized management packets based on destination address.</t>
    </r>
  </si>
  <si>
    <r>
      <rPr>
        <sz val="11"/>
        <color rgb="FF000000"/>
        <rFont val="Calibri"/>
      </rPr>
      <t>Log in to the FortiGate GUI with Super- or Firewall Policy-Admin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Click +Create New.</t>
    </r>
    <r>
      <rPr>
        <sz val="11"/>
        <color rgb="FF000000"/>
        <rFont val="Calibri"/>
      </rPr>
      <t xml:space="preserve">
</t>
    </r>
    <r>
      <rPr>
        <sz val="11"/>
        <color rgb="FF000000"/>
        <rFont val="Calibri"/>
      </rPr>
      <t>4. Name the policy.</t>
    </r>
    <r>
      <rPr>
        <sz val="11"/>
        <color rgb="FF000000"/>
        <rFont val="Calibri"/>
      </rPr>
      <t xml:space="preserve">
</t>
    </r>
    <r>
      <rPr>
        <sz val="11"/>
        <color rgb="FF000000"/>
        <rFont val="Calibri"/>
      </rPr>
      <t>5. For the Incoming Interface, select the tunnel from which a host is connecting to the management network.</t>
    </r>
    <r>
      <rPr>
        <sz val="11"/>
        <color rgb="FF000000"/>
        <rFont val="Calibri"/>
      </rPr>
      <t xml:space="preserve">
</t>
    </r>
    <r>
      <rPr>
        <sz val="11"/>
        <color rgb="FF000000"/>
        <rFont val="Calibri"/>
      </rPr>
      <t>6. For the Outgoing Interface, select the interface connected to the management network.</t>
    </r>
    <r>
      <rPr>
        <sz val="11"/>
        <color rgb="FF000000"/>
        <rFont val="Calibri"/>
      </rPr>
      <t xml:space="preserve">
</t>
    </r>
    <r>
      <rPr>
        <sz val="11"/>
        <color rgb="FF000000"/>
        <rFont val="Calibri"/>
      </rPr>
      <t>7. For the Source, select the address object or group of authorized management hosts.</t>
    </r>
    <r>
      <rPr>
        <sz val="11"/>
        <color rgb="FF000000"/>
        <rFont val="Calibri"/>
      </rPr>
      <t xml:space="preserve">
</t>
    </r>
    <r>
      <rPr>
        <sz val="11"/>
        <color rgb="FF000000"/>
        <rFont val="Calibri"/>
      </rPr>
      <t>8. For the Destination, select assets in the management network, and approved Network Services.</t>
    </r>
    <r>
      <rPr>
        <sz val="11"/>
        <color rgb="FF000000"/>
        <rFont val="Calibri"/>
      </rPr>
      <t xml:space="preserve">
</t>
    </r>
    <r>
      <rPr>
        <sz val="11"/>
        <color rgb="FF000000"/>
        <rFont val="Calibri"/>
      </rPr>
      <t>9. Configure the Policy Action to Accept.</t>
    </r>
    <r>
      <rPr>
        <sz val="11"/>
        <color rgb="FF000000"/>
        <rFont val="Calibri"/>
      </rPr>
      <t xml:space="preserve">
</t>
    </r>
    <r>
      <rPr>
        <sz val="11"/>
        <color rgb="FF000000"/>
        <rFont val="Calibri"/>
      </rPr>
      <t>10. Ensure Enable this policy is toggled to right.</t>
    </r>
    <r>
      <rPr>
        <sz val="11"/>
        <color rgb="FF000000"/>
        <rFont val="Calibri"/>
      </rPr>
      <t xml:space="preserve">
</t>
    </r>
    <r>
      <rPr>
        <sz val="11"/>
        <color rgb="FF000000"/>
        <rFont val="Calibri"/>
      </rPr>
      <t>11. Click OK.</t>
    </r>
    <r>
      <rPr>
        <sz val="11"/>
        <color rgb="FF000000"/>
        <rFont val="Calibri"/>
      </rPr>
      <t xml:space="preserve">
</t>
    </r>
    <r>
      <rPr>
        <sz val="11"/>
        <color rgb="FF000000"/>
        <rFont val="Calibri"/>
      </rPr>
      <t>Repeat these steps for each Management Network host and associated Service.</t>
    </r>
  </si>
  <si>
    <r>
      <rPr>
        <sz val="11"/>
        <color rgb="FF000000"/>
        <rFont val="Calibri"/>
      </rPr>
      <t xml:space="preserve">Protect the management network with a filtering firewall configured to block unauthorized traffic. This requirement is similar to the out-of-band management (OOBM) model, in which the production network is managed in-band. The management network could also be housed at a Network Operations Center (NOC) that is located locally or remotely at a single or multiple interconnected sites. </t>
    </r>
    <r>
      <rPr>
        <sz val="11"/>
        <color rgb="FF000000"/>
        <rFont val="Calibri"/>
      </rPr>
      <t xml:space="preserve">
</t>
    </r>
    <r>
      <rPr>
        <sz val="11"/>
        <color rgb="FF000000"/>
        <rFont val="Calibri"/>
      </rPr>
      <t>NOC interconnectivity, as well as connectivity between the NOC and the managed networks’ premise routers, would be enabled using either provisioned circuits or VPN technologies such as IPsec tunnels or MPLS VPN services.</t>
    </r>
  </si>
  <si>
    <r>
      <rPr>
        <sz val="11"/>
        <color rgb="FF000000"/>
        <rFont val="Calibri"/>
      </rPr>
      <t>If FortiGate is not configured to support VPN access, this requirement is Not Applicable.</t>
    </r>
    <r>
      <rPr>
        <sz val="11"/>
        <color rgb="FF000000"/>
        <rFont val="Calibri"/>
      </rPr>
      <t xml:space="preserve">
</t>
    </r>
    <r>
      <rPr>
        <sz val="11"/>
        <color rgb="FF000000"/>
        <rFont val="Calibri"/>
      </rPr>
      <t>Log in to the FortiGate GUI with Super- or Firewall Policy-Admin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Verify there are Policies where the Incoming Interface is a management-related VPN Tunnel interface, and the Outgoing Interface is the Management Network interface.</t>
    </r>
    <r>
      <rPr>
        <sz val="11"/>
        <color rgb="FF000000"/>
        <rFont val="Calibri"/>
      </rPr>
      <t xml:space="preserve">
</t>
    </r>
    <r>
      <rPr>
        <sz val="11"/>
        <color rgb="FF000000"/>
        <rFont val="Calibri"/>
      </rPr>
      <t>4. Verify such policies with Action IPSEC meet organization requirements to only allow connectivity to specific, authorized Management Network hosts and ensure that traffic is encrypted through the IPsec tunnel.</t>
    </r>
    <r>
      <rPr>
        <sz val="11"/>
        <color rgb="FF000000"/>
        <rFont val="Calibri"/>
      </rPr>
      <t xml:space="preserve">
</t>
    </r>
    <r>
      <rPr>
        <sz val="11"/>
        <color rgb="FF000000"/>
        <rFont val="Calibri"/>
      </rPr>
      <t>5. Verify at least one of these polices are configured with Action set to DENY.</t>
    </r>
    <r>
      <rPr>
        <sz val="11"/>
        <color rgb="FF000000"/>
        <rFont val="Calibri"/>
      </rPr>
      <t xml:space="preserve">
</t>
    </r>
    <r>
      <rPr>
        <sz val="11"/>
        <color rgb="FF000000"/>
        <rFont val="Calibri"/>
      </rPr>
      <t>If there are not DENY Policies in which the Incoming Interface is a management-related VPN Tunnel interface, and the Outgoing Interface is the Management Network interface, this is a finding.</t>
    </r>
    <r>
      <rPr>
        <sz val="11"/>
        <color rgb="FF000000"/>
        <rFont val="Calibri"/>
      </rPr>
      <t xml:space="preserve">
</t>
    </r>
    <r>
      <rPr>
        <sz val="11"/>
        <color rgb="FF000000"/>
        <rFont val="Calibri"/>
      </rPr>
      <t>If there are no IPSEC Policies for which the Incoming Interface is a management-related VPN Tunnel interface, and the Outgoing Interface is the Management Network interface that meets organization requirements, this is a finding.</t>
    </r>
  </si>
  <si>
    <t>V-234156</t>
  </si>
  <si>
    <r>
      <rPr>
        <sz val="11"/>
        <rFont val="Calibri"/>
      </rPr>
      <t>The FortiGate firewall must be configured to inspect all inbound and outbound traffic at the application layer.</t>
    </r>
  </si>
  <si>
    <r>
      <rPr>
        <sz val="11"/>
        <color rgb="FF000000"/>
        <rFont val="Calibri"/>
      </rPr>
      <t>Fix can be performed on FortiGate CLI. For any modified or missing session-helpers, log in to the FortiGate console via SSH or console access and run the following commands:</t>
    </r>
    <r>
      <rPr>
        <sz val="11"/>
        <color rgb="FF000000"/>
        <rFont val="Calibri"/>
      </rPr>
      <t xml:space="preserve">
</t>
    </r>
    <r>
      <rPr>
        <sz val="11"/>
        <color rgb="FF000000"/>
        <rFont val="Calibri"/>
      </rPr>
      <t xml:space="preserve">   # config system session-helper</t>
    </r>
    <r>
      <rPr>
        <sz val="11"/>
        <color rgb="FF000000"/>
        <rFont val="Calibri"/>
      </rPr>
      <t xml:space="preserve">
</t>
    </r>
    <r>
      <rPr>
        <sz val="11"/>
        <color rgb="FF000000"/>
        <rFont val="Calibri"/>
      </rPr>
      <t xml:space="preserve">   #    edit {integer}</t>
    </r>
    <r>
      <rPr>
        <sz val="11"/>
        <color rgb="FF000000"/>
        <rFont val="Calibri"/>
      </rPr>
      <t xml:space="preserve">
</t>
    </r>
    <r>
      <rPr>
        <sz val="11"/>
        <color rgb="FF000000"/>
        <rFont val="Calibri"/>
      </rPr>
      <t xml:space="preserve">   #    set name {name of protocol}</t>
    </r>
    <r>
      <rPr>
        <sz val="11"/>
        <color rgb="FF000000"/>
        <rFont val="Calibri"/>
      </rPr>
      <t xml:space="preserve">
</t>
    </r>
    <r>
      <rPr>
        <sz val="11"/>
        <color rgb="FF000000"/>
        <rFont val="Calibri"/>
      </rPr>
      <t xml:space="preserve">   #    set protocol {protocol number}</t>
    </r>
    <r>
      <rPr>
        <sz val="11"/>
        <color rgb="FF000000"/>
        <rFont val="Calibri"/>
      </rPr>
      <t xml:space="preserve">
</t>
    </r>
    <r>
      <rPr>
        <sz val="11"/>
        <color rgb="FF000000"/>
        <rFont val="Calibri"/>
      </rPr>
      <t xml:space="preserve">   #    set port {port number}</t>
    </r>
    <r>
      <rPr>
        <sz val="11"/>
        <color rgb="FF000000"/>
        <rFont val="Calibri"/>
      </rPr>
      <t xml:space="preserve">
</t>
    </r>
    <r>
      <rPr>
        <sz val="11"/>
        <color rgb="FF000000"/>
        <rFont val="Calibri"/>
      </rPr>
      <t xml:space="preserve">   # next</t>
    </r>
    <r>
      <rPr>
        <sz val="11"/>
        <color rgb="FF000000"/>
        <rFont val="Calibri"/>
      </rPr>
      <t xml:space="preserve">
</t>
    </r>
    <r>
      <rPr>
        <sz val="11"/>
        <color rgb="FF000000"/>
        <rFont val="Calibri"/>
      </rPr>
      <t xml:space="preserve">   # end</t>
    </r>
  </si>
  <si>
    <r>
      <rPr>
        <sz val="11"/>
        <color rgb="FF000000"/>
        <rFont val="Calibri"/>
      </rPr>
      <t>Application inspection enables the firewall to control traffic based on different parameters that exist within the packets such as enforcing application-specific message and field length. Inspection provides improved protection against application-based attacks by restricting the types of commands allowed for the applications. Application inspection enforces conformance against published RFCs.</t>
    </r>
    <r>
      <rPr>
        <sz val="11"/>
        <color rgb="FF000000"/>
        <rFont val="Calibri"/>
      </rPr>
      <t xml:space="preserve">
</t>
    </r>
    <r>
      <rPr>
        <sz val="11"/>
        <color rgb="FF000000"/>
        <rFont val="Calibri"/>
      </rPr>
      <t>Some applications embed an IP address in the packet that needs to match the source address that is normally translated when it goes through the firewall. Enabling application inspection for a service that embeds IP addresses, the firewall translates embedded addresses and updates any checksum or other fields that are affected by the translation. Enabling application inspection for a service that uses dynamically assigned ports, the firewall monitors sessions to identify the dynamic port assignments, and permits data exchange on these ports for the duration of the specific session.</t>
    </r>
  </si>
  <si>
    <r>
      <rPr>
        <sz val="11"/>
        <color rgb="FF000000"/>
        <rFont val="Calibri"/>
      </rPr>
      <t>Log in to the FortiGate CLI with Super-Admin privilege, and then run the command:</t>
    </r>
    <r>
      <rPr>
        <sz val="11"/>
        <color rgb="FF000000"/>
        <rFont val="Calibri"/>
      </rPr>
      <t xml:space="preserve">
</t>
    </r>
    <r>
      <rPr>
        <sz val="11"/>
        <color rgb="FF000000"/>
        <rFont val="Calibri"/>
      </rPr>
      <t># show system session-helper.</t>
    </r>
    <r>
      <rPr>
        <sz val="11"/>
        <color rgb="FF000000"/>
        <rFont val="Calibri"/>
      </rPr>
      <t xml:space="preserve">
</t>
    </r>
    <r>
      <rPr>
        <sz val="11"/>
        <color rgb="FF000000"/>
        <rFont val="Calibri"/>
      </rPr>
      <t>Review the output and ensure it matches the following:</t>
    </r>
    <r>
      <rPr>
        <sz val="11"/>
        <color rgb="FF000000"/>
        <rFont val="Calibri"/>
      </rPr>
      <t xml:space="preserve">
</t>
    </r>
    <r>
      <rPr>
        <sz val="11"/>
        <color rgb="FF000000"/>
        <rFont val="Calibri"/>
      </rPr>
      <t>config system session-helper</t>
    </r>
    <r>
      <rPr>
        <sz val="11"/>
        <color rgb="FF000000"/>
        <rFont val="Calibri"/>
      </rPr>
      <t xml:space="preserve">
</t>
    </r>
    <r>
      <rPr>
        <sz val="11"/>
        <color rgb="FF000000"/>
        <rFont val="Calibri"/>
      </rPr>
      <t xml:space="preserve">    edit 1</t>
    </r>
    <r>
      <rPr>
        <sz val="11"/>
        <color rgb="FF000000"/>
        <rFont val="Calibri"/>
      </rPr>
      <t xml:space="preserve">
</t>
    </r>
    <r>
      <rPr>
        <sz val="11"/>
        <color rgb="FF000000"/>
        <rFont val="Calibri"/>
      </rPr>
      <t xml:space="preserve">        set name pptp</t>
    </r>
    <r>
      <rPr>
        <sz val="11"/>
        <color rgb="FF000000"/>
        <rFont val="Calibri"/>
      </rPr>
      <t xml:space="preserve">
</t>
    </r>
    <r>
      <rPr>
        <sz val="11"/>
        <color rgb="FF000000"/>
        <rFont val="Calibri"/>
      </rPr>
      <t xml:space="preserve">        set protocol 6</t>
    </r>
    <r>
      <rPr>
        <sz val="11"/>
        <color rgb="FF000000"/>
        <rFont val="Calibri"/>
      </rPr>
      <t xml:space="preserve">
</t>
    </r>
    <r>
      <rPr>
        <sz val="11"/>
        <color rgb="FF000000"/>
        <rFont val="Calibri"/>
      </rPr>
      <t xml:space="preserve">        set port 1723</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2</t>
    </r>
    <r>
      <rPr>
        <sz val="11"/>
        <color rgb="FF000000"/>
        <rFont val="Calibri"/>
      </rPr>
      <t xml:space="preserve">
</t>
    </r>
    <r>
      <rPr>
        <sz val="11"/>
        <color rgb="FF000000"/>
        <rFont val="Calibri"/>
      </rPr>
      <t xml:space="preserve">        set name h323</t>
    </r>
    <r>
      <rPr>
        <sz val="11"/>
        <color rgb="FF000000"/>
        <rFont val="Calibri"/>
      </rPr>
      <t xml:space="preserve">
</t>
    </r>
    <r>
      <rPr>
        <sz val="11"/>
        <color rgb="FF000000"/>
        <rFont val="Calibri"/>
      </rPr>
      <t xml:space="preserve">        set protocol 6</t>
    </r>
    <r>
      <rPr>
        <sz val="11"/>
        <color rgb="FF000000"/>
        <rFont val="Calibri"/>
      </rPr>
      <t xml:space="preserve">
</t>
    </r>
    <r>
      <rPr>
        <sz val="11"/>
        <color rgb="FF000000"/>
        <rFont val="Calibri"/>
      </rPr>
      <t xml:space="preserve">        set port 1720</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3</t>
    </r>
    <r>
      <rPr>
        <sz val="11"/>
        <color rgb="FF000000"/>
        <rFont val="Calibri"/>
      </rPr>
      <t xml:space="preserve">
</t>
    </r>
    <r>
      <rPr>
        <sz val="11"/>
        <color rgb="FF000000"/>
        <rFont val="Calibri"/>
      </rPr>
      <t xml:space="preserve">        set name ras</t>
    </r>
    <r>
      <rPr>
        <sz val="11"/>
        <color rgb="FF000000"/>
        <rFont val="Calibri"/>
      </rPr>
      <t xml:space="preserve">
</t>
    </r>
    <r>
      <rPr>
        <sz val="11"/>
        <color rgb="FF000000"/>
        <rFont val="Calibri"/>
      </rPr>
      <t xml:space="preserve">        set protocol 17</t>
    </r>
    <r>
      <rPr>
        <sz val="11"/>
        <color rgb="FF000000"/>
        <rFont val="Calibri"/>
      </rPr>
      <t xml:space="preserve">
</t>
    </r>
    <r>
      <rPr>
        <sz val="11"/>
        <color rgb="FF000000"/>
        <rFont val="Calibri"/>
      </rPr>
      <t xml:space="preserve">        set port 1719</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4</t>
    </r>
    <r>
      <rPr>
        <sz val="11"/>
        <color rgb="FF000000"/>
        <rFont val="Calibri"/>
      </rPr>
      <t xml:space="preserve">
</t>
    </r>
    <r>
      <rPr>
        <sz val="11"/>
        <color rgb="FF000000"/>
        <rFont val="Calibri"/>
      </rPr>
      <t xml:space="preserve">        set name tns</t>
    </r>
    <r>
      <rPr>
        <sz val="11"/>
        <color rgb="FF000000"/>
        <rFont val="Calibri"/>
      </rPr>
      <t xml:space="preserve">
</t>
    </r>
    <r>
      <rPr>
        <sz val="11"/>
        <color rgb="FF000000"/>
        <rFont val="Calibri"/>
      </rPr>
      <t xml:space="preserve">        set protocol 6</t>
    </r>
    <r>
      <rPr>
        <sz val="11"/>
        <color rgb="FF000000"/>
        <rFont val="Calibri"/>
      </rPr>
      <t xml:space="preserve">
</t>
    </r>
    <r>
      <rPr>
        <sz val="11"/>
        <color rgb="FF000000"/>
        <rFont val="Calibri"/>
      </rPr>
      <t xml:space="preserve">        set port 1521</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5</t>
    </r>
    <r>
      <rPr>
        <sz val="11"/>
        <color rgb="FF000000"/>
        <rFont val="Calibri"/>
      </rPr>
      <t xml:space="preserve">
</t>
    </r>
    <r>
      <rPr>
        <sz val="11"/>
        <color rgb="FF000000"/>
        <rFont val="Calibri"/>
      </rPr>
      <t xml:space="preserve">        set name tftp</t>
    </r>
    <r>
      <rPr>
        <sz val="11"/>
        <color rgb="FF000000"/>
        <rFont val="Calibri"/>
      </rPr>
      <t xml:space="preserve">
</t>
    </r>
    <r>
      <rPr>
        <sz val="11"/>
        <color rgb="FF000000"/>
        <rFont val="Calibri"/>
      </rPr>
      <t xml:space="preserve">        set protocol 17</t>
    </r>
    <r>
      <rPr>
        <sz val="11"/>
        <color rgb="FF000000"/>
        <rFont val="Calibri"/>
      </rPr>
      <t xml:space="preserve">
</t>
    </r>
    <r>
      <rPr>
        <sz val="11"/>
        <color rgb="FF000000"/>
        <rFont val="Calibri"/>
      </rPr>
      <t xml:space="preserve">        set port 69</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6</t>
    </r>
    <r>
      <rPr>
        <sz val="11"/>
        <color rgb="FF000000"/>
        <rFont val="Calibri"/>
      </rPr>
      <t xml:space="preserve">
</t>
    </r>
    <r>
      <rPr>
        <sz val="11"/>
        <color rgb="FF000000"/>
        <rFont val="Calibri"/>
      </rPr>
      <t xml:space="preserve">        set name rtsp</t>
    </r>
    <r>
      <rPr>
        <sz val="11"/>
        <color rgb="FF000000"/>
        <rFont val="Calibri"/>
      </rPr>
      <t xml:space="preserve">
</t>
    </r>
    <r>
      <rPr>
        <sz val="11"/>
        <color rgb="FF000000"/>
        <rFont val="Calibri"/>
      </rPr>
      <t xml:space="preserve">        set protocol 6</t>
    </r>
    <r>
      <rPr>
        <sz val="11"/>
        <color rgb="FF000000"/>
        <rFont val="Calibri"/>
      </rPr>
      <t xml:space="preserve">
</t>
    </r>
    <r>
      <rPr>
        <sz val="11"/>
        <color rgb="FF000000"/>
        <rFont val="Calibri"/>
      </rPr>
      <t xml:space="preserve">        set port 554</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7</t>
    </r>
    <r>
      <rPr>
        <sz val="11"/>
        <color rgb="FF000000"/>
        <rFont val="Calibri"/>
      </rPr>
      <t xml:space="preserve">
</t>
    </r>
    <r>
      <rPr>
        <sz val="11"/>
        <color rgb="FF000000"/>
        <rFont val="Calibri"/>
      </rPr>
      <t xml:space="preserve">        set name rtsp</t>
    </r>
    <r>
      <rPr>
        <sz val="11"/>
        <color rgb="FF000000"/>
        <rFont val="Calibri"/>
      </rPr>
      <t xml:space="preserve">
</t>
    </r>
    <r>
      <rPr>
        <sz val="11"/>
        <color rgb="FF000000"/>
        <rFont val="Calibri"/>
      </rPr>
      <t xml:space="preserve">        set protocol 6</t>
    </r>
    <r>
      <rPr>
        <sz val="11"/>
        <color rgb="FF000000"/>
        <rFont val="Calibri"/>
      </rPr>
      <t xml:space="preserve">
</t>
    </r>
    <r>
      <rPr>
        <sz val="11"/>
        <color rgb="FF000000"/>
        <rFont val="Calibri"/>
      </rPr>
      <t xml:space="preserve">        set port 7070</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8</t>
    </r>
    <r>
      <rPr>
        <sz val="11"/>
        <color rgb="FF000000"/>
        <rFont val="Calibri"/>
      </rPr>
      <t xml:space="preserve">
</t>
    </r>
    <r>
      <rPr>
        <sz val="11"/>
        <color rgb="FF000000"/>
        <rFont val="Calibri"/>
      </rPr>
      <t xml:space="preserve">        set name rtsp</t>
    </r>
    <r>
      <rPr>
        <sz val="11"/>
        <color rgb="FF000000"/>
        <rFont val="Calibri"/>
      </rPr>
      <t xml:space="preserve">
</t>
    </r>
    <r>
      <rPr>
        <sz val="11"/>
        <color rgb="FF000000"/>
        <rFont val="Calibri"/>
      </rPr>
      <t xml:space="preserve">        set protocol 6</t>
    </r>
    <r>
      <rPr>
        <sz val="11"/>
        <color rgb="FF000000"/>
        <rFont val="Calibri"/>
      </rPr>
      <t xml:space="preserve">
</t>
    </r>
    <r>
      <rPr>
        <sz val="11"/>
        <color rgb="FF000000"/>
        <rFont val="Calibri"/>
      </rPr>
      <t xml:space="preserve">        set port 8554</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9</t>
    </r>
    <r>
      <rPr>
        <sz val="11"/>
        <color rgb="FF000000"/>
        <rFont val="Calibri"/>
      </rPr>
      <t xml:space="preserve">
</t>
    </r>
    <r>
      <rPr>
        <sz val="11"/>
        <color rgb="FF000000"/>
        <rFont val="Calibri"/>
      </rPr>
      <t xml:space="preserve">        set name ftp</t>
    </r>
    <r>
      <rPr>
        <sz val="11"/>
        <color rgb="FF000000"/>
        <rFont val="Calibri"/>
      </rPr>
      <t xml:space="preserve">
</t>
    </r>
    <r>
      <rPr>
        <sz val="11"/>
        <color rgb="FF000000"/>
        <rFont val="Calibri"/>
      </rPr>
      <t xml:space="preserve">        set protocol 6</t>
    </r>
    <r>
      <rPr>
        <sz val="11"/>
        <color rgb="FF000000"/>
        <rFont val="Calibri"/>
      </rPr>
      <t xml:space="preserve">
</t>
    </r>
    <r>
      <rPr>
        <sz val="11"/>
        <color rgb="FF000000"/>
        <rFont val="Calibri"/>
      </rPr>
      <t xml:space="preserve">        set port 21</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10</t>
    </r>
    <r>
      <rPr>
        <sz val="11"/>
        <color rgb="FF000000"/>
        <rFont val="Calibri"/>
      </rPr>
      <t xml:space="preserve">
</t>
    </r>
    <r>
      <rPr>
        <sz val="11"/>
        <color rgb="FF000000"/>
        <rFont val="Calibri"/>
      </rPr>
      <t xml:space="preserve">        set name mms</t>
    </r>
    <r>
      <rPr>
        <sz val="11"/>
        <color rgb="FF000000"/>
        <rFont val="Calibri"/>
      </rPr>
      <t xml:space="preserve">
</t>
    </r>
    <r>
      <rPr>
        <sz val="11"/>
        <color rgb="FF000000"/>
        <rFont val="Calibri"/>
      </rPr>
      <t xml:space="preserve">        set protocol 6</t>
    </r>
    <r>
      <rPr>
        <sz val="11"/>
        <color rgb="FF000000"/>
        <rFont val="Calibri"/>
      </rPr>
      <t xml:space="preserve">
</t>
    </r>
    <r>
      <rPr>
        <sz val="11"/>
        <color rgb="FF000000"/>
        <rFont val="Calibri"/>
      </rPr>
      <t xml:space="preserve">        set port 1863</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11</t>
    </r>
    <r>
      <rPr>
        <sz val="11"/>
        <color rgb="FF000000"/>
        <rFont val="Calibri"/>
      </rPr>
      <t xml:space="preserve">
</t>
    </r>
    <r>
      <rPr>
        <sz val="11"/>
        <color rgb="FF000000"/>
        <rFont val="Calibri"/>
      </rPr>
      <t xml:space="preserve">        set name pmap</t>
    </r>
    <r>
      <rPr>
        <sz val="11"/>
        <color rgb="FF000000"/>
        <rFont val="Calibri"/>
      </rPr>
      <t xml:space="preserve">
</t>
    </r>
    <r>
      <rPr>
        <sz val="11"/>
        <color rgb="FF000000"/>
        <rFont val="Calibri"/>
      </rPr>
      <t xml:space="preserve">        set protocol 6</t>
    </r>
    <r>
      <rPr>
        <sz val="11"/>
        <color rgb="FF000000"/>
        <rFont val="Calibri"/>
      </rPr>
      <t xml:space="preserve">
</t>
    </r>
    <r>
      <rPr>
        <sz val="11"/>
        <color rgb="FF000000"/>
        <rFont val="Calibri"/>
      </rPr>
      <t xml:space="preserve">        set port 111</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12</t>
    </r>
    <r>
      <rPr>
        <sz val="11"/>
        <color rgb="FF000000"/>
        <rFont val="Calibri"/>
      </rPr>
      <t xml:space="preserve">
</t>
    </r>
    <r>
      <rPr>
        <sz val="11"/>
        <color rgb="FF000000"/>
        <rFont val="Calibri"/>
      </rPr>
      <t xml:space="preserve">        set name pmap</t>
    </r>
    <r>
      <rPr>
        <sz val="11"/>
        <color rgb="FF000000"/>
        <rFont val="Calibri"/>
      </rPr>
      <t xml:space="preserve">
</t>
    </r>
    <r>
      <rPr>
        <sz val="11"/>
        <color rgb="FF000000"/>
        <rFont val="Calibri"/>
      </rPr>
      <t xml:space="preserve">        set protocol 17</t>
    </r>
    <r>
      <rPr>
        <sz val="11"/>
        <color rgb="FF000000"/>
        <rFont val="Calibri"/>
      </rPr>
      <t xml:space="preserve">
</t>
    </r>
    <r>
      <rPr>
        <sz val="11"/>
        <color rgb="FF000000"/>
        <rFont val="Calibri"/>
      </rPr>
      <t xml:space="preserve">        set port 111</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13</t>
    </r>
    <r>
      <rPr>
        <sz val="11"/>
        <color rgb="FF000000"/>
        <rFont val="Calibri"/>
      </rPr>
      <t xml:space="preserve">
</t>
    </r>
    <r>
      <rPr>
        <sz val="11"/>
        <color rgb="FF000000"/>
        <rFont val="Calibri"/>
      </rPr>
      <t xml:space="preserve">        set name sip</t>
    </r>
    <r>
      <rPr>
        <sz val="11"/>
        <color rgb="FF000000"/>
        <rFont val="Calibri"/>
      </rPr>
      <t xml:space="preserve">
</t>
    </r>
    <r>
      <rPr>
        <sz val="11"/>
        <color rgb="FF000000"/>
        <rFont val="Calibri"/>
      </rPr>
      <t xml:space="preserve">        set protocol 17</t>
    </r>
    <r>
      <rPr>
        <sz val="11"/>
        <color rgb="FF000000"/>
        <rFont val="Calibri"/>
      </rPr>
      <t xml:space="preserve">
</t>
    </r>
    <r>
      <rPr>
        <sz val="11"/>
        <color rgb="FF000000"/>
        <rFont val="Calibri"/>
      </rPr>
      <t xml:space="preserve">        set port 5060</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14</t>
    </r>
    <r>
      <rPr>
        <sz val="11"/>
        <color rgb="FF000000"/>
        <rFont val="Calibri"/>
      </rPr>
      <t xml:space="preserve">
</t>
    </r>
    <r>
      <rPr>
        <sz val="11"/>
        <color rgb="FF000000"/>
        <rFont val="Calibri"/>
      </rPr>
      <t xml:space="preserve">        set name dns-udp</t>
    </r>
    <r>
      <rPr>
        <sz val="11"/>
        <color rgb="FF000000"/>
        <rFont val="Calibri"/>
      </rPr>
      <t xml:space="preserve">
</t>
    </r>
    <r>
      <rPr>
        <sz val="11"/>
        <color rgb="FF000000"/>
        <rFont val="Calibri"/>
      </rPr>
      <t xml:space="preserve">        set protocol 17</t>
    </r>
    <r>
      <rPr>
        <sz val="11"/>
        <color rgb="FF000000"/>
        <rFont val="Calibri"/>
      </rPr>
      <t xml:space="preserve">
</t>
    </r>
    <r>
      <rPr>
        <sz val="11"/>
        <color rgb="FF000000"/>
        <rFont val="Calibri"/>
      </rPr>
      <t xml:space="preserve">        set port 53</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15</t>
    </r>
    <r>
      <rPr>
        <sz val="11"/>
        <color rgb="FF000000"/>
        <rFont val="Calibri"/>
      </rPr>
      <t xml:space="preserve">
</t>
    </r>
    <r>
      <rPr>
        <sz val="11"/>
        <color rgb="FF000000"/>
        <rFont val="Calibri"/>
      </rPr>
      <t xml:space="preserve">        set name rsh</t>
    </r>
    <r>
      <rPr>
        <sz val="11"/>
        <color rgb="FF000000"/>
        <rFont val="Calibri"/>
      </rPr>
      <t xml:space="preserve">
</t>
    </r>
    <r>
      <rPr>
        <sz val="11"/>
        <color rgb="FF000000"/>
        <rFont val="Calibri"/>
      </rPr>
      <t xml:space="preserve">        set protocol 6</t>
    </r>
    <r>
      <rPr>
        <sz val="11"/>
        <color rgb="FF000000"/>
        <rFont val="Calibri"/>
      </rPr>
      <t xml:space="preserve">
</t>
    </r>
    <r>
      <rPr>
        <sz val="11"/>
        <color rgb="FF000000"/>
        <rFont val="Calibri"/>
      </rPr>
      <t xml:space="preserve">        set port 514</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16</t>
    </r>
    <r>
      <rPr>
        <sz val="11"/>
        <color rgb="FF000000"/>
        <rFont val="Calibri"/>
      </rPr>
      <t xml:space="preserve">
</t>
    </r>
    <r>
      <rPr>
        <sz val="11"/>
        <color rgb="FF000000"/>
        <rFont val="Calibri"/>
      </rPr>
      <t xml:space="preserve">        set name rsh</t>
    </r>
    <r>
      <rPr>
        <sz val="11"/>
        <color rgb="FF000000"/>
        <rFont val="Calibri"/>
      </rPr>
      <t xml:space="preserve">
</t>
    </r>
    <r>
      <rPr>
        <sz val="11"/>
        <color rgb="FF000000"/>
        <rFont val="Calibri"/>
      </rPr>
      <t xml:space="preserve">        set protocol 6</t>
    </r>
    <r>
      <rPr>
        <sz val="11"/>
        <color rgb="FF000000"/>
        <rFont val="Calibri"/>
      </rPr>
      <t xml:space="preserve">
</t>
    </r>
    <r>
      <rPr>
        <sz val="11"/>
        <color rgb="FF000000"/>
        <rFont val="Calibri"/>
      </rPr>
      <t xml:space="preserve">        set port 512</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17</t>
    </r>
    <r>
      <rPr>
        <sz val="11"/>
        <color rgb="FF000000"/>
        <rFont val="Calibri"/>
      </rPr>
      <t xml:space="preserve">
</t>
    </r>
    <r>
      <rPr>
        <sz val="11"/>
        <color rgb="FF000000"/>
        <rFont val="Calibri"/>
      </rPr>
      <t xml:space="preserve">        set name dcerpc</t>
    </r>
    <r>
      <rPr>
        <sz val="11"/>
        <color rgb="FF000000"/>
        <rFont val="Calibri"/>
      </rPr>
      <t xml:space="preserve">
</t>
    </r>
    <r>
      <rPr>
        <sz val="11"/>
        <color rgb="FF000000"/>
        <rFont val="Calibri"/>
      </rPr>
      <t xml:space="preserve">        set protocol 6</t>
    </r>
    <r>
      <rPr>
        <sz val="11"/>
        <color rgb="FF000000"/>
        <rFont val="Calibri"/>
      </rPr>
      <t xml:space="preserve">
</t>
    </r>
    <r>
      <rPr>
        <sz val="11"/>
        <color rgb="FF000000"/>
        <rFont val="Calibri"/>
      </rPr>
      <t xml:space="preserve">        set port 135</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18</t>
    </r>
    <r>
      <rPr>
        <sz val="11"/>
        <color rgb="FF000000"/>
        <rFont val="Calibri"/>
      </rPr>
      <t xml:space="preserve">
</t>
    </r>
    <r>
      <rPr>
        <sz val="11"/>
        <color rgb="FF000000"/>
        <rFont val="Calibri"/>
      </rPr>
      <t xml:space="preserve">        set name dcerpc</t>
    </r>
    <r>
      <rPr>
        <sz val="11"/>
        <color rgb="FF000000"/>
        <rFont val="Calibri"/>
      </rPr>
      <t xml:space="preserve">
</t>
    </r>
    <r>
      <rPr>
        <sz val="11"/>
        <color rgb="FF000000"/>
        <rFont val="Calibri"/>
      </rPr>
      <t xml:space="preserve">        set protocol 17</t>
    </r>
    <r>
      <rPr>
        <sz val="11"/>
        <color rgb="FF000000"/>
        <rFont val="Calibri"/>
      </rPr>
      <t xml:space="preserve">
</t>
    </r>
    <r>
      <rPr>
        <sz val="11"/>
        <color rgb="FF000000"/>
        <rFont val="Calibri"/>
      </rPr>
      <t xml:space="preserve">        set port 135</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19</t>
    </r>
    <r>
      <rPr>
        <sz val="11"/>
        <color rgb="FF000000"/>
        <rFont val="Calibri"/>
      </rPr>
      <t xml:space="preserve">
</t>
    </r>
    <r>
      <rPr>
        <sz val="11"/>
        <color rgb="FF000000"/>
        <rFont val="Calibri"/>
      </rPr>
      <t xml:space="preserve">        set name mgcp</t>
    </r>
    <r>
      <rPr>
        <sz val="11"/>
        <color rgb="FF000000"/>
        <rFont val="Calibri"/>
      </rPr>
      <t xml:space="preserve">
</t>
    </r>
    <r>
      <rPr>
        <sz val="11"/>
        <color rgb="FF000000"/>
        <rFont val="Calibri"/>
      </rPr>
      <t xml:space="preserve">        set protocol 17</t>
    </r>
    <r>
      <rPr>
        <sz val="11"/>
        <color rgb="FF000000"/>
        <rFont val="Calibri"/>
      </rPr>
      <t xml:space="preserve">
</t>
    </r>
    <r>
      <rPr>
        <sz val="11"/>
        <color rgb="FF000000"/>
        <rFont val="Calibri"/>
      </rPr>
      <t xml:space="preserve">        set port 2427</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 xml:space="preserve">    edit 20</t>
    </r>
    <r>
      <rPr>
        <sz val="11"/>
        <color rgb="FF000000"/>
        <rFont val="Calibri"/>
      </rPr>
      <t xml:space="preserve">
</t>
    </r>
    <r>
      <rPr>
        <sz val="11"/>
        <color rgb="FF000000"/>
        <rFont val="Calibri"/>
      </rPr>
      <t xml:space="preserve">        set name mgcp</t>
    </r>
    <r>
      <rPr>
        <sz val="11"/>
        <color rgb="FF000000"/>
        <rFont val="Calibri"/>
      </rPr>
      <t xml:space="preserve">
</t>
    </r>
    <r>
      <rPr>
        <sz val="11"/>
        <color rgb="FF000000"/>
        <rFont val="Calibri"/>
      </rPr>
      <t xml:space="preserve">        set protocol 17</t>
    </r>
    <r>
      <rPr>
        <sz val="11"/>
        <color rgb="FF000000"/>
        <rFont val="Calibri"/>
      </rPr>
      <t xml:space="preserve">
</t>
    </r>
    <r>
      <rPr>
        <sz val="11"/>
        <color rgb="FF000000"/>
        <rFont val="Calibri"/>
      </rPr>
      <t xml:space="preserve">        set port 2727</t>
    </r>
    <r>
      <rPr>
        <sz val="11"/>
        <color rgb="FF000000"/>
        <rFont val="Calibri"/>
      </rPr>
      <t xml:space="preserve">
</t>
    </r>
    <r>
      <rPr>
        <sz val="11"/>
        <color rgb="FF000000"/>
        <rFont val="Calibri"/>
      </rPr>
      <t xml:space="preserve">    next</t>
    </r>
    <r>
      <rPr>
        <sz val="11"/>
        <color rgb="FF000000"/>
        <rFont val="Calibri"/>
      </rPr>
      <t xml:space="preserve">
</t>
    </r>
    <r>
      <rPr>
        <sz val="11"/>
        <color rgb="FF000000"/>
        <rFont val="Calibri"/>
      </rPr>
      <t>end</t>
    </r>
    <r>
      <rPr>
        <sz val="11"/>
        <color rgb="FF000000"/>
        <rFont val="Calibri"/>
      </rPr>
      <t xml:space="preserve">
</t>
    </r>
    <r>
      <rPr>
        <sz val="11"/>
        <color rgb="FF000000"/>
        <rFont val="Calibri"/>
      </rPr>
      <t>If the output does not match, this is a finding.</t>
    </r>
  </si>
  <si>
    <t>V-234157</t>
  </si>
  <si>
    <r>
      <rPr>
        <sz val="11"/>
        <rFont val="Calibri"/>
      </rPr>
      <t>The FortiGate firewall must be configured to restrict it from accepting outbound packets that contain an illegitimate address in the source address field via an egress filter or by enabling Unicast Reverse Path Forwarding (uRPF).</t>
    </r>
  </si>
  <si>
    <r>
      <rPr>
        <sz val="11"/>
        <color rgb="FF000000"/>
        <rFont val="Calibri"/>
      </rPr>
      <t>This fix can be performed via the CLI of the FortiGate.</t>
    </r>
    <r>
      <rPr>
        <sz val="11"/>
        <color rgb="FF000000"/>
        <rFont val="Calibri"/>
      </rPr>
      <t xml:space="preserve">
</t>
    </r>
    <r>
      <rPr>
        <sz val="11"/>
        <color rgb="FF000000"/>
        <rFont val="Calibri"/>
      </rPr>
      <t>1. Open a CLI console via SSH or from the GUI.</t>
    </r>
    <r>
      <rPr>
        <sz val="11"/>
        <color rgb="FF000000"/>
        <rFont val="Calibri"/>
      </rPr>
      <t xml:space="preserve">
</t>
    </r>
    <r>
      <rPr>
        <sz val="11"/>
        <color rgb="FF000000"/>
        <rFont val="Calibri"/>
      </rPr>
      <t>2. Run the following commands:</t>
    </r>
    <r>
      <rPr>
        <sz val="11"/>
        <color rgb="FF000000"/>
        <rFont val="Calibri"/>
      </rPr>
      <t xml:space="preserve">
</t>
    </r>
    <r>
      <rPr>
        <sz val="11"/>
        <color rgb="FF000000"/>
        <rFont val="Calibri"/>
      </rPr>
      <t xml:space="preserve">     # config system settings</t>
    </r>
    <r>
      <rPr>
        <sz val="11"/>
        <color rgb="FF000000"/>
        <rFont val="Calibri"/>
      </rPr>
      <t xml:space="preserve">
</t>
    </r>
    <r>
      <rPr>
        <sz val="11"/>
        <color rgb="FF000000"/>
        <rFont val="Calibri"/>
      </rPr>
      <t xml:space="preserve">     #    set asymroute disable</t>
    </r>
    <r>
      <rPr>
        <sz val="11"/>
        <color rgb="FF000000"/>
        <rFont val="Calibri"/>
      </rPr>
      <t xml:space="preserve">
</t>
    </r>
    <r>
      <rPr>
        <sz val="11"/>
        <color rgb="FF000000"/>
        <rFont val="Calibri"/>
      </rPr>
      <t xml:space="preserve">     #    set asymroute-icmp disable</t>
    </r>
    <r>
      <rPr>
        <sz val="11"/>
        <color rgb="FF000000"/>
        <rFont val="Calibri"/>
      </rPr>
      <t xml:space="preserve">
</t>
    </r>
    <r>
      <rPr>
        <sz val="11"/>
        <color rgb="FF000000"/>
        <rFont val="Calibri"/>
      </rPr>
      <t xml:space="preserve">     #    set asymroute6 disable</t>
    </r>
    <r>
      <rPr>
        <sz val="11"/>
        <color rgb="FF000000"/>
        <rFont val="Calibri"/>
      </rPr>
      <t xml:space="preserve">
</t>
    </r>
    <r>
      <rPr>
        <sz val="11"/>
        <color rgb="FF000000"/>
        <rFont val="Calibri"/>
      </rPr>
      <t xml:space="preserve">     #    set asymroute6-icmp disable</t>
    </r>
    <r>
      <rPr>
        <sz val="11"/>
        <color rgb="FF000000"/>
        <rFont val="Calibri"/>
      </rPr>
      <t xml:space="preserve">
</t>
    </r>
    <r>
      <rPr>
        <sz val="11"/>
        <color rgb="FF000000"/>
        <rFont val="Calibri"/>
      </rPr>
      <t xml:space="preserve">     # end</t>
    </r>
  </si>
  <si>
    <r>
      <rPr>
        <sz val="11"/>
        <color rgb="FF000000"/>
        <rFont val="Calibri"/>
      </rPr>
      <t>A compromised host in an enclave can be used by a malicious platform to launch cyberattacks on third parties. This is a common practice in "botnets", which are a collection of compromised computers using malware to attack other computers or networks. Denial-of-Service (DoS) attacks frequently leverage IP source address spoofing to send packets to multiple hosts that, in turn, send return traffic to the hosts with the forged IP addresses. This can generate significant amounts of traffic. Therefore, protection measures to counteract IP source address spoofing must be taken. When uRPF is enabled in strict mode, the packet must be received on the interface that the device would use to forward the return packet, thereby mitigating IP source address spoofing.</t>
    </r>
  </si>
  <si>
    <r>
      <rPr>
        <sz val="11"/>
        <color rgb="FF000000"/>
        <rFont val="Calibri"/>
      </rPr>
      <t>The FortiGate has RPF enabled by default, but it can be disabled for IPv4, IPv4 ICMP, IPv6, and IPv6-ICMP with the "set asymroute enable" commands. Log in to the FortiGate CLI with Super-Admin privilege, and then run the command:</t>
    </r>
    <r>
      <rPr>
        <sz val="11"/>
        <color rgb="FF000000"/>
        <rFont val="Calibri"/>
      </rPr>
      <t xml:space="preserve">
</t>
    </r>
    <r>
      <rPr>
        <sz val="11"/>
        <color rgb="FF000000"/>
        <rFont val="Calibri"/>
      </rPr>
      <t># get system settings | grep asymroute</t>
    </r>
    <r>
      <rPr>
        <sz val="11"/>
        <color rgb="FF000000"/>
        <rFont val="Calibri"/>
      </rPr>
      <t xml:space="preserve">
</t>
    </r>
    <r>
      <rPr>
        <sz val="11"/>
        <color rgb="FF000000"/>
        <rFont val="Calibri"/>
      </rPr>
      <t>Unless this device is intentionally setup for asymmetric routing, if any of the settings are set to "enable" this is a finding.</t>
    </r>
  </si>
  <si>
    <t>V-234158</t>
  </si>
  <si>
    <r>
      <rPr>
        <sz val="11"/>
        <rFont val="Calibri"/>
      </rPr>
      <t>The FortiGate firewall must generate an alert that can be forwarded to, at a minimum, the Information System Security Officer (ISSO) and Information System Security Manager (ISSM) when denial-of-service (DoS) incidents are detected.</t>
    </r>
  </si>
  <si>
    <r>
      <rPr>
        <sz val="11"/>
        <color rgb="FF000000"/>
        <rFont val="Calibri"/>
      </rPr>
      <t>Syslog server is used to send alerts for DoS incidents. To enable syslog, log in to the FortiGate GUI with Super-Admin privileges.</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syslogd setting</t>
    </r>
    <r>
      <rPr>
        <sz val="11"/>
        <color rgb="FF000000"/>
        <rFont val="Calibri"/>
      </rPr>
      <t xml:space="preserve">
</t>
    </r>
    <r>
      <rPr>
        <sz val="11"/>
        <color rgb="FF000000"/>
        <rFont val="Calibri"/>
      </rPr>
      <t xml:space="preserve">     #    set status enable</t>
    </r>
    <r>
      <rPr>
        <sz val="11"/>
        <color rgb="FF000000"/>
        <rFont val="Calibri"/>
      </rPr>
      <t xml:space="preserve">
</t>
    </r>
    <r>
      <rPr>
        <sz val="11"/>
        <color rgb="FF000000"/>
        <rFont val="Calibri"/>
      </rPr>
      <t xml:space="preserve">     #    set server {IP address of site syslog server}</t>
    </r>
    <r>
      <rPr>
        <sz val="11"/>
        <color rgb="FF000000"/>
        <rFont val="Calibri"/>
      </rPr>
      <t xml:space="preserve">
</t>
    </r>
    <r>
      <rPr>
        <sz val="11"/>
        <color rgb="FF000000"/>
        <rFont val="Calibri"/>
      </rPr>
      <t xml:space="preserve">     #    set mode {reliable}</t>
    </r>
    <r>
      <rPr>
        <sz val="11"/>
        <color rgb="FF000000"/>
        <rFont val="Calibri"/>
      </rPr>
      <t xml:space="preserve">
</t>
    </r>
    <r>
      <rPr>
        <sz val="11"/>
        <color rgb="FF000000"/>
        <rFont val="Calibri"/>
      </rPr>
      <t xml:space="preserve">     #    set enc-algorithm {high-medium | high}</t>
    </r>
    <r>
      <rPr>
        <sz val="11"/>
        <color rgb="FF000000"/>
        <rFont val="Calibri"/>
      </rPr>
      <t xml:space="preserve">
</t>
    </r>
    <r>
      <rPr>
        <sz val="11"/>
        <color rgb="FF000000"/>
        <rFont val="Calibri"/>
      </rPr>
      <t xml:space="preserve">     #    set port {server listen port}</t>
    </r>
    <r>
      <rPr>
        <sz val="11"/>
        <color rgb="FF000000"/>
        <rFont val="Calibri"/>
      </rPr>
      <t xml:space="preserve">
</t>
    </r>
    <r>
      <rPr>
        <sz val="11"/>
        <color rgb="FF000000"/>
        <rFont val="Calibri"/>
      </rPr>
      <t xml:space="preserve">     #    set facility syslog</t>
    </r>
    <r>
      <rPr>
        <sz val="11"/>
        <color rgb="FF000000"/>
        <rFont val="Calibri"/>
      </rPr>
      <t xml:space="preserve">
</t>
    </r>
    <r>
      <rPr>
        <sz val="11"/>
        <color rgb="FF000000"/>
        <rFont val="Calibri"/>
      </rPr>
      <t xml:space="preserve">     #    set source-ip {source IP address}</t>
    </r>
    <r>
      <rPr>
        <sz val="11"/>
        <color rgb="FF000000"/>
        <rFont val="Calibri"/>
      </rPr>
      <t xml:space="preserve">
</t>
    </r>
    <r>
      <rPr>
        <sz val="11"/>
        <color rgb="FF000000"/>
        <rFont val="Calibri"/>
      </rPr>
      <t xml:space="preserve">     #    set max-log-rate {value between 1 and 100000}</t>
    </r>
    <r>
      <rPr>
        <sz val="11"/>
        <color rgb="FF000000"/>
        <rFont val="Calibri"/>
      </rPr>
      <t xml:space="preserve">
</t>
    </r>
    <r>
      <rPr>
        <sz val="11"/>
        <color rgb="FF000000"/>
        <rFont val="Calibri"/>
      </rPr>
      <t xml:space="preserve">     #    set certificate {certificate string}</t>
    </r>
    <r>
      <rPr>
        <sz val="11"/>
        <color rgb="FF000000"/>
        <rFont val="Calibri"/>
      </rPr>
      <t xml:space="preserve">
</t>
    </r>
    <r>
      <rPr>
        <sz val="11"/>
        <color rgb="FF000000"/>
        <rFont val="Calibri"/>
      </rPr>
      <t xml:space="preserve">     # end</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</si>
  <si>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firewall generates an alert that notifies designated personnel of the Indicators of Compromise (IOCs), which require real-time alerts. These messages should include a severity-level indicator or code as an indicator of the criticality of the incident. These indicators reflect the occurrence of a compromise or a potential compromise.</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1, 2, 4, or 7 detection events) will require an alert when an event is detected.</t>
    </r>
    <r>
      <rPr>
        <sz val="11"/>
        <color rgb="FF000000"/>
        <rFont val="Calibri"/>
      </rPr>
      <t xml:space="preserve">
</t>
    </r>
    <r>
      <rPr>
        <sz val="11"/>
        <color rgb="FF000000"/>
        <rFont val="Calibri"/>
      </rPr>
      <t>Alerts may be transmitted, for example, telephonically, by electronic mail messages, or by text messaging. The firewall must either send the alert to a management console that is actively monitored by authorized personnel or use a messaging capability to send the alert directly to designated personnel.</t>
    </r>
  </si>
  <si>
    <r>
      <rPr>
        <sz val="11"/>
        <color rgb="FF000000"/>
        <rFont val="Calibri"/>
      </rPr>
      <t>The firewall must be configured to send events to a syslog server. Anomaly events, such as a DoS attack are sent with a severity of critical. The syslog server will notify the ISSO and ISSM. To verify the syslog configuration, log in to the FortiGate GUI with Super-Admin privileges.</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log syslogd setting | grep -i  'mode\|server' </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set server {123.123.123.123}</t>
    </r>
    <r>
      <rPr>
        <sz val="11"/>
        <color rgb="FF000000"/>
        <rFont val="Calibri"/>
      </rPr>
      <t xml:space="preserve">
</t>
    </r>
    <r>
      <rPr>
        <sz val="11"/>
        <color rgb="FF000000"/>
        <rFont val="Calibri"/>
      </rPr>
      <t xml:space="preserve">     set mode reliable</t>
    </r>
    <r>
      <rPr>
        <sz val="11"/>
        <color rgb="FF000000"/>
        <rFont val="Calibri"/>
      </rPr>
      <t xml:space="preserve">
</t>
    </r>
    <r>
      <rPr>
        <sz val="11"/>
        <color rgb="FF000000"/>
        <rFont val="Calibri"/>
      </rPr>
      <t>To ensure a secure connection, a certificate must be loaded, encryption enabled, and the SSL version set. To verify, while still in the CLI, run the following command:</t>
    </r>
    <r>
      <rPr>
        <sz val="11"/>
        <color rgb="FF000000"/>
        <rFont val="Calibri"/>
      </rPr>
      <t xml:space="preserve">
</t>
    </r>
    <r>
      <rPr>
        <sz val="11"/>
        <color rgb="FF000000"/>
        <rFont val="Calibri"/>
      </rPr>
      <t xml:space="preserve">     # get log syslogd setting</t>
    </r>
    <r>
      <rPr>
        <sz val="11"/>
        <color rgb="FF000000"/>
        <rFont val="Calibri"/>
      </rPr>
      <t xml:space="preserve">
</t>
    </r>
    <r>
      <rPr>
        <sz val="11"/>
        <color rgb="FF000000"/>
        <rFont val="Calibri"/>
      </rPr>
      <t>Check for the following:</t>
    </r>
    <r>
      <rPr>
        <sz val="11"/>
        <color rgb="FF000000"/>
        <rFont val="Calibri"/>
      </rPr>
      <t xml:space="preserve">
</t>
    </r>
    <r>
      <rPr>
        <sz val="11"/>
        <color rgb="FF000000"/>
        <rFont val="Calibri"/>
      </rPr>
      <t xml:space="preserve">     set enc-algorithm {MEDIUM-HIGH | HIGH}</t>
    </r>
    <r>
      <rPr>
        <sz val="11"/>
        <color rgb="FF000000"/>
        <rFont val="Calibri"/>
      </rPr>
      <t xml:space="preserve">
</t>
    </r>
    <r>
      <rPr>
        <sz val="11"/>
        <color rgb="FF000000"/>
        <rFont val="Calibri"/>
      </rPr>
      <t xml:space="preserve">     set certificate</t>
    </r>
    <r>
      <rPr>
        <sz val="11"/>
        <color rgb="FF000000"/>
        <rFont val="Calibri"/>
      </rPr>
      <t xml:space="preserve">
</t>
    </r>
    <r>
      <rPr>
        <sz val="11"/>
        <color rgb="FF000000"/>
        <rFont val="Calibri"/>
      </rPr>
      <t>If the syslogd is not configured to send logs to a central syslog server, this is a finding.</t>
    </r>
  </si>
  <si>
    <t>V-234159</t>
  </si>
  <si>
    <r>
      <rPr>
        <sz val="11"/>
        <rFont val="Calibri"/>
      </rPr>
      <t>The FortiGate firewall must allow authorized users to record a packet-capture-based IP, traffic type (TCP, UDP, or ICMP), or protocol.</t>
    </r>
  </si>
  <si>
    <r>
      <rPr>
        <sz val="11"/>
        <color rgb="FF000000"/>
        <rFont val="Calibri"/>
      </rPr>
      <t>Log in to the FortiGate GUI with Super-Admin privilege.</t>
    </r>
    <r>
      <rPr>
        <sz val="11"/>
        <color rgb="FF000000"/>
        <rFont val="Calibri"/>
      </rPr>
      <t xml:space="preserve">
</t>
    </r>
    <r>
      <rPr>
        <sz val="11"/>
        <color rgb="FF000000"/>
        <rFont val="Calibri"/>
      </rPr>
      <t xml:space="preserve">Create a Packet Capture Filter </t>
    </r>
    <r>
      <rPr>
        <sz val="11"/>
        <color rgb="FF000000"/>
        <rFont val="Calibri"/>
      </rPr>
      <t xml:space="preserve">
</t>
    </r>
    <r>
      <rPr>
        <sz val="11"/>
        <color rgb="FF000000"/>
        <rFont val="Calibri"/>
      </rPr>
      <t>1. Click Network.</t>
    </r>
    <r>
      <rPr>
        <sz val="11"/>
        <color rgb="FF000000"/>
        <rFont val="Calibri"/>
      </rPr>
      <t xml:space="preserve">
</t>
    </r>
    <r>
      <rPr>
        <sz val="11"/>
        <color rgb="FF000000"/>
        <rFont val="Calibri"/>
      </rPr>
      <t>2. Click Packet Capture.</t>
    </r>
    <r>
      <rPr>
        <sz val="11"/>
        <color rgb="FF000000"/>
        <rFont val="Calibri"/>
      </rPr>
      <t xml:space="preserve">
</t>
    </r>
    <r>
      <rPr>
        <sz val="11"/>
        <color rgb="FF000000"/>
        <rFont val="Calibri"/>
      </rPr>
      <t>3. Click +Create New.</t>
    </r>
    <r>
      <rPr>
        <sz val="11"/>
        <color rgb="FF000000"/>
        <rFont val="Calibri"/>
      </rPr>
      <t xml:space="preserve">
</t>
    </r>
    <r>
      <rPr>
        <sz val="11"/>
        <color rgb="FF000000"/>
        <rFont val="Calibri"/>
      </rPr>
      <t>4. Select an interface from the drop down menu.</t>
    </r>
    <r>
      <rPr>
        <sz val="11"/>
        <color rgb="FF000000"/>
        <rFont val="Calibri"/>
      </rPr>
      <t xml:space="preserve">
</t>
    </r>
    <r>
      <rPr>
        <sz val="11"/>
        <color rgb="FF000000"/>
        <rFont val="Calibri"/>
      </rPr>
      <t>5. Specify the maximum number of packets to capture.</t>
    </r>
    <r>
      <rPr>
        <sz val="11"/>
        <color rgb="FF000000"/>
        <rFont val="Calibri"/>
      </rPr>
      <t xml:space="preserve">
</t>
    </r>
    <r>
      <rPr>
        <sz val="11"/>
        <color rgb="FF000000"/>
        <rFont val="Calibri"/>
      </rPr>
      <t>6. Enable Filters to configure filtering based upon Host (addresses), Port, VLAN, or Protocol.</t>
    </r>
    <r>
      <rPr>
        <sz val="11"/>
        <color rgb="FF000000"/>
        <rFont val="Calibri"/>
      </rPr>
      <t xml:space="preserve">
</t>
    </r>
    <r>
      <rPr>
        <sz val="11"/>
        <color rgb="FF000000"/>
        <rFont val="Calibri"/>
      </rPr>
      <t>7. Click OK.</t>
    </r>
    <r>
      <rPr>
        <sz val="11"/>
        <color rgb="FF000000"/>
        <rFont val="Calibri"/>
      </rPr>
      <t xml:space="preserve">
</t>
    </r>
    <r>
      <rPr>
        <sz val="11"/>
        <color rgb="FF000000"/>
        <rFont val="Calibri"/>
      </rPr>
      <t xml:space="preserve">Then, </t>
    </r>
    <r>
      <rPr>
        <sz val="11"/>
        <color rgb="FF000000"/>
        <rFont val="Calibri"/>
      </rPr>
      <t xml:space="preserve">
</t>
    </r>
    <r>
      <rPr>
        <sz val="11"/>
        <color rgb="FF000000"/>
        <rFont val="Calibri"/>
      </rPr>
      <t>1. Select a packet filter from the list of packet capture filters.</t>
    </r>
    <r>
      <rPr>
        <sz val="11"/>
        <color rgb="FF000000"/>
        <rFont val="Calibri"/>
      </rPr>
      <t xml:space="preserve">
</t>
    </r>
    <r>
      <rPr>
        <sz val="11"/>
        <color rgb="FF000000"/>
        <rFont val="Calibri"/>
      </rPr>
      <t>2. Right-click on the selected filter.</t>
    </r>
    <r>
      <rPr>
        <sz val="11"/>
        <color rgb="FF000000"/>
        <rFont val="Calibri"/>
      </rPr>
      <t xml:space="preserve">
</t>
    </r>
    <r>
      <rPr>
        <sz val="11"/>
        <color rgb="FF000000"/>
        <rFont val="Calibri"/>
      </rPr>
      <t>3. Click Start.</t>
    </r>
    <r>
      <rPr>
        <sz val="11"/>
        <color rgb="FF000000"/>
        <rFont val="Calibri"/>
      </rPr>
      <t xml:space="preserve">
</t>
    </r>
    <r>
      <rPr>
        <sz val="11"/>
        <color rgb="FF000000"/>
        <rFont val="Calibri"/>
      </rPr>
      <t>4. Click OK.</t>
    </r>
    <r>
      <rPr>
        <sz val="11"/>
        <color rgb="FF000000"/>
        <rFont val="Calibri"/>
      </rPr>
      <t xml:space="preserve">
</t>
    </r>
    <r>
      <rPr>
        <sz val="11"/>
        <color rgb="FF000000"/>
        <rFont val="Calibri"/>
      </rPr>
      <t>The packet capture continues until either the configured number of packets is reached, or the administrator stops the packet capture. The administrator must download the packet capture for viewing with an external application, like Wireshark or tcpdump.</t>
    </r>
  </si>
  <si>
    <r>
      <rPr>
        <sz val="11"/>
        <color rgb="FF000000"/>
        <rFont val="Calibri"/>
      </rPr>
      <t>Without the ability to capture, record, and log content related to a user session, investigations into suspicious user activity would be hampered.</t>
    </r>
    <r>
      <rPr>
        <sz val="11"/>
        <color rgb="FF000000"/>
        <rFont val="Calibri"/>
      </rPr>
      <t xml:space="preserve">
</t>
    </r>
    <r>
      <rPr>
        <sz val="11"/>
        <color rgb="FF000000"/>
        <rFont val="Calibri"/>
      </rPr>
      <t>This configuration ensures the ability to select specific sessions to capture in order to support general auditing/incident investigation or to validate suspected misuse.</t>
    </r>
  </si>
  <si>
    <r>
      <rPr>
        <sz val="11"/>
        <color rgb="FF000000"/>
        <rFont val="Calibri"/>
      </rPr>
      <t>Log in to the FortiGate GUI with Super-Admin privilege.</t>
    </r>
    <r>
      <rPr>
        <sz val="11"/>
        <color rgb="FF000000"/>
        <rFont val="Calibri"/>
      </rPr>
      <t xml:space="preserve">
</t>
    </r>
    <r>
      <rPr>
        <sz val="11"/>
        <color rgb="FF000000"/>
        <rFont val="Calibri"/>
      </rPr>
      <t>1. Click Network.</t>
    </r>
    <r>
      <rPr>
        <sz val="11"/>
        <color rgb="FF000000"/>
        <rFont val="Calibri"/>
      </rPr>
      <t xml:space="preserve">
</t>
    </r>
    <r>
      <rPr>
        <sz val="11"/>
        <color rgb="FF000000"/>
        <rFont val="Calibri"/>
      </rPr>
      <t>2. Click Packet Capture.</t>
    </r>
    <r>
      <rPr>
        <sz val="11"/>
        <color rgb="FF000000"/>
        <rFont val="Calibri"/>
      </rPr>
      <t xml:space="preserve">
</t>
    </r>
    <r>
      <rPr>
        <sz val="11"/>
        <color rgb="FF000000"/>
        <rFont val="Calibri"/>
      </rPr>
      <t>3. Verify different Packet Capture Filters are configured and that capture packets based on interface, host, VLAN, or protocol.</t>
    </r>
    <r>
      <rPr>
        <sz val="11"/>
        <color rgb="FF000000"/>
        <rFont val="Calibri"/>
      </rPr>
      <t xml:space="preserve">
</t>
    </r>
    <r>
      <rPr>
        <sz val="11"/>
        <color rgb="FF000000"/>
        <rFont val="Calibri"/>
      </rPr>
      <t>If FortiGate does not allow an authorized administrator to capture packets based on interface, host, VLAN, or protocol, this is a finding.</t>
    </r>
  </si>
  <si>
    <t>V-234160</t>
  </si>
  <si>
    <r>
      <rPr>
        <sz val="11"/>
        <rFont val="Calibri"/>
      </rPr>
      <t>The FortiGate firewall must generate traffic log records when traffic is denied, restricted, or discarded.</t>
    </r>
  </si>
  <si>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Configure the Log Settings for Forward Traffic Log to ALL.</t>
    </r>
    <r>
      <rPr>
        <sz val="11"/>
        <color rgb="FF000000"/>
        <rFont val="Calibri"/>
      </rPr>
      <t xml:space="preserve">
</t>
    </r>
    <r>
      <rPr>
        <sz val="11"/>
        <color rgb="FF000000"/>
        <rFont val="Calibri"/>
      </rPr>
      <t>4. Click Apply.</t>
    </r>
    <r>
      <rPr>
        <sz val="11"/>
        <color rgb="FF000000"/>
        <rFont val="Calibri"/>
      </rPr>
      <t xml:space="preserve">
</t>
    </r>
    <r>
      <rPr>
        <sz val="11"/>
        <color rgb="FF000000"/>
        <rFont val="Calibri"/>
      </rPr>
      <t>In addition to these log settings, configure individual firewall policies with the most suitable Logging Options.</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For each policy, configure Logging Options for Log Allowed Traffic to log All Sessions (for most verbose logging).</t>
    </r>
    <r>
      <rPr>
        <sz val="11"/>
        <color rgb="FF000000"/>
        <rFont val="Calibri"/>
      </rPr>
      <t xml:space="preserve">
</t>
    </r>
    <r>
      <rPr>
        <sz val="11"/>
        <color rgb="FF000000"/>
        <rFont val="Calibri"/>
      </rPr>
      <t>4. Ensure the Enable this policy is toggled to right.</t>
    </r>
    <r>
      <rPr>
        <sz val="11"/>
        <color rgb="FF000000"/>
        <rFont val="Calibri"/>
      </rPr>
      <t xml:space="preserve">
</t>
    </r>
    <r>
      <rPr>
        <sz val="11"/>
        <color rgb="FF000000"/>
        <rFont val="Calibri"/>
      </rPr>
      <t>5. Configure the Implicit Deny Policy to Log Violation Traffic.</t>
    </r>
    <r>
      <rPr>
        <sz val="11"/>
        <color rgb="FF000000"/>
        <rFont val="Calibri"/>
      </rPr>
      <t xml:space="preserve">
</t>
    </r>
    <r>
      <rPr>
        <sz val="11"/>
        <color rgb="FF000000"/>
        <rFont val="Calibri"/>
      </rPr>
      <t>6. Click OK.</t>
    </r>
  </si>
  <si>
    <r>
      <rPr>
        <sz val="11"/>
        <color rgb="FF000000"/>
        <rFont val="Calibri"/>
      </rPr>
      <t>Without generating log records that log usage of objects by subjects and other objects, it would be difficult to establish, correlate, and investigate the events relating to an incident or identify those responsible for one.</t>
    </r>
    <r>
      <rPr>
        <sz val="11"/>
        <color rgb="FF000000"/>
        <rFont val="Calibri"/>
      </rPr>
      <t xml:space="preserve">
</t>
    </r>
    <r>
      <rPr>
        <sz val="11"/>
        <color rgb="FF000000"/>
        <rFont val="Calibri"/>
      </rPr>
      <t>Security objects are data objects that are controlled by security policy and bound to security attributes.</t>
    </r>
    <r>
      <rPr>
        <sz val="11"/>
        <color rgb="FF000000"/>
        <rFont val="Calibri"/>
      </rPr>
      <t xml:space="preserve">
</t>
    </r>
    <r>
      <rPr>
        <sz val="11"/>
        <color rgb="FF000000"/>
        <rFont val="Calibri"/>
      </rPr>
      <t>The firewall must not forward traffic unless it is explicitly permitted via security policy. Logging for firewall security-related sources such as screens and security policies must be configured separately. To ensure security objects such as firewall filters (i.e., rules, access control lists [ACLs], screens, and policies) send events to a syslog server and local logs, security logging must be configured on each firewall term.</t>
    </r>
  </si>
  <si>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Verify the Log Settings for Event Logging is configured to ALL.</t>
    </r>
    <r>
      <rPr>
        <sz val="11"/>
        <color rgb="FF000000"/>
        <rFont val="Calibri"/>
      </rPr>
      <t xml:space="preserve">
</t>
    </r>
    <r>
      <rPr>
        <sz val="11"/>
        <color rgb="FF000000"/>
        <rFont val="Calibri"/>
      </rPr>
      <t>In addition to System log settings, verify that individual firewall policies are configured with the most suitable Logging Options.</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Verify all Policy rules are configured with Logging Options set to Log All Sessions (for most verbose logging).</t>
    </r>
    <r>
      <rPr>
        <sz val="11"/>
        <color rgb="FF000000"/>
        <rFont val="Calibri"/>
      </rPr>
      <t xml:space="preserve">
</t>
    </r>
    <r>
      <rPr>
        <sz val="11"/>
        <color rgb="FF000000"/>
        <rFont val="Calibri"/>
      </rPr>
      <t>4. Verify the Implicit Deny Policy is configured to Log Violation Traffic.</t>
    </r>
    <r>
      <rPr>
        <sz val="11"/>
        <color rgb="FF000000"/>
        <rFont val="Calibri"/>
      </rPr>
      <t xml:space="preserve">
</t>
    </r>
    <r>
      <rPr>
        <sz val="11"/>
        <color rgb="FF000000"/>
        <rFont val="Calibri"/>
      </rPr>
      <t>If the Traffic Log setting is not configured to ALL, and the Implicit Deny Policies are not configured to LOG VIOLATION TRAFFIC, this is a finding.</t>
    </r>
  </si>
  <si>
    <t>V-234161</t>
  </si>
  <si>
    <r>
      <rPr>
        <sz val="11"/>
        <rFont val="Calibri"/>
      </rPr>
      <t>The FortiGate firewall must generate traffic log records when attempts are made to send packets between security zones that are not authorized to communicate.</t>
    </r>
  </si>
  <si>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Configure the Log Settings for Local Traffic Log to ALL.</t>
    </r>
    <r>
      <rPr>
        <sz val="11"/>
        <color rgb="FF000000"/>
        <rFont val="Calibri"/>
      </rPr>
      <t xml:space="preserve">
</t>
    </r>
    <r>
      <rPr>
        <sz val="11"/>
        <color rgb="FF000000"/>
        <rFont val="Calibri"/>
      </rPr>
      <t>4. Click Apply.</t>
    </r>
    <r>
      <rPr>
        <sz val="11"/>
        <color rgb="FF000000"/>
        <rFont val="Calibri"/>
      </rPr>
      <t xml:space="preserve">
</t>
    </r>
    <r>
      <rPr>
        <sz val="11"/>
        <color rgb="FF000000"/>
        <rFont val="Calibri"/>
      </rPr>
      <t>In addition to these log settings, configure individual firewall policies with the most suitable Logging Options.</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Click +Create New to configure organization specific policies, with Action set to DENY.</t>
    </r>
    <r>
      <rPr>
        <sz val="11"/>
        <color rgb="FF000000"/>
        <rFont val="Calibri"/>
      </rPr>
      <t xml:space="preserve">
</t>
    </r>
    <r>
      <rPr>
        <sz val="11"/>
        <color rgb="FF000000"/>
        <rFont val="Calibri"/>
      </rPr>
      <t>4. Configure Logging Options to log All Sessions (for most verbose logging).</t>
    </r>
    <r>
      <rPr>
        <sz val="11"/>
        <color rgb="FF000000"/>
        <rFont val="Calibri"/>
      </rPr>
      <t xml:space="preserve">
</t>
    </r>
    <r>
      <rPr>
        <sz val="11"/>
        <color rgb="FF000000"/>
        <rFont val="Calibri"/>
      </rPr>
      <t>5. Ensure Enable this policy is toggled to right.</t>
    </r>
    <r>
      <rPr>
        <sz val="11"/>
        <color rgb="FF000000"/>
        <rFont val="Calibri"/>
      </rPr>
      <t xml:space="preserve">
</t>
    </r>
    <r>
      <rPr>
        <sz val="11"/>
        <color rgb="FF000000"/>
        <rFont val="Calibri"/>
      </rPr>
      <t>6. Click Implicit Deny Policy.</t>
    </r>
    <r>
      <rPr>
        <sz val="11"/>
        <color rgb="FF000000"/>
        <rFont val="Calibri"/>
      </rPr>
      <t xml:space="preserve">
</t>
    </r>
    <r>
      <rPr>
        <sz val="11"/>
        <color rgb="FF000000"/>
        <rFont val="Calibri"/>
      </rPr>
      <t>7. Click Edit.</t>
    </r>
    <r>
      <rPr>
        <sz val="11"/>
        <color rgb="FF000000"/>
        <rFont val="Calibri"/>
      </rPr>
      <t xml:space="preserve">
</t>
    </r>
    <r>
      <rPr>
        <sz val="11"/>
        <color rgb="FF000000"/>
        <rFont val="Calibri"/>
      </rPr>
      <t>8. Select Log Violation Traffic.</t>
    </r>
    <r>
      <rPr>
        <sz val="11"/>
        <color rgb="FF000000"/>
        <rFont val="Calibri"/>
      </rPr>
      <t xml:space="preserve">
</t>
    </r>
    <r>
      <rPr>
        <sz val="11"/>
        <color rgb="FF000000"/>
        <rFont val="Calibri"/>
      </rPr>
      <t>9. Click OK.</t>
    </r>
  </si>
  <si>
    <r>
      <rPr>
        <sz val="11"/>
        <color rgb="FF000000"/>
        <rFont val="Calibri"/>
      </rPr>
      <t>Without generating log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Access for different security levels maintains separation between resources (particularly stored data) of different security domains.</t>
    </r>
    <r>
      <rPr>
        <sz val="11"/>
        <color rgb="FF000000"/>
        <rFont val="Calibri"/>
      </rPr>
      <t xml:space="preserve">
</t>
    </r>
    <r>
      <rPr>
        <sz val="11"/>
        <color rgb="FF000000"/>
        <rFont val="Calibri"/>
      </rPr>
      <t>The firewall can be configured to use security zones configured with different security policies based on risk and trust levels. These zones can be leveraged to prevent traffic from one zone from sending packets to another zone. For example, information from certain IP sources will be rejected if the destination matches specified security zones that are not authorized.</t>
    </r>
  </si>
  <si>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Verify the Log Settings for Event Logging and Local Traffic Log are configured to ALL.</t>
    </r>
    <r>
      <rPr>
        <sz val="11"/>
        <color rgb="FF000000"/>
        <rFont val="Calibri"/>
      </rPr>
      <t xml:space="preserve">
</t>
    </r>
    <r>
      <rPr>
        <sz val="11"/>
        <color rgb="FF000000"/>
        <rFont val="Calibri"/>
      </rPr>
      <t>In addition to System log settings, verify individual firewall policies are configured with the most suitable Logging Options.</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Verify all Policy rules are configured with Logging Options set to Log All Sessions (for most verbose logging).</t>
    </r>
    <r>
      <rPr>
        <sz val="11"/>
        <color rgb="FF000000"/>
        <rFont val="Calibri"/>
      </rPr>
      <t xml:space="preserve">
</t>
    </r>
    <r>
      <rPr>
        <sz val="11"/>
        <color rgb="FF000000"/>
        <rFont val="Calibri"/>
      </rPr>
      <t>4. Verify the Implicit Deny Policy is configured to Log Violation Traffic.</t>
    </r>
    <r>
      <rPr>
        <sz val="11"/>
        <color rgb="FF000000"/>
        <rFont val="Calibri"/>
      </rPr>
      <t xml:space="preserve">
</t>
    </r>
    <r>
      <rPr>
        <sz val="11"/>
        <color rgb="FF000000"/>
        <rFont val="Calibri"/>
      </rPr>
      <t>If the Traffic Log setting is not configured to ALL, and the Implicit Deny Policies are not configured to LOG VIOLATION TRAFFIC, this is a finding.</t>
    </r>
  </si>
  <si>
    <t>V-234162</t>
  </si>
  <si>
    <r>
      <rPr>
        <sz val="11"/>
        <rFont val="Calibri"/>
      </rPr>
      <t>The FortiGate device must automatically audit account creation.</t>
    </r>
  </si>
  <si>
    <t>NDM</t>
  </si>
  <si>
    <r>
      <rPr>
        <sz val="11"/>
        <color rgb="FF000000"/>
        <rFont val="Calibri"/>
      </rPr>
      <t xml:space="preserve">This fix can be performed on the FortiGate GUI or on the CLI. </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Scroll down to Log Settings.</t>
    </r>
    <r>
      <rPr>
        <sz val="11"/>
        <color rgb="FF000000"/>
        <rFont val="Calibri"/>
      </rPr>
      <t xml:space="preserve">
</t>
    </r>
    <r>
      <rPr>
        <sz val="11"/>
        <color rgb="FF000000"/>
        <rFont val="Calibri"/>
      </rPr>
      <t>4. For Event Logging options, click "All" (for most verbose logging) or "Customize", and include at least the System activity event.</t>
    </r>
    <r>
      <rPr>
        <sz val="11"/>
        <color rgb="FF000000"/>
        <rFont val="Calibri"/>
      </rPr>
      <t xml:space="preserve">
</t>
    </r>
    <r>
      <rPr>
        <sz val="11"/>
        <color rgb="FF000000"/>
        <rFont val="Calibri"/>
      </rPr>
      <t>5. Click Apply.</t>
    </r>
    <r>
      <rPr>
        <sz val="11"/>
        <color rgb="FF000000"/>
        <rFont val="Calibri"/>
      </rPr>
      <t xml:space="preserve">
</t>
    </r>
    <r>
      <rPr>
        <sz val="11"/>
        <color rgb="FF000000"/>
        <rFont val="Calibri"/>
      </rPr>
      <t>or</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eventfilter</t>
    </r>
    <r>
      <rPr>
        <sz val="11"/>
        <color rgb="FF000000"/>
        <rFont val="Calibri"/>
      </rPr>
      <t xml:space="preserve">
</t>
    </r>
    <r>
      <rPr>
        <sz val="11"/>
        <color rgb="FF000000"/>
        <rFont val="Calibri"/>
      </rPr>
      <t xml:space="preserve">     #    set event enable</t>
    </r>
    <r>
      <rPr>
        <sz val="11"/>
        <color rgb="FF000000"/>
        <rFont val="Calibri"/>
      </rPr>
      <t xml:space="preserve">
</t>
    </r>
    <r>
      <rPr>
        <sz val="11"/>
        <color rgb="FF000000"/>
        <rFont val="Calibri"/>
      </rPr>
      <t xml:space="preserve">     #    set system enable</t>
    </r>
    <r>
      <rPr>
        <sz val="11"/>
        <color rgb="FF000000"/>
        <rFont val="Calibri"/>
      </rPr>
      <t xml:space="preserve">
</t>
    </r>
    <r>
      <rPr>
        <sz val="11"/>
        <color rgb="FF000000"/>
        <rFont val="Calibri"/>
      </rPr>
      <t xml:space="preserve">     #    set endpoint enable</t>
    </r>
    <r>
      <rPr>
        <sz val="11"/>
        <color rgb="FF000000"/>
        <rFont val="Calibri"/>
      </rPr>
      <t xml:space="preserve">
</t>
    </r>
    <r>
      <rPr>
        <sz val="11"/>
        <color rgb="FF000000"/>
        <rFont val="Calibri"/>
      </rPr>
      <t xml:space="preserve">     #    set user enable</t>
    </r>
    <r>
      <rPr>
        <sz val="11"/>
        <color rgb="FF000000"/>
        <rFont val="Calibri"/>
      </rPr>
      <t xml:space="preserve">
</t>
    </r>
    <r>
      <rPr>
        <sz val="11"/>
        <color rgb="FF000000"/>
        <rFont val="Calibri"/>
      </rPr>
      <t xml:space="preserve">     # end</t>
    </r>
  </si>
  <si>
    <r>
      <rPr>
        <sz val="11"/>
        <color rgb="FF000000"/>
        <rFont val="Calibri"/>
      </rPr>
      <t>Upon gaining access to a network device, an attacker will often first attempt to create a persistent method of reestablishing access. One way to accomplish this is to create a new account. Notification of account creation helps to mitigate this risk. Auditing account creation provides the necessary reconciliation that account management procedures are being followed. Without this audit trail, personnel without the proper authorization may gain access to critical network nodes.</t>
    </r>
  </si>
  <si>
    <r>
      <rPr>
        <sz val="11"/>
        <color rgb="FF000000"/>
        <rFont val="Calibri"/>
      </rPr>
      <t>If the System category of Event Logging is enabled, then account creation is audited. To check that System and Event Logging are enabled, 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Scroll down to Log Settings.</t>
    </r>
    <r>
      <rPr>
        <sz val="11"/>
        <color rgb="FF000000"/>
        <rFont val="Calibri"/>
      </rPr>
      <t xml:space="preserve">
</t>
    </r>
    <r>
      <rPr>
        <sz val="11"/>
        <color rgb="FF000000"/>
        <rFont val="Calibri"/>
      </rPr>
      <t>4. Verify Event Logging is set to "All" (for most verbose logging) or "Customize", and includes at least the System activity event.</t>
    </r>
    <r>
      <rPr>
        <sz val="11"/>
        <color rgb="FF000000"/>
        <rFont val="Calibri"/>
      </rPr>
      <t xml:space="preserve">
</t>
    </r>
    <r>
      <rPr>
        <sz val="11"/>
        <color rgb="FF000000"/>
        <rFont val="Calibri"/>
      </rPr>
      <t>If Event Logging is not set to "All" or "Customize" with System enabled, then account creation will not be audited, and this is a finding.</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log eventfilter | grep -i 'event\|system'</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set event enable</t>
    </r>
    <r>
      <rPr>
        <sz val="11"/>
        <color rgb="FF000000"/>
        <rFont val="Calibri"/>
      </rPr>
      <t xml:space="preserve">
</t>
    </r>
    <r>
      <rPr>
        <sz val="11"/>
        <color rgb="FF000000"/>
        <rFont val="Calibri"/>
      </rPr>
      <t xml:space="preserve">     set system enable</t>
    </r>
    <r>
      <rPr>
        <sz val="11"/>
        <color rgb="FF000000"/>
        <rFont val="Calibri"/>
      </rPr>
      <t xml:space="preserve">
</t>
    </r>
    <r>
      <rPr>
        <sz val="11"/>
        <color rgb="FF000000"/>
        <rFont val="Calibri"/>
      </rPr>
      <t>If event and system parameters are set to disable, the account creation is not audited, and this is a finding.</t>
    </r>
  </si>
  <si>
    <t>V-234163</t>
  </si>
  <si>
    <r>
      <rPr>
        <sz val="11"/>
        <rFont val="Calibri"/>
      </rPr>
      <t>The FortiGate device must automatically audit account modification.</t>
    </r>
  </si>
  <si>
    <r>
      <rPr>
        <sz val="11"/>
        <color rgb="FF000000"/>
        <rFont val="Calibri"/>
      </rPr>
      <t xml:space="preserve">This fix can be performed on the FortiGate GUI or on the CLI. </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Scroll down to Log Settings.</t>
    </r>
    <r>
      <rPr>
        <sz val="11"/>
        <color rgb="FF000000"/>
        <rFont val="Calibri"/>
      </rPr>
      <t xml:space="preserve">
</t>
    </r>
    <r>
      <rPr>
        <sz val="11"/>
        <color rgb="FF000000"/>
        <rFont val="Calibri"/>
      </rPr>
      <t>4. For Event Logging options, click "All" (for most verbose logging, or "Customize" and include at least the System activity event.</t>
    </r>
    <r>
      <rPr>
        <sz val="11"/>
        <color rgb="FF000000"/>
        <rFont val="Calibri"/>
      </rPr>
      <t xml:space="preserve">
</t>
    </r>
    <r>
      <rPr>
        <sz val="11"/>
        <color rgb="FF000000"/>
        <rFont val="Calibri"/>
      </rPr>
      <t>5. Click Apply.</t>
    </r>
    <r>
      <rPr>
        <sz val="11"/>
        <color rgb="FF000000"/>
        <rFont val="Calibri"/>
      </rPr>
      <t xml:space="preserve">
</t>
    </r>
    <r>
      <rPr>
        <sz val="11"/>
        <color rgb="FF000000"/>
        <rFont val="Calibri"/>
      </rPr>
      <t>or</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eventfilter</t>
    </r>
    <r>
      <rPr>
        <sz val="11"/>
        <color rgb="FF000000"/>
        <rFont val="Calibri"/>
      </rPr>
      <t xml:space="preserve">
</t>
    </r>
    <r>
      <rPr>
        <sz val="11"/>
        <color rgb="FF000000"/>
        <rFont val="Calibri"/>
      </rPr>
      <t xml:space="preserve">     #    set event enable</t>
    </r>
    <r>
      <rPr>
        <sz val="11"/>
        <color rgb="FF000000"/>
        <rFont val="Calibri"/>
      </rPr>
      <t xml:space="preserve">
</t>
    </r>
    <r>
      <rPr>
        <sz val="11"/>
        <color rgb="FF000000"/>
        <rFont val="Calibri"/>
      </rPr>
      <t xml:space="preserve">     #    set system enable</t>
    </r>
    <r>
      <rPr>
        <sz val="11"/>
        <color rgb="FF000000"/>
        <rFont val="Calibri"/>
      </rPr>
      <t xml:space="preserve">
</t>
    </r>
    <r>
      <rPr>
        <sz val="11"/>
        <color rgb="FF000000"/>
        <rFont val="Calibri"/>
      </rPr>
      <t xml:space="preserve">     #    set user enable</t>
    </r>
    <r>
      <rPr>
        <sz val="11"/>
        <color rgb="FF000000"/>
        <rFont val="Calibri"/>
      </rPr>
      <t xml:space="preserve">
</t>
    </r>
    <r>
      <rPr>
        <sz val="11"/>
        <color rgb="FF000000"/>
        <rFont val="Calibri"/>
      </rPr>
      <t xml:space="preserve">     # end</t>
    </r>
  </si>
  <si>
    <r>
      <rPr>
        <sz val="11"/>
        <color rgb="FF000000"/>
        <rFont val="Calibri"/>
      </rPr>
      <t>Since the accounts in the network device are privileged or system-level accounts, account management is vital to the security of the network device. Account management by a designated authority ensures access to the network device is being controlled in a secure manner by granting access to only authorized personnel with the appropriate and necessary privileges. Auditing account modification, along with an automatic notification to appropriate individuals, will provide the necessary reconciliation that account management procedures are being followed. If modifications to management accounts are not audited, reconciliation of account management procedures cannot be tracked.</t>
    </r>
  </si>
  <si>
    <r>
      <rPr>
        <sz val="11"/>
        <color rgb="FF000000"/>
        <rFont val="Calibri"/>
      </rPr>
      <t>If the System category of Event Logging is enabled, then account modification is audited. To check that Event and System Logging are enabled, 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Scroll down to Log Settings.</t>
    </r>
    <r>
      <rPr>
        <sz val="11"/>
        <color rgb="FF000000"/>
        <rFont val="Calibri"/>
      </rPr>
      <t xml:space="preserve">
</t>
    </r>
    <r>
      <rPr>
        <sz val="11"/>
        <color rgb="FF000000"/>
        <rFont val="Calibri"/>
      </rPr>
      <t>4. Verify Event Logging is set to "All" (for most verbose logging) or "Customize", and include at least the System activity event.</t>
    </r>
    <r>
      <rPr>
        <sz val="11"/>
        <color rgb="FF000000"/>
        <rFont val="Calibri"/>
      </rPr>
      <t xml:space="preserve">
</t>
    </r>
    <r>
      <rPr>
        <sz val="11"/>
        <color rgb="FF000000"/>
        <rFont val="Calibri"/>
      </rPr>
      <t>If Event Logging is not set to "All" or "Customize" with System enabled, then account modification is not audited, and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log eventfilter | grep -i 'event\|system\|user'</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set event enable</t>
    </r>
    <r>
      <rPr>
        <sz val="11"/>
        <color rgb="FF000000"/>
        <rFont val="Calibri"/>
      </rPr>
      <t xml:space="preserve">
</t>
    </r>
    <r>
      <rPr>
        <sz val="11"/>
        <color rgb="FF000000"/>
        <rFont val="Calibri"/>
      </rPr>
      <t xml:space="preserve">     set system enable</t>
    </r>
    <r>
      <rPr>
        <sz val="11"/>
        <color rgb="FF000000"/>
        <rFont val="Calibri"/>
      </rPr>
      <t xml:space="preserve">
</t>
    </r>
    <r>
      <rPr>
        <sz val="11"/>
        <color rgb="FF000000"/>
        <rFont val="Calibri"/>
      </rPr>
      <t xml:space="preserve">     set user enable</t>
    </r>
    <r>
      <rPr>
        <sz val="11"/>
        <color rgb="FF000000"/>
        <rFont val="Calibri"/>
      </rPr>
      <t xml:space="preserve">
</t>
    </r>
    <r>
      <rPr>
        <sz val="11"/>
        <color rgb="FF000000"/>
        <rFont val="Calibri"/>
      </rPr>
      <t>If event, system, and user parameters are set to disable, then account modification is not audited, and this is a finding.</t>
    </r>
  </si>
  <si>
    <t>V-234164</t>
  </si>
  <si>
    <r>
      <rPr>
        <sz val="11"/>
        <rFont val="Calibri"/>
      </rPr>
      <t>The FortiGate device must automatically audit account removal actions.</t>
    </r>
  </si>
  <si>
    <r>
      <rPr>
        <sz val="11"/>
        <color rgb="FF000000"/>
        <rFont val="Calibri"/>
      </rPr>
      <t xml:space="preserve">This fix can be performed on the FortiGate GUI or on the CLI. </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Scroll down to Log Settings.</t>
    </r>
    <r>
      <rPr>
        <sz val="11"/>
        <color rgb="FF000000"/>
        <rFont val="Calibri"/>
      </rPr>
      <t xml:space="preserve">
</t>
    </r>
    <r>
      <rPr>
        <sz val="11"/>
        <color rgb="FF000000"/>
        <rFont val="Calibri"/>
      </rPr>
      <t>4. For Event Logging options, click "All" (for most verbose logging) or "Customize" and include at least System activity event.</t>
    </r>
    <r>
      <rPr>
        <sz val="11"/>
        <color rgb="FF000000"/>
        <rFont val="Calibri"/>
      </rPr>
      <t xml:space="preserve">
</t>
    </r>
    <r>
      <rPr>
        <sz val="11"/>
        <color rgb="FF000000"/>
        <rFont val="Calibri"/>
      </rPr>
      <t>5. Click Apply.</t>
    </r>
    <r>
      <rPr>
        <sz val="11"/>
        <color rgb="FF000000"/>
        <rFont val="Calibri"/>
      </rPr>
      <t xml:space="preserve">
</t>
    </r>
    <r>
      <rPr>
        <sz val="11"/>
        <color rgb="FF000000"/>
        <rFont val="Calibri"/>
      </rPr>
      <t>or</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eventfilter</t>
    </r>
    <r>
      <rPr>
        <sz val="11"/>
        <color rgb="FF000000"/>
        <rFont val="Calibri"/>
      </rPr>
      <t xml:space="preserve">
</t>
    </r>
    <r>
      <rPr>
        <sz val="11"/>
        <color rgb="FF000000"/>
        <rFont val="Calibri"/>
      </rPr>
      <t xml:space="preserve">     #    set event enable</t>
    </r>
    <r>
      <rPr>
        <sz val="11"/>
        <color rgb="FF000000"/>
        <rFont val="Calibri"/>
      </rPr>
      <t xml:space="preserve">
</t>
    </r>
    <r>
      <rPr>
        <sz val="11"/>
        <color rgb="FF000000"/>
        <rFont val="Calibri"/>
      </rPr>
      <t xml:space="preserve">     #    set system enable</t>
    </r>
    <r>
      <rPr>
        <sz val="11"/>
        <color rgb="FF000000"/>
        <rFont val="Calibri"/>
      </rPr>
      <t xml:space="preserve">
</t>
    </r>
    <r>
      <rPr>
        <sz val="11"/>
        <color rgb="FF000000"/>
        <rFont val="Calibri"/>
      </rPr>
      <t xml:space="preserve">     #    set endpoint enable</t>
    </r>
    <r>
      <rPr>
        <sz val="11"/>
        <color rgb="FF000000"/>
        <rFont val="Calibri"/>
      </rPr>
      <t xml:space="preserve">
</t>
    </r>
    <r>
      <rPr>
        <sz val="11"/>
        <color rgb="FF000000"/>
        <rFont val="Calibri"/>
      </rPr>
      <t xml:space="preserve">     #    set user enable</t>
    </r>
    <r>
      <rPr>
        <sz val="11"/>
        <color rgb="FF000000"/>
        <rFont val="Calibri"/>
      </rPr>
      <t xml:space="preserve">
</t>
    </r>
    <r>
      <rPr>
        <sz val="11"/>
        <color rgb="FF000000"/>
        <rFont val="Calibri"/>
      </rPr>
      <t xml:space="preserve">     # end</t>
    </r>
  </si>
  <si>
    <r>
      <rPr>
        <sz val="11"/>
        <color rgb="FF000000"/>
        <rFont val="Calibri"/>
      </rPr>
      <t>Account management, as a whole, ensures access to the network device is being controlled in a secure manner by granting access to only authorized personnel. Auditing account removal actions will support account management procedures. When device management accounts are terminated, user or service accessibility may be affected. Auditing also ensures authorized active accounts remain enabled and available for use when required.</t>
    </r>
  </si>
  <si>
    <r>
      <rPr>
        <sz val="11"/>
        <color rgb="FF000000"/>
        <rFont val="Calibri"/>
      </rPr>
      <t>If the System category of Event Logging is enabled, then account removal is audited. To check that System and Event Logging is configured, 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Scroll down to Log Settings.</t>
    </r>
    <r>
      <rPr>
        <sz val="11"/>
        <color rgb="FF000000"/>
        <rFont val="Calibri"/>
      </rPr>
      <t xml:space="preserve">
</t>
    </r>
    <r>
      <rPr>
        <sz val="11"/>
        <color rgb="FF000000"/>
        <rFont val="Calibri"/>
      </rPr>
      <t>4. Verify Event Logging is set to "All" (for most verbose logging) or "Customize" and include at least the System activity event.</t>
    </r>
    <r>
      <rPr>
        <sz val="11"/>
        <color rgb="FF000000"/>
        <rFont val="Calibri"/>
      </rPr>
      <t xml:space="preserve">
</t>
    </r>
    <r>
      <rPr>
        <sz val="11"/>
        <color rgb="FF000000"/>
        <rFont val="Calibri"/>
      </rPr>
      <t>If the Event Logging is not set to "All" or "Customize" with System enabled, then account removal is not audited, and this is a finding.</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log eventfilter | grep -i 'event\|system'</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set event enable</t>
    </r>
    <r>
      <rPr>
        <sz val="11"/>
        <color rgb="FF000000"/>
        <rFont val="Calibri"/>
      </rPr>
      <t xml:space="preserve">
</t>
    </r>
    <r>
      <rPr>
        <sz val="11"/>
        <color rgb="FF000000"/>
        <rFont val="Calibri"/>
      </rPr>
      <t xml:space="preserve">     set system enable</t>
    </r>
    <r>
      <rPr>
        <sz val="11"/>
        <color rgb="FF000000"/>
        <rFont val="Calibri"/>
      </rPr>
      <t xml:space="preserve">
</t>
    </r>
    <r>
      <rPr>
        <sz val="11"/>
        <color rgb="FF000000"/>
        <rFont val="Calibri"/>
      </rPr>
      <t>If event and system parameters are set to disable, then account removal is not audited, and this is a finding.</t>
    </r>
  </si>
  <si>
    <t>V-234165</t>
  </si>
  <si>
    <r>
      <rPr>
        <sz val="11"/>
        <rFont val="Calibri"/>
      </rPr>
      <t>The FortiGate device must have only one local account to be used as the account of last resort in the event the authentication server is unavailable.</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</si>
  <si>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Review list of administrators and determine if any besides admin have Type listed as Local</t>
    </r>
    <r>
      <rPr>
        <sz val="11"/>
        <color rgb="FF000000"/>
        <rFont val="Calibri"/>
      </rPr>
      <t xml:space="preserve">
</t>
    </r>
    <r>
      <rPr>
        <sz val="11"/>
        <color rgb="FF000000"/>
        <rFont val="Calibri"/>
      </rPr>
      <t>4. For any with type Local, click Administrator, and then click Edit to change to remote authentication, or Delete to remove the administrator</t>
    </r>
    <r>
      <rPr>
        <sz val="11"/>
        <color rgb="FF000000"/>
        <rFont val="Calibri"/>
      </rPr>
      <t xml:space="preserve">
</t>
    </r>
    <r>
      <rPr>
        <sz val="11"/>
        <color rgb="FF000000"/>
        <rFont val="Calibri"/>
      </rPr>
      <t>5. To change the administrator to remote authentication, in Type select "Match a user on a remote server group".</t>
    </r>
    <r>
      <rPr>
        <sz val="11"/>
        <color rgb="FF000000"/>
        <rFont val="Calibri"/>
      </rPr>
      <t xml:space="preserve">
</t>
    </r>
    <r>
      <rPr>
        <sz val="11"/>
        <color rgb="FF000000"/>
        <rFont val="Calibri"/>
      </rPr>
      <t>6. In Remote User Group, select the appropriate configured remote user group.</t>
    </r>
    <r>
      <rPr>
        <sz val="11"/>
        <color rgb="FF000000"/>
        <rFont val="Calibri"/>
      </rPr>
      <t xml:space="preserve">
</t>
    </r>
    <r>
      <rPr>
        <sz val="11"/>
        <color rgb="FF000000"/>
        <rFont val="Calibri"/>
      </rPr>
      <t>7. Click OK.</t>
    </r>
    <r>
      <rPr>
        <sz val="11"/>
        <color rgb="FF000000"/>
        <rFont val="Calibri"/>
      </rPr>
      <t xml:space="preserve">
</t>
    </r>
    <r>
      <rPr>
        <sz val="11"/>
        <color rgb="FF000000"/>
        <rFont val="Calibri"/>
      </rPr>
      <t>8. Repeat for all administrators, besides admin that have local authentication listed.</t>
    </r>
    <r>
      <rPr>
        <sz val="11"/>
        <color rgb="FF000000"/>
        <rFont val="Calibri"/>
      </rPr>
      <t xml:space="preserve">
</t>
    </r>
    <r>
      <rPr>
        <sz val="11"/>
        <color rgb="FF000000"/>
        <rFont val="Calibri"/>
      </rPr>
      <t>9. Click OK.</t>
    </r>
  </si>
  <si>
    <r>
      <rPr>
        <sz val="11"/>
        <color rgb="FF000000"/>
        <rFont val="Calibri"/>
      </rPr>
      <t>Authentication for administrative (privilege-level) access to the device is required at all times. An account can be created on the device's local database for use when the authentication server is down or connectivity between the device and the authentication server is not operable. This account is referred to as the "account of last resort" since it is intended to be used as a last resort and when immediate administrative access is absolutely necessary.</t>
    </r>
    <r>
      <rPr>
        <sz val="11"/>
        <color rgb="FF000000"/>
        <rFont val="Calibri"/>
      </rPr>
      <t xml:space="preserve">
</t>
    </r>
    <r>
      <rPr>
        <sz val="11"/>
        <color rgb="FF000000"/>
        <rFont val="Calibri"/>
      </rPr>
      <t>The account of last resort logon credentials must be stored in a sealed envelope and kept in a safe. The safe must be periodically audited to verify the envelope remains sealed. The signature of the auditor and the date of the audit must be added to the envelope as a record. Administrators must secure the credentials and disable the root account (if possible) when not needed for system administration functions.</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</si>
  <si>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Verify the admin account is the only account configured as Type Local.</t>
    </r>
    <r>
      <rPr>
        <sz val="11"/>
        <color rgb="FF000000"/>
        <rFont val="Calibri"/>
      </rPr>
      <t xml:space="preserve">
</t>
    </r>
    <r>
      <rPr>
        <sz val="11"/>
        <color rgb="FF000000"/>
        <rFont val="Calibri"/>
      </rPr>
      <t>If more than one local user account exists, this is a finding.</t>
    </r>
  </si>
  <si>
    <t>V-234166</t>
  </si>
  <si>
    <r>
      <rPr>
        <sz val="11"/>
        <rFont val="Calibri"/>
      </rPr>
      <t>The FortiGate device must allow full access to only those individuals or roles designated by the ISSM.</t>
    </r>
  </si>
  <si>
    <r>
      <rPr>
        <sz val="11"/>
        <color rgb="FF000000"/>
        <rFont val="Calibri"/>
      </rPr>
      <t>Log in to the FortiGate GUI with Super-Admin privilege.</t>
    </r>
    <r>
      <rPr>
        <sz val="11"/>
        <color rgb="FF000000"/>
        <rFont val="Calibri"/>
      </rPr>
      <t xml:space="preserve">
</t>
    </r>
    <r>
      <rPr>
        <sz val="11"/>
        <color rgb="FF000000"/>
        <rFont val="Calibri"/>
      </rPr>
      <t>First, set a single admin profile with full System access.</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 Profiles.</t>
    </r>
    <r>
      <rPr>
        <sz val="11"/>
        <color rgb="FF000000"/>
        <rFont val="Calibri"/>
      </rPr>
      <t xml:space="preserve">
</t>
    </r>
    <r>
      <rPr>
        <sz val="11"/>
        <color rgb="FF000000"/>
        <rFont val="Calibri"/>
      </rPr>
      <t>3. Click +Create New (Admin Profile).</t>
    </r>
    <r>
      <rPr>
        <sz val="11"/>
        <color rgb="FF000000"/>
        <rFont val="Calibri"/>
      </rPr>
      <t xml:space="preserve">
</t>
    </r>
    <r>
      <rPr>
        <sz val="11"/>
        <color rgb="FF000000"/>
        <rFont val="Calibri"/>
      </rPr>
      <t>4. Assign a meaningful name to the Profile.</t>
    </r>
    <r>
      <rPr>
        <sz val="11"/>
        <color rgb="FF000000"/>
        <rFont val="Calibri"/>
      </rPr>
      <t xml:space="preserve">
</t>
    </r>
    <r>
      <rPr>
        <sz val="11"/>
        <color rgb="FF000000"/>
        <rFont val="Calibri"/>
      </rPr>
      <t>5. Set System Access Permissions to Read/Write.</t>
    </r>
    <r>
      <rPr>
        <sz val="11"/>
        <color rgb="FF000000"/>
        <rFont val="Calibri"/>
      </rPr>
      <t xml:space="preserve">
</t>
    </r>
    <r>
      <rPr>
        <sz val="11"/>
        <color rgb="FF000000"/>
        <rFont val="Calibri"/>
      </rPr>
      <t>6. Click OK to save this Profile.</t>
    </r>
    <r>
      <rPr>
        <sz val="11"/>
        <color rgb="FF000000"/>
        <rFont val="Calibri"/>
      </rPr>
      <t xml:space="preserve">
</t>
    </r>
    <r>
      <rPr>
        <sz val="11"/>
        <color rgb="FF000000"/>
        <rFont val="Calibri"/>
      </rPr>
      <t xml:space="preserve">Then, </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Click +Create New (Administrator).</t>
    </r>
    <r>
      <rPr>
        <sz val="11"/>
        <color rgb="FF000000"/>
        <rFont val="Calibri"/>
      </rPr>
      <t xml:space="preserve">
</t>
    </r>
    <r>
      <rPr>
        <sz val="11"/>
        <color rgb="FF000000"/>
        <rFont val="Calibri"/>
      </rPr>
      <t>4. Configure Administrator settings with unique Username, Type, and Password.</t>
    </r>
    <r>
      <rPr>
        <sz val="11"/>
        <color rgb="FF000000"/>
        <rFont val="Calibri"/>
      </rPr>
      <t xml:space="preserve">
</t>
    </r>
    <r>
      <rPr>
        <sz val="11"/>
        <color rgb="FF000000"/>
        <rFont val="Calibri"/>
      </rPr>
      <t>5. While assigning the Administrator Profile, use the Admin profile configured above with full access to System settings.</t>
    </r>
    <r>
      <rPr>
        <sz val="11"/>
        <color rgb="FF000000"/>
        <rFont val="Calibri"/>
      </rPr>
      <t xml:space="preserve">
</t>
    </r>
    <r>
      <rPr>
        <sz val="11"/>
        <color rgb="FF000000"/>
        <rFont val="Calibri"/>
      </rPr>
      <t>6. Go to Restrict login to trusted hosts.</t>
    </r>
    <r>
      <rPr>
        <sz val="11"/>
        <color rgb="FF000000"/>
        <rFont val="Calibri"/>
      </rPr>
      <t xml:space="preserve">
</t>
    </r>
    <r>
      <rPr>
        <sz val="11"/>
        <color rgb="FF000000"/>
        <rFont val="Calibri"/>
      </rPr>
      <t>7. Add appropriate IP address in the field Trusted Host 1.</t>
    </r>
    <r>
      <rPr>
        <sz val="11"/>
        <color rgb="FF000000"/>
        <rFont val="Calibri"/>
      </rPr>
      <t xml:space="preserve">
</t>
    </r>
    <r>
      <rPr>
        <sz val="11"/>
        <color rgb="FF000000"/>
        <rFont val="Calibri"/>
      </rPr>
      <t>8. Click OK to save.</t>
    </r>
    <r>
      <rPr>
        <sz val="11"/>
        <color rgb="FF000000"/>
        <rFont val="Calibri"/>
      </rPr>
      <t xml:space="preserve">
</t>
    </r>
    <r>
      <rPr>
        <sz val="11"/>
        <color rgb="FF000000"/>
        <rFont val="Calibri"/>
      </rPr>
      <t>Note: Do not assign this admin profile to any users other than designated administrators that are allowed full access to System Settings.</t>
    </r>
    <r>
      <rPr>
        <sz val="11"/>
        <color rgb="FF000000"/>
        <rFont val="Calibri"/>
      </rPr>
      <t xml:space="preserve">
</t>
    </r>
    <r>
      <rPr>
        <sz val="11"/>
        <color rgb="FF000000"/>
        <rFont val="Calibri"/>
      </rPr>
      <t>To limit the System access to existing low-privilege administrators:</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Identify the admin role that has unauthorized access to System settings.</t>
    </r>
    <r>
      <rPr>
        <sz val="11"/>
        <color rgb="FF000000"/>
        <rFont val="Calibri"/>
      </rPr>
      <t xml:space="preserve">
</t>
    </r>
    <r>
      <rPr>
        <sz val="11"/>
        <color rgb="FF000000"/>
        <rFont val="Calibri"/>
      </rPr>
      <t>4. Select the admin role and hover over the profile assigned to the role.</t>
    </r>
    <r>
      <rPr>
        <sz val="11"/>
        <color rgb="FF000000"/>
        <rFont val="Calibri"/>
      </rPr>
      <t xml:space="preserve">
</t>
    </r>
    <r>
      <rPr>
        <sz val="11"/>
        <color rgb="FF000000"/>
        <rFont val="Calibri"/>
      </rPr>
      <t>4. Click Edit.</t>
    </r>
    <r>
      <rPr>
        <sz val="11"/>
        <color rgb="FF000000"/>
        <rFont val="Calibri"/>
      </rPr>
      <t xml:space="preserve">
</t>
    </r>
    <r>
      <rPr>
        <sz val="11"/>
        <color rgb="FF000000"/>
        <rFont val="Calibri"/>
      </rPr>
      <t>5. On System access permission, click None.</t>
    </r>
    <r>
      <rPr>
        <sz val="11"/>
        <color rgb="FF000000"/>
        <rFont val="Calibri"/>
      </rPr>
      <t xml:space="preserve">
</t>
    </r>
    <r>
      <rPr>
        <sz val="11"/>
        <color rgb="FF000000"/>
        <rFont val="Calibri"/>
      </rPr>
      <t>6. Go to Restrict login to trusted hosts.</t>
    </r>
    <r>
      <rPr>
        <sz val="11"/>
        <color rgb="FF000000"/>
        <rFont val="Calibri"/>
      </rPr>
      <t xml:space="preserve">
</t>
    </r>
    <r>
      <rPr>
        <sz val="11"/>
        <color rgb="FF000000"/>
        <rFont val="Calibri"/>
      </rPr>
      <t>7. Add appropriate IP address in the field Trusted Host 1.</t>
    </r>
    <r>
      <rPr>
        <sz val="11"/>
        <color rgb="FF000000"/>
        <rFont val="Calibri"/>
      </rPr>
      <t xml:space="preserve">
</t>
    </r>
    <r>
      <rPr>
        <sz val="11"/>
        <color rgb="FF000000"/>
        <rFont val="Calibri"/>
      </rPr>
      <t>8. Click OK to save.</t>
    </r>
    <r>
      <rPr>
        <sz val="11"/>
        <color rgb="FF000000"/>
        <rFont val="Calibri"/>
      </rPr>
      <t xml:space="preserve">
</t>
    </r>
    <r>
      <rPr>
        <sz val="11"/>
        <color rgb="FF000000"/>
        <rFont val="Calibri"/>
      </rPr>
      <t>Repeat this process to define all the Administrators needed to meet privilege separation requirements for the organization.</t>
    </r>
  </si>
  <si>
    <r>
      <rPr>
        <sz val="11"/>
        <color rgb="FF000000"/>
        <rFont val="Calibri"/>
      </rPr>
      <t xml:space="preserve">A mechanism to detect and prevent unauthorized communication flow must be configured or provided as part of the system design. If management information flow is not enforced based on approved authorizations, the network device may become compromised. Information flow control regulates where management information is allowed to travel within a network device. The flow of all management information must be monitored and controlled so it does not introduce any unacceptable risk to the network device or data. </t>
    </r>
    <r>
      <rPr>
        <sz val="11"/>
        <color rgb="FF000000"/>
        <rFont val="Calibri"/>
      </rPr>
      <t xml:space="preserve">
</t>
    </r>
    <r>
      <rPr>
        <sz val="11"/>
        <color rgb="FF000000"/>
        <rFont val="Calibri"/>
      </rPr>
      <t>Application-specific examples of enforcement occur in systems that employ rule sets or establish configuration settings that restrict information system services or message-filtering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management information within the system in accordance with applicable policy.</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</si>
  <si>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Identify the administrator who is authorized to access System Settings and hover over the profile assigned to the role.</t>
    </r>
    <r>
      <rPr>
        <sz val="11"/>
        <color rgb="FF000000"/>
        <rFont val="Calibri"/>
      </rPr>
      <t xml:space="preserve">
</t>
    </r>
    <r>
      <rPr>
        <sz val="11"/>
        <color rgb="FF000000"/>
        <rFont val="Calibri"/>
      </rPr>
      <t>4. Click Edit.</t>
    </r>
    <r>
      <rPr>
        <sz val="11"/>
        <color rgb="FF000000"/>
        <rFont val="Calibri"/>
      </rPr>
      <t xml:space="preserve">
</t>
    </r>
    <r>
      <rPr>
        <sz val="11"/>
        <color rgb="FF000000"/>
        <rFont val="Calibri"/>
      </rPr>
      <t>5. Verify that the permission to System is set to Read/Write.</t>
    </r>
    <r>
      <rPr>
        <sz val="11"/>
        <color rgb="FF000000"/>
        <rFont val="Calibri"/>
      </rPr>
      <t xml:space="preserve">
</t>
    </r>
    <r>
      <rPr>
        <sz val="11"/>
        <color rgb="FF000000"/>
        <rFont val="Calibri"/>
      </rPr>
      <t>Then,</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Click other administrators and hover over the profile assigned to the role.</t>
    </r>
    <r>
      <rPr>
        <sz val="11"/>
        <color rgb="FF000000"/>
        <rFont val="Calibri"/>
      </rPr>
      <t xml:space="preserve">
</t>
    </r>
    <r>
      <rPr>
        <sz val="11"/>
        <color rgb="FF000000"/>
        <rFont val="Calibri"/>
      </rPr>
      <t>4. Click Edit.</t>
    </r>
    <r>
      <rPr>
        <sz val="11"/>
        <color rgb="FF000000"/>
        <rFont val="Calibri"/>
      </rPr>
      <t xml:space="preserve">
</t>
    </r>
    <r>
      <rPr>
        <sz val="11"/>
        <color rgb="FF000000"/>
        <rFont val="Calibri"/>
      </rPr>
      <t>5. Verify that the permission to System is set to Read or None.</t>
    </r>
    <r>
      <rPr>
        <sz val="11"/>
        <color rgb="FF000000"/>
        <rFont val="Calibri"/>
      </rPr>
      <t xml:space="preserve">
</t>
    </r>
    <r>
      <rPr>
        <sz val="11"/>
        <color rgb="FF000000"/>
        <rFont val="Calibri"/>
      </rPr>
      <t>If any low-privileged administrator not designated by the ISSM has Read/Write access to System, this is a finding.</t>
    </r>
  </si>
  <si>
    <t>V-234167</t>
  </si>
  <si>
    <r>
      <rPr>
        <sz val="11"/>
        <rFont val="Calibri"/>
      </rPr>
      <t>The FortiGate device must audit the execution of privileged functions.</t>
    </r>
  </si>
  <si>
    <r>
      <rPr>
        <sz val="11"/>
        <color rgb="FF000000"/>
        <rFont val="Calibri"/>
      </rPr>
      <t xml:space="preserve">This fix can be performed on the FortiGate GUI or on the CLI. </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eventfilter</t>
    </r>
    <r>
      <rPr>
        <sz val="11"/>
        <color rgb="FF000000"/>
        <rFont val="Calibri"/>
      </rPr>
      <t xml:space="preserve">
</t>
    </r>
    <r>
      <rPr>
        <sz val="11"/>
        <color rgb="FF000000"/>
        <rFont val="Calibri"/>
      </rPr>
      <t xml:space="preserve">     #    set event enable</t>
    </r>
    <r>
      <rPr>
        <sz val="11"/>
        <color rgb="FF000000"/>
        <rFont val="Calibri"/>
      </rPr>
      <t xml:space="preserve">
</t>
    </r>
    <r>
      <rPr>
        <sz val="11"/>
        <color rgb="FF000000"/>
        <rFont val="Calibri"/>
      </rPr>
      <t xml:space="preserve">     #    set system enable</t>
    </r>
    <r>
      <rPr>
        <sz val="11"/>
        <color rgb="FF000000"/>
        <rFont val="Calibri"/>
      </rPr>
      <t xml:space="preserve">
</t>
    </r>
    <r>
      <rPr>
        <sz val="11"/>
        <color rgb="FF000000"/>
        <rFont val="Calibri"/>
      </rPr>
      <t xml:space="preserve">     # end</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</si>
  <si>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</si>
  <si>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log eventfilter | grep -i 'event\|system'</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set event enable</t>
    </r>
    <r>
      <rPr>
        <sz val="11"/>
        <color rgb="FF000000"/>
        <rFont val="Calibri"/>
      </rPr>
      <t xml:space="preserve">
</t>
    </r>
    <r>
      <rPr>
        <sz val="11"/>
        <color rgb="FF000000"/>
        <rFont val="Calibri"/>
      </rPr>
      <t xml:space="preserve">          set system enable</t>
    </r>
    <r>
      <rPr>
        <sz val="11"/>
        <color rgb="FF000000"/>
        <rFont val="Calibri"/>
      </rPr>
      <t xml:space="preserve">
</t>
    </r>
    <r>
      <rPr>
        <sz val="11"/>
        <color rgb="FF000000"/>
        <rFont val="Calibri"/>
      </rPr>
      <t>If the event and system parameters are set to disable, this is a finding.</t>
    </r>
  </si>
  <si>
    <t>V-234168</t>
  </si>
  <si>
    <r>
      <rPr>
        <sz val="11"/>
        <rFont val="Calibri"/>
      </rPr>
      <t>The FortiGate device must enforce the limit of three consecutive invalid logon attempts, after which time it must lock out the user account from accessing the device for 15 minutes.</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</si>
  <si>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commands:</t>
    </r>
    <r>
      <rPr>
        <sz val="11"/>
        <color rgb="FF000000"/>
        <rFont val="Calibri"/>
      </rPr>
      <t xml:space="preserve">
</t>
    </r>
    <r>
      <rPr>
        <sz val="11"/>
        <color rgb="FF000000"/>
        <rFont val="Calibri"/>
      </rPr>
      <t xml:space="preserve">     # config system global</t>
    </r>
    <r>
      <rPr>
        <sz val="11"/>
        <color rgb="FF000000"/>
        <rFont val="Calibri"/>
      </rPr>
      <t xml:space="preserve">
</t>
    </r>
    <r>
      <rPr>
        <sz val="11"/>
        <color rgb="FF000000"/>
        <rFont val="Calibri"/>
      </rPr>
      <t xml:space="preserve">     # set admin-lockout-duration 900</t>
    </r>
    <r>
      <rPr>
        <sz val="11"/>
        <color rgb="FF000000"/>
        <rFont val="Calibri"/>
      </rPr>
      <t xml:space="preserve">
</t>
    </r>
    <r>
      <rPr>
        <sz val="11"/>
        <color rgb="FF000000"/>
        <rFont val="Calibri"/>
      </rPr>
      <t xml:space="preserve">     # set admin-lockout-threshold 3</t>
    </r>
    <r>
      <rPr>
        <sz val="11"/>
        <color rgb="FF000000"/>
        <rFont val="Calibri"/>
      </rPr>
      <t xml:space="preserve">
</t>
    </r>
    <r>
      <rPr>
        <sz val="11"/>
        <color rgb="FF000000"/>
        <rFont val="Calibri"/>
      </rPr>
      <t xml:space="preserve">     # end</t>
    </r>
  </si>
  <si>
    <r>
      <rPr>
        <sz val="11"/>
        <color rgb="FF000000"/>
        <rFont val="Calibri"/>
      </rPr>
      <t>By limiting the number of failed login attempts, the risk of unauthorized system access via user password guessing, otherwise known as brute-forcing, is reduced.</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</si>
  <si>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Confirm the output from the following command:</t>
    </r>
    <r>
      <rPr>
        <sz val="11"/>
        <color rgb="FF000000"/>
        <rFont val="Calibri"/>
      </rPr>
      <t xml:space="preserve">
</t>
    </r>
    <r>
      <rPr>
        <sz val="11"/>
        <color rgb="FF000000"/>
        <rFont val="Calibri"/>
      </rPr>
      <t xml:space="preserve">     # show full-configuration system global | grep -i admin-lockout</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set admin-lockout-duration 900</t>
    </r>
    <r>
      <rPr>
        <sz val="11"/>
        <color rgb="FF000000"/>
        <rFont val="Calibri"/>
      </rPr>
      <t xml:space="preserve">
</t>
    </r>
    <r>
      <rPr>
        <sz val="11"/>
        <color rgb="FF000000"/>
        <rFont val="Calibri"/>
      </rPr>
      <t xml:space="preserve">          set admin-lockout-threshold 3</t>
    </r>
    <r>
      <rPr>
        <sz val="11"/>
        <color rgb="FF000000"/>
        <rFont val="Calibri"/>
      </rPr>
      <t xml:space="preserve">
</t>
    </r>
    <r>
      <rPr>
        <sz val="11"/>
        <color rgb="FF000000"/>
        <rFont val="Calibri"/>
      </rPr>
      <t>If the admin-lockout-duration is not set to 900 and admin-lockout-threshold is not set to 3, this is a finding.</t>
    </r>
  </si>
  <si>
    <t>V-234169</t>
  </si>
  <si>
    <r>
      <rPr>
        <sz val="11"/>
        <rFont val="Calibri"/>
      </rPr>
      <t>The FortiGate device must display the Standard Mandatory DoD Notice and Consent Banner before granting access to the device.</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</si>
  <si>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commands:</t>
    </r>
    <r>
      <rPr>
        <sz val="11"/>
        <color rgb="FF000000"/>
        <rFont val="Calibri"/>
      </rPr>
      <t xml:space="preserve">
</t>
    </r>
    <r>
      <rPr>
        <sz val="11"/>
        <color rgb="FF000000"/>
        <rFont val="Calibri"/>
      </rPr>
      <t xml:space="preserve">     # config system global</t>
    </r>
    <r>
      <rPr>
        <sz val="11"/>
        <color rgb="FF000000"/>
        <rFont val="Calibri"/>
      </rPr>
      <t xml:space="preserve">
</t>
    </r>
    <r>
      <rPr>
        <sz val="11"/>
        <color rgb="FF000000"/>
        <rFont val="Calibri"/>
      </rPr>
      <t xml:space="preserve">     # set pre-login-banner enable</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 xml:space="preserve">     # config system replacemsg admin pre_admin-disclaimer-text </t>
    </r>
    <r>
      <rPr>
        <sz val="11"/>
        <color rgb="FF000000"/>
        <rFont val="Calibri"/>
      </rPr>
      <t xml:space="preserve">
</t>
    </r>
    <r>
      <rPr>
        <sz val="11"/>
        <color rgb="FF000000"/>
        <rFont val="Calibri"/>
      </rPr>
      <t xml:space="preserve">     # set buffer "You are accessing a U.S. Government (USG) Information System (IS) that is provided for USG-authorized use only.</t>
    </r>
    <r>
      <rPr>
        <sz val="11"/>
        <color rgb="FF000000"/>
        <rFont val="Calibri"/>
      </rPr>
      <t xml:space="preserve">
</t>
    </r>
    <r>
      <rPr>
        <sz val="11"/>
        <color rgb="FF000000"/>
        <rFont val="Calibri"/>
      </rPr>
      <t xml:space="preserve">          By using this IS (which includes any device attached to this IS), you consent to the following conditions:</t>
    </r>
    <r>
      <rPr>
        <sz val="11"/>
        <color rgb="FF000000"/>
        <rFont val="Calibri"/>
      </rPr>
      <t xml:space="preserve">
</t>
    </r>
    <r>
      <rPr>
        <sz val="11"/>
        <color rgb="FF000000"/>
        <rFont val="Calibri"/>
      </rPr>
      <t xml:space="preserve">          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 xml:space="preserve">          At any time, the USG may inspect and seize data stored on this IS.</t>
    </r>
    <r>
      <rPr>
        <sz val="11"/>
        <color rgb="FF000000"/>
        <rFont val="Calibri"/>
      </rPr>
      <t xml:space="preserve">
</t>
    </r>
    <r>
      <rPr>
        <sz val="11"/>
        <color rgb="FF000000"/>
        <rFont val="Calibri"/>
      </rPr>
      <t xml:space="preserve">          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 xml:space="preserve">          This IS includes security measures (e.g., authentication and access controls) to protect USG interests--not for your personal benefit or privacy.</t>
    </r>
    <r>
      <rPr>
        <sz val="11"/>
        <color rgb="FF000000"/>
        <rFont val="Calibri"/>
      </rPr>
      <t xml:space="preserve">
</t>
    </r>
    <r>
      <rPr>
        <sz val="11"/>
        <color rgb="FF000000"/>
        <rFont val="Calibri"/>
      </rPr>
      <t xml:space="preserve">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#end</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</si>
  <si>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</si>
  <si>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Access the FortiGate GUI login page.</t>
    </r>
    <r>
      <rPr>
        <sz val="11"/>
        <color rgb="FF000000"/>
        <rFont val="Calibri"/>
      </rPr>
      <t xml:space="preserve">
</t>
    </r>
    <r>
      <rPr>
        <sz val="11"/>
        <color rgb="FF000000"/>
        <rFont val="Calibri"/>
      </rPr>
      <t>Verify DoD-approved banner is displayed on the login landing page.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correct DoD required banner text is not displayed, this is a finding.</t>
    </r>
    <r>
      <rPr>
        <sz val="11"/>
        <color rgb="FF000000"/>
        <rFont val="Calibri"/>
      </rPr>
      <t xml:space="preserve">
</t>
    </r>
    <r>
      <rPr>
        <sz val="11"/>
        <color rgb="FF000000"/>
        <rFont val="Calibri"/>
      </rPr>
      <t>and</t>
    </r>
    <r>
      <rPr>
        <sz val="11"/>
        <color rgb="FF000000"/>
        <rFont val="Calibri"/>
      </rPr>
      <t xml:space="preserve">
</t>
    </r>
    <r>
      <rPr>
        <sz val="11"/>
        <color rgb="FF000000"/>
        <rFont val="Calibri"/>
      </rPr>
      <t>Open a CLI console via SSH and connect to the FortiGate device:</t>
    </r>
    <r>
      <rPr>
        <sz val="11"/>
        <color rgb="FF000000"/>
        <rFont val="Calibri"/>
      </rPr>
      <t xml:space="preserve">
</t>
    </r>
    <r>
      <rPr>
        <sz val="11"/>
        <color rgb="FF000000"/>
        <rFont val="Calibri"/>
      </rPr>
      <t>Verify the FortiGate CLI displays the Standard Mandatory DoD Notice and Consent Banner before granting access to the system via SSH.</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DoD-approved banner is not displayed before granting access, this is a finding.</t>
    </r>
  </si>
  <si>
    <t>V-234170</t>
  </si>
  <si>
    <r>
      <rPr>
        <sz val="11"/>
        <rFont val="Calibri"/>
      </rPr>
      <t>The FortiGate device must retain the Standard Mandatory DoD Notice and Consent Banner on the screen until the administrator acknowledges the usage conditions and takes explicit actions to log on for further access.</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</si>
  <si>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system global</t>
    </r>
    <r>
      <rPr>
        <sz val="11"/>
        <color rgb="FF000000"/>
        <rFont val="Calibri"/>
      </rPr>
      <t xml:space="preserve">
</t>
    </r>
    <r>
      <rPr>
        <sz val="11"/>
        <color rgb="FF000000"/>
        <rFont val="Calibri"/>
      </rPr>
      <t xml:space="preserve">     #    set pre-login-banner enable</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 xml:space="preserve">     #    config system replacemsg admin pre_admin-disclaimer-text </t>
    </r>
    <r>
      <rPr>
        <sz val="11"/>
        <color rgb="FF000000"/>
        <rFont val="Calibri"/>
      </rPr>
      <t xml:space="preserve">
</t>
    </r>
    <r>
      <rPr>
        <sz val="11"/>
        <color rgb="FF000000"/>
        <rFont val="Calibri"/>
      </rPr>
      <t xml:space="preserve">     #    set buffer "You are accessing a U.S. Government (USG) Information System (IS) that is provided for USG-authorized use only.</t>
    </r>
    <r>
      <rPr>
        <sz val="11"/>
        <color rgb="FF000000"/>
        <rFont val="Calibri"/>
      </rPr>
      <t xml:space="preserve">
</t>
    </r>
    <r>
      <rPr>
        <sz val="11"/>
        <color rgb="FF000000"/>
        <rFont val="Calibri"/>
      </rPr>
      <t xml:space="preserve">          By using this IS (which includes any device attached to this IS), you consent to the following conditions:</t>
    </r>
    <r>
      <rPr>
        <sz val="11"/>
        <color rgb="FF000000"/>
        <rFont val="Calibri"/>
      </rPr>
      <t xml:space="preserve">
</t>
    </r>
    <r>
      <rPr>
        <sz val="11"/>
        <color rgb="FF000000"/>
        <rFont val="Calibri"/>
      </rPr>
      <t xml:space="preserve">          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 xml:space="preserve">          At any time, the USG may inspect and seize data stored on this IS.</t>
    </r>
    <r>
      <rPr>
        <sz val="11"/>
        <color rgb="FF000000"/>
        <rFont val="Calibri"/>
      </rPr>
      <t xml:space="preserve">
</t>
    </r>
    <r>
      <rPr>
        <sz val="11"/>
        <color rgb="FF000000"/>
        <rFont val="Calibri"/>
      </rPr>
      <t xml:space="preserve">          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 xml:space="preserve">          This IS includes security measures (e.g., authentication and access controls) to protect USG interests--not for your personal benefit or privacy.</t>
    </r>
    <r>
      <rPr>
        <sz val="11"/>
        <color rgb="FF000000"/>
        <rFont val="Calibri"/>
      </rPr>
      <t xml:space="preserve">
</t>
    </r>
    <r>
      <rPr>
        <sz val="11"/>
        <color rgb="FF000000"/>
        <rFont val="Calibri"/>
      </rPr>
      <t xml:space="preserve">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 xml:space="preserve">         # end</t>
    </r>
  </si>
  <si>
    <r>
      <rPr>
        <sz val="11"/>
        <color rgb="FF000000"/>
        <rFont val="Calibri"/>
      </rPr>
      <t xml:space="preserve">The banner must be acknowledged by the administrator prior to the device allowing the administrator access to the network device. This ensures the administrator has seen the message and accepted the conditions for access. If the consent banner is not acknowledged by the administrator, DoD will not be in compliance with system use notifications required by law. </t>
    </r>
    <r>
      <rPr>
        <sz val="11"/>
        <color rgb="FF000000"/>
        <rFont val="Calibri"/>
      </rPr>
      <t xml:space="preserve">
</t>
    </r>
    <r>
      <rPr>
        <sz val="11"/>
        <color rgb="FF000000"/>
        <rFont val="Calibri"/>
      </rPr>
      <t>To establish acceptance of the network administration policy, a click-through banner at management session logon is required. The device must prevent further activity until the administrator executes a positive action to manifest agreement.</t>
    </r>
    <r>
      <rPr>
        <sz val="11"/>
        <color rgb="FF000000"/>
        <rFont val="Calibri"/>
      </rPr>
      <t xml:space="preserve">
</t>
    </r>
    <r>
      <rPr>
        <sz val="11"/>
        <color rgb="FF000000"/>
        <rFont val="Calibri"/>
      </rPr>
      <t>In the case of CLI access using a terminal client, entering the username and password when the banner is presented is considered an explicit action of acknowledgement. Entering the username, viewing the banner, then entering the password is also acceptable.</t>
    </r>
  </si>
  <si>
    <r>
      <rPr>
        <sz val="11"/>
        <color rgb="FF000000"/>
        <rFont val="Calibri"/>
      </rPr>
      <t>1. Attempt to access the FortiGate device using HTTPS URL.</t>
    </r>
    <r>
      <rPr>
        <sz val="11"/>
        <color rgb="FF000000"/>
        <rFont val="Calibri"/>
      </rPr>
      <t xml:space="preserve">
</t>
    </r>
    <r>
      <rPr>
        <sz val="11"/>
        <color rgb="FF000000"/>
        <rFont val="Calibri"/>
      </rPr>
      <t>2. Verify Standard Mandatory DoD Notice and Consent Banner is displayed and retained on the screen.</t>
    </r>
    <r>
      <rPr>
        <sz val="11"/>
        <color rgb="FF000000"/>
        <rFont val="Calibri"/>
      </rPr>
      <t xml:space="preserve">
</t>
    </r>
    <r>
      <rPr>
        <sz val="11"/>
        <color rgb="FF000000"/>
        <rFont val="Calibri"/>
      </rPr>
      <t>3. Verify a user has to explicitly ACCEPT the banner before to log on for further access.</t>
    </r>
    <r>
      <rPr>
        <sz val="11"/>
        <color rgb="FF000000"/>
        <rFont val="Calibri"/>
      </rPr>
      <t xml:space="preserve">
</t>
    </r>
    <r>
      <rPr>
        <sz val="11"/>
        <color rgb="FF000000"/>
        <rFont val="Calibri"/>
      </rPr>
      <t>If Standard Mandatory DoD Notice and Consent Banner is not retained, and a user is not forced to ACCEPT the banner to log on for further access, this is a finding.</t>
    </r>
    <r>
      <rPr>
        <sz val="11"/>
        <color rgb="FF000000"/>
        <rFont val="Calibri"/>
      </rPr>
      <t xml:space="preserve">
</t>
    </r>
    <r>
      <rPr>
        <sz val="11"/>
        <color rgb="FF000000"/>
        <rFont val="Calibri"/>
      </rPr>
      <t xml:space="preserve">And, </t>
    </r>
    <r>
      <rPr>
        <sz val="11"/>
        <color rgb="FF000000"/>
        <rFont val="Calibri"/>
      </rPr>
      <t xml:space="preserve">
</t>
    </r>
    <r>
      <rPr>
        <sz val="11"/>
        <color rgb="FF000000"/>
        <rFont val="Calibri"/>
      </rPr>
      <t>1. Attempt to login to the FortiGate via SSH:</t>
    </r>
    <r>
      <rPr>
        <sz val="11"/>
        <color rgb="FF000000"/>
        <rFont val="Calibri"/>
      </rPr>
      <t xml:space="preserve">
</t>
    </r>
    <r>
      <rPr>
        <sz val="11"/>
        <color rgb="FF000000"/>
        <rFont val="Calibri"/>
      </rPr>
      <t>2. Enter username.</t>
    </r>
    <r>
      <rPr>
        <sz val="11"/>
        <color rgb="FF000000"/>
        <rFont val="Calibri"/>
      </rPr>
      <t xml:space="preserve">
</t>
    </r>
    <r>
      <rPr>
        <sz val="11"/>
        <color rgb="FF000000"/>
        <rFont val="Calibri"/>
      </rPr>
      <t>3. Verify the Standard Mandatory DoD Notice and Consent Banner before prompting to enter a password.</t>
    </r>
    <r>
      <rPr>
        <sz val="11"/>
        <color rgb="FF000000"/>
        <rFont val="Calibri"/>
      </rPr>
      <t xml:space="preserve">
</t>
    </r>
    <r>
      <rPr>
        <sz val="11"/>
        <color rgb="FF000000"/>
        <rFont val="Calibri"/>
      </rPr>
      <t>If Standard Mandatory DoD Notice and Consent Banner is not retained before entering the password to log on for further access, this is a finding.</t>
    </r>
  </si>
  <si>
    <t>V-234171</t>
  </si>
  <si>
    <r>
      <rPr>
        <sz val="11"/>
        <rFont val="Calibri"/>
      </rPr>
      <t>The FortiGate device must log all user activity.</t>
    </r>
  </si>
  <si>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Scroll to Log Settings.</t>
    </r>
    <r>
      <rPr>
        <sz val="11"/>
        <color rgb="FF000000"/>
        <rFont val="Calibri"/>
      </rPr>
      <t xml:space="preserve">
</t>
    </r>
    <r>
      <rPr>
        <sz val="11"/>
        <color rgb="FF000000"/>
        <rFont val="Calibri"/>
      </rPr>
      <t>4. For Event Logging, select ALL or Customize.</t>
    </r>
    <r>
      <rPr>
        <sz val="11"/>
        <color rgb="FF000000"/>
        <rFont val="Calibri"/>
      </rPr>
      <t xml:space="preserve">
</t>
    </r>
    <r>
      <rPr>
        <sz val="11"/>
        <color rgb="FF000000"/>
        <rFont val="Calibri"/>
      </rPr>
      <t>5. If Customize is selected, ensure to configure, at least, System activity event.</t>
    </r>
    <r>
      <rPr>
        <sz val="11"/>
        <color rgb="FF000000"/>
        <rFont val="Calibri"/>
      </rPr>
      <t xml:space="preserve">
</t>
    </r>
    <r>
      <rPr>
        <sz val="11"/>
        <color rgb="FF000000"/>
        <rFont val="Calibri"/>
      </rPr>
      <t>6. Click Apply.</t>
    </r>
  </si>
  <si>
    <r>
      <rPr>
        <sz val="11"/>
        <color rgb="FF000000"/>
        <rFont val="Calibri"/>
      </rPr>
      <t>This requirement supports non-repudiation of actions taken by an administrator and is required to maintain the integrity of the configuration management process. All configuration changes to the network device are logged, and administrators authenticate with two-factor authentication before gaining administrative access. Together, these processes will ensure the administrators can be held accountable for the configuration changes they implement.</t>
    </r>
    <r>
      <rPr>
        <sz val="11"/>
        <color rgb="FF000000"/>
        <rFont val="Calibri"/>
      </rPr>
      <t xml:space="preserve">
</t>
    </r>
    <r>
      <rPr>
        <sz val="11"/>
        <color rgb="FF000000"/>
        <rFont val="Calibri"/>
      </rPr>
      <t>To meet this requirement, the network device must log administrator access and activity.</t>
    </r>
  </si>
  <si>
    <r>
      <rPr>
        <sz val="11"/>
        <color rgb="FF000000"/>
        <rFont val="Calibri"/>
      </rPr>
      <t>Log in to the FortiGate GUI with Super-Admin privilege:</t>
    </r>
    <r>
      <rPr>
        <sz val="11"/>
        <color rgb="FF000000"/>
        <rFont val="Calibri"/>
      </rPr>
      <t xml:space="preserve">
</t>
    </r>
    <r>
      <rPr>
        <sz val="11"/>
        <color rgb="FF000000"/>
        <rFont val="Calibri"/>
      </rPr>
      <t>To verify that logging is enabled:</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Scroll down to Log Settings and ensure that Event Logging is set to "All" or "Customize" with System activity events checked.</t>
    </r>
    <r>
      <rPr>
        <sz val="11"/>
        <color rgb="FF000000"/>
        <rFont val="Calibri"/>
      </rPr>
      <t xml:space="preserve">
</t>
    </r>
    <r>
      <rPr>
        <sz val="11"/>
        <color rgb="FF000000"/>
        <rFont val="Calibri"/>
      </rPr>
      <t>If Event Logging is not set to ALL or Customize with System activity event checked, this is a finding.</t>
    </r>
  </si>
  <si>
    <t>V-234172</t>
  </si>
  <si>
    <r>
      <rPr>
        <sz val="11"/>
        <rFont val="Calibri"/>
      </rPr>
      <t>The FortiGate device must generate audit records when successful/unsuccessful attempts to modify administrator privileges occur.</t>
    </r>
  </si>
  <si>
    <r>
      <rPr>
        <sz val="11"/>
        <color rgb="FF000000"/>
        <rFont val="Calibri"/>
      </rPr>
      <t>When Event Logging is enabled, the device will audit attempts to modify administrator privileges. To enable event logging, 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eventfilter</t>
    </r>
    <r>
      <rPr>
        <sz val="11"/>
        <color rgb="FF000000"/>
        <rFont val="Calibri"/>
      </rPr>
      <t xml:space="preserve">
</t>
    </r>
    <r>
      <rPr>
        <sz val="11"/>
        <color rgb="FF000000"/>
        <rFont val="Calibri"/>
      </rPr>
      <t xml:space="preserve">     #    set event enable</t>
    </r>
    <r>
      <rPr>
        <sz val="11"/>
        <color rgb="FF000000"/>
        <rFont val="Calibri"/>
      </rPr>
      <t xml:space="preserve">
</t>
    </r>
    <r>
      <rPr>
        <sz val="11"/>
        <color rgb="FF000000"/>
        <rFont val="Calibri"/>
      </rPr>
      <t xml:space="preserve">     #    set system enable</t>
    </r>
    <r>
      <rPr>
        <sz val="11"/>
        <color rgb="FF000000"/>
        <rFont val="Calibri"/>
      </rPr>
      <t xml:space="preserve">
</t>
    </r>
    <r>
      <rPr>
        <sz val="11"/>
        <color rgb="FF000000"/>
        <rFont val="Calibri"/>
      </rPr>
      <t xml:space="preserve">     #    end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</si>
  <si>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network device (e.g., module or policy filter).</t>
    </r>
  </si>
  <si>
    <t>V-234173</t>
  </si>
  <si>
    <r>
      <rPr>
        <sz val="11"/>
        <rFont val="Calibri"/>
      </rPr>
      <t>The FortiGate device must generate audit records when successful/unsuccessful attempts to delete administrator privileges occur.</t>
    </r>
  </si>
  <si>
    <r>
      <rPr>
        <sz val="11"/>
        <color rgb="FF000000"/>
        <rFont val="Calibri"/>
      </rPr>
      <t>When Event Logging is enabled, the device will audit attempts to delete administrator privileges. To enable event logging, 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eventfilter</t>
    </r>
    <r>
      <rPr>
        <sz val="11"/>
        <color rgb="FF000000"/>
        <rFont val="Calibri"/>
      </rPr>
      <t xml:space="preserve">
</t>
    </r>
    <r>
      <rPr>
        <sz val="11"/>
        <color rgb="FF000000"/>
        <rFont val="Calibri"/>
      </rPr>
      <t xml:space="preserve">     #    set event enable</t>
    </r>
    <r>
      <rPr>
        <sz val="11"/>
        <color rgb="FF000000"/>
        <rFont val="Calibri"/>
      </rPr>
      <t xml:space="preserve">
</t>
    </r>
    <r>
      <rPr>
        <sz val="11"/>
        <color rgb="FF000000"/>
        <rFont val="Calibri"/>
      </rPr>
      <t xml:space="preserve">     #    set system enable</t>
    </r>
    <r>
      <rPr>
        <sz val="11"/>
        <color rgb="FF000000"/>
        <rFont val="Calibri"/>
      </rPr>
      <t xml:space="preserve">
</t>
    </r>
    <r>
      <rPr>
        <sz val="11"/>
        <color rgb="FF000000"/>
        <rFont val="Calibri"/>
      </rPr>
      <t xml:space="preserve">     # end</t>
    </r>
  </si>
  <si>
    <t>V-234174</t>
  </si>
  <si>
    <r>
      <rPr>
        <sz val="11"/>
        <rFont val="Calibri"/>
      </rPr>
      <t>The FortiGate device must generate audit records when successful/unsuccessful logon attempts occur.</t>
    </r>
  </si>
  <si>
    <r>
      <rPr>
        <sz val="11"/>
        <color rgb="FF000000"/>
        <rFont val="Calibri"/>
      </rPr>
      <t>When Event Logging is enabled, the device will audit successful/unsuccessful logon attempts. To enable event logging, 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eventfilter</t>
    </r>
    <r>
      <rPr>
        <sz val="11"/>
        <color rgb="FF000000"/>
        <rFont val="Calibri"/>
      </rPr>
      <t xml:space="preserve">
</t>
    </r>
    <r>
      <rPr>
        <sz val="11"/>
        <color rgb="FF000000"/>
        <rFont val="Calibri"/>
      </rPr>
      <t xml:space="preserve">     #    set event enable</t>
    </r>
    <r>
      <rPr>
        <sz val="11"/>
        <color rgb="FF000000"/>
        <rFont val="Calibri"/>
      </rPr>
      <t xml:space="preserve">
</t>
    </r>
    <r>
      <rPr>
        <sz val="11"/>
        <color rgb="FF000000"/>
        <rFont val="Calibri"/>
      </rPr>
      <t xml:space="preserve">     #    set system enable</t>
    </r>
    <r>
      <rPr>
        <sz val="11"/>
        <color rgb="FF000000"/>
        <rFont val="Calibri"/>
      </rPr>
      <t xml:space="preserve">
</t>
    </r>
    <r>
      <rPr>
        <sz val="11"/>
        <color rgb="FF000000"/>
        <rFont val="Calibri"/>
      </rPr>
      <t xml:space="preserve">     #    end</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</si>
  <si>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network device (e.g., module or policy filter).</t>
    </r>
  </si>
  <si>
    <t>V-234175</t>
  </si>
  <si>
    <r>
      <rPr>
        <sz val="11"/>
        <rFont val="Calibri"/>
      </rPr>
      <t>The FortiGate device must generate audit records for privileged activities or other system-level access.</t>
    </r>
  </si>
  <si>
    <r>
      <rPr>
        <sz val="11"/>
        <color rgb="FF000000"/>
        <rFont val="Calibri"/>
      </rPr>
      <t>When Event Logging is enabled, the device will audit privileged activities or other system-level access. To enable event logging, 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eventfilter</t>
    </r>
    <r>
      <rPr>
        <sz val="11"/>
        <color rgb="FF000000"/>
        <rFont val="Calibri"/>
      </rPr>
      <t xml:space="preserve">
</t>
    </r>
    <r>
      <rPr>
        <sz val="11"/>
        <color rgb="FF000000"/>
        <rFont val="Calibri"/>
      </rPr>
      <t xml:space="preserve">     #    set event enable</t>
    </r>
    <r>
      <rPr>
        <sz val="11"/>
        <color rgb="FF000000"/>
        <rFont val="Calibri"/>
      </rPr>
      <t xml:space="preserve">
</t>
    </r>
    <r>
      <rPr>
        <sz val="11"/>
        <color rgb="FF000000"/>
        <rFont val="Calibri"/>
      </rPr>
      <t xml:space="preserve">     #    set system enable</t>
    </r>
    <r>
      <rPr>
        <sz val="11"/>
        <color rgb="FF000000"/>
        <rFont val="Calibri"/>
      </rPr>
      <t xml:space="preserve">
</t>
    </r>
    <r>
      <rPr>
        <sz val="11"/>
        <color rgb="FF000000"/>
        <rFont val="Calibri"/>
      </rPr>
      <t xml:space="preserve">     # end</t>
    </r>
  </si>
  <si>
    <t>V-234176</t>
  </si>
  <si>
    <r>
      <rPr>
        <sz val="11"/>
        <rFont val="Calibri"/>
      </rPr>
      <t>The FortiGate device must generate audit records showing starting and ending time for administrator access to the system.</t>
    </r>
  </si>
  <si>
    <r>
      <rPr>
        <sz val="11"/>
        <color rgb="FF000000"/>
        <rFont val="Calibri"/>
      </rPr>
      <t>When Event Logging is enabled the device will audit starting and ending time for administrator access to the system. To enable event logging, 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eventfilter</t>
    </r>
    <r>
      <rPr>
        <sz val="11"/>
        <color rgb="FF000000"/>
        <rFont val="Calibri"/>
      </rPr>
      <t xml:space="preserve">
</t>
    </r>
    <r>
      <rPr>
        <sz val="11"/>
        <color rgb="FF000000"/>
        <rFont val="Calibri"/>
      </rPr>
      <t xml:space="preserve">     #    set event enable</t>
    </r>
    <r>
      <rPr>
        <sz val="11"/>
        <color rgb="FF000000"/>
        <rFont val="Calibri"/>
      </rPr>
      <t xml:space="preserve">
</t>
    </r>
    <r>
      <rPr>
        <sz val="11"/>
        <color rgb="FF000000"/>
        <rFont val="Calibri"/>
      </rPr>
      <t xml:space="preserve">     #    set system enable</t>
    </r>
    <r>
      <rPr>
        <sz val="11"/>
        <color rgb="FF000000"/>
        <rFont val="Calibri"/>
      </rPr>
      <t xml:space="preserve">
</t>
    </r>
    <r>
      <rPr>
        <sz val="11"/>
        <color rgb="FF000000"/>
        <rFont val="Calibri"/>
      </rPr>
      <t xml:space="preserve">     # end</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</si>
  <si>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network device (e.g., module or policy filter).</t>
    </r>
  </si>
  <si>
    <t>V-234177</t>
  </si>
  <si>
    <r>
      <rPr>
        <sz val="11"/>
        <rFont val="Calibri"/>
      </rPr>
      <t>The FortiGate device must generate audit records when concurrent logons from different workstations occur.</t>
    </r>
  </si>
  <si>
    <r>
      <rPr>
        <sz val="11"/>
        <color rgb="FF000000"/>
        <rFont val="Calibri"/>
      </rPr>
      <t>When Event Logging is enabled, the device will audit concurrent logons from different workstations. To enable event logging, 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eventfilter</t>
    </r>
    <r>
      <rPr>
        <sz val="11"/>
        <color rgb="FF000000"/>
        <rFont val="Calibri"/>
      </rPr>
      <t xml:space="preserve">
</t>
    </r>
    <r>
      <rPr>
        <sz val="11"/>
        <color rgb="FF000000"/>
        <rFont val="Calibri"/>
      </rPr>
      <t xml:space="preserve">     #    set event enable</t>
    </r>
    <r>
      <rPr>
        <sz val="11"/>
        <color rgb="FF000000"/>
        <rFont val="Calibri"/>
      </rPr>
      <t xml:space="preserve">
</t>
    </r>
    <r>
      <rPr>
        <sz val="11"/>
        <color rgb="FF000000"/>
        <rFont val="Calibri"/>
      </rPr>
      <t xml:space="preserve">     #    set system enable</t>
    </r>
    <r>
      <rPr>
        <sz val="11"/>
        <color rgb="FF000000"/>
        <rFont val="Calibri"/>
      </rPr>
      <t xml:space="preserve">
</t>
    </r>
    <r>
      <rPr>
        <sz val="11"/>
        <color rgb="FF000000"/>
        <rFont val="Calibri"/>
      </rPr>
      <t xml:space="preserve">     # end</t>
    </r>
  </si>
  <si>
    <t>V-234178</t>
  </si>
  <si>
    <r>
      <rPr>
        <sz val="11"/>
        <rFont val="Calibri"/>
      </rPr>
      <t>The FortiGate device must generate audit records containing information that establishes the identity of any individual or process associated with the event.</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</si>
  <si>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commands:</t>
    </r>
    <r>
      <rPr>
        <sz val="11"/>
        <color rgb="FF000000"/>
        <rFont val="Calibri"/>
      </rPr>
      <t xml:space="preserve">
</t>
    </r>
    <r>
      <rPr>
        <sz val="11"/>
        <color rgb="FF000000"/>
        <rFont val="Calibri"/>
      </rPr>
      <t xml:space="preserve">     # config log setting</t>
    </r>
    <r>
      <rPr>
        <sz val="11"/>
        <color rgb="FF000000"/>
        <rFont val="Calibri"/>
      </rPr>
      <t xml:space="preserve">
</t>
    </r>
    <r>
      <rPr>
        <sz val="11"/>
        <color rgb="FF000000"/>
        <rFont val="Calibri"/>
      </rPr>
      <t xml:space="preserve">     # set user-anonymize disable</t>
    </r>
    <r>
      <rPr>
        <sz val="11"/>
        <color rgb="FF000000"/>
        <rFont val="Calibri"/>
      </rPr>
      <t xml:space="preserve">
</t>
    </r>
    <r>
      <rPr>
        <sz val="11"/>
        <color rgb="FF000000"/>
        <rFont val="Calibri"/>
      </rPr>
      <t xml:space="preserve">     # end</t>
    </r>
  </si>
  <si>
    <r>
      <rPr>
        <sz val="11"/>
        <color rgb="FF000000"/>
        <rFont val="Calibri"/>
      </rPr>
      <t>Without information that establishes the identity of the subjects (i.e., administrators or processes acting on behalf of administrators) associated with the events, security personnel cannot determine responsibility for the potentially harmful event.</t>
    </r>
    <r>
      <rPr>
        <sz val="11"/>
        <color rgb="FF000000"/>
        <rFont val="Calibri"/>
      </rPr>
      <t xml:space="preserve">
</t>
    </r>
    <r>
      <rPr>
        <sz val="11"/>
        <color rgb="FF000000"/>
        <rFont val="Calibri"/>
      </rPr>
      <t>Event identifiers (if authenticated or otherwise known) include, but are not limited to, user database tables, primary key values, user names, or process identifiers.</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</si>
  <si>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commands:</t>
    </r>
    <r>
      <rPr>
        <sz val="11"/>
        <color rgb="FF000000"/>
        <rFont val="Calibri"/>
      </rPr>
      <t xml:space="preserve">
</t>
    </r>
    <r>
      <rPr>
        <sz val="11"/>
        <color rgb="FF000000"/>
        <rFont val="Calibri"/>
      </rPr>
      <t xml:space="preserve">     # show full-configuration log setting | grep -i anonymize</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set user-anonymize disable</t>
    </r>
    <r>
      <rPr>
        <sz val="11"/>
        <color rgb="FF000000"/>
        <rFont val="Calibri"/>
      </rPr>
      <t xml:space="preserve">
</t>
    </r>
    <r>
      <rPr>
        <sz val="11"/>
        <color rgb="FF000000"/>
        <rFont val="Calibri"/>
      </rPr>
      <t>If the log setting user-anonymize is set to enable, this is a finding.</t>
    </r>
  </si>
  <si>
    <t>V-234179</t>
  </si>
  <si>
    <r>
      <rPr>
        <sz val="11"/>
        <rFont val="Calibri"/>
      </rPr>
      <t>The FortiGate device must generate audit records containing the full-text recording of privileged commands.</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</si>
  <si>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system global</t>
    </r>
    <r>
      <rPr>
        <sz val="11"/>
        <color rgb="FF000000"/>
        <rFont val="Calibri"/>
      </rPr>
      <t xml:space="preserve">
</t>
    </r>
    <r>
      <rPr>
        <sz val="11"/>
        <color rgb="FF000000"/>
        <rFont val="Calibri"/>
      </rPr>
      <t xml:space="preserve">   #      set cli-audit-log enable</t>
    </r>
    <r>
      <rPr>
        <sz val="11"/>
        <color rgb="FF000000"/>
        <rFont val="Calibri"/>
      </rPr>
      <t xml:space="preserve">
</t>
    </r>
    <r>
      <rPr>
        <sz val="11"/>
        <color rgb="FF000000"/>
        <rFont val="Calibri"/>
      </rPr>
      <t xml:space="preserve">   # end</t>
    </r>
  </si>
  <si>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Organizations consider limiting the additional audit information to only that information explicitly needed for specific audit requirements. The additional information required is dependent on the type of information (i.e., sensitivity of the data and the environment within which it resides). At a minimum, the organization must audit full-text recording of privileged commands. The organization must maintain audit trails in sufficient detail to reconstruct events to determine the cause and impact of compromise.</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</si>
  <si>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system global | grep -i cli-audit</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set cli-audit-log enable</t>
    </r>
    <r>
      <rPr>
        <sz val="11"/>
        <color rgb="FF000000"/>
        <rFont val="Calibri"/>
      </rPr>
      <t xml:space="preserve">
</t>
    </r>
    <r>
      <rPr>
        <sz val="11"/>
        <color rgb="FF000000"/>
        <rFont val="Calibri"/>
      </rPr>
      <t>If cli-audit-log is set to disable, this is a finding.</t>
    </r>
  </si>
  <si>
    <t>V-234180</t>
  </si>
  <si>
    <r>
      <rPr>
        <sz val="11"/>
        <rFont val="Calibri"/>
      </rPr>
      <t>The FortiGate device must allocate audit record storage capacity in accordance with organization-defined audit record storage requirements.</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</si>
  <si>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log disk setting</t>
    </r>
    <r>
      <rPr>
        <sz val="11"/>
        <color rgb="FF000000"/>
        <rFont val="Calibri"/>
      </rPr>
      <t xml:space="preserve">
</t>
    </r>
    <r>
      <rPr>
        <sz val="11"/>
        <color rgb="FF000000"/>
        <rFont val="Calibri"/>
      </rPr>
      <t xml:space="preserve">     #    set max-log-file-size {INTEGER 1 - 100 MB}</t>
    </r>
    <r>
      <rPr>
        <sz val="11"/>
        <color rgb="FF000000"/>
        <rFont val="Calibri"/>
      </rPr>
      <t xml:space="preserve">
</t>
    </r>
    <r>
      <rPr>
        <sz val="11"/>
        <color rgb="FF000000"/>
        <rFont val="Calibri"/>
      </rPr>
      <t xml:space="preserve">     #    set diskfull overwrite</t>
    </r>
    <r>
      <rPr>
        <sz val="11"/>
        <color rgb="FF000000"/>
        <rFont val="Calibri"/>
      </rPr>
      <t xml:space="preserve">
</t>
    </r>
    <r>
      <rPr>
        <sz val="11"/>
        <color rgb="FF000000"/>
        <rFont val="Calibri"/>
      </rPr>
      <t xml:space="preserve">     # end</t>
    </r>
  </si>
  <si>
    <r>
      <rPr>
        <sz val="11"/>
        <color rgb="FF000000"/>
        <rFont val="Calibri"/>
      </rPr>
      <t>To ensure network devices have a sufficient storage capacity in which to write the audit logs, they need to be able to allocate audit record storage capacity. The task of allocating audit record storage capacity is usually performed during initial device setup if it is modifiable.</t>
    </r>
    <r>
      <rPr>
        <sz val="11"/>
        <color rgb="FF000000"/>
        <rFont val="Calibri"/>
      </rPr>
      <t xml:space="preserve">
</t>
    </r>
    <r>
      <rPr>
        <sz val="11"/>
        <color rgb="FF000000"/>
        <rFont val="Calibri"/>
      </rPr>
      <t>The value for the organization-defined audit record storage requirement will depend on the amount of storage available on the network device, the anticipated volume of logs, the frequency of transfer from the network device to centralized log servers, and other factors.</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</si>
  <si>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log disk setting | grep -i max-log-file-size</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set max-log-file-size {INTEGER}</t>
    </r>
    <r>
      <rPr>
        <sz val="11"/>
        <color rgb="FF000000"/>
        <rFont val="Calibri"/>
      </rPr>
      <t xml:space="preserve">
</t>
    </r>
    <r>
      <rPr>
        <sz val="11"/>
        <color rgb="FF000000"/>
        <rFont val="Calibri"/>
      </rPr>
      <t>If max-log-file-size for local disk storage is not set to the organization-defined audit record storage, this is a finding.</t>
    </r>
  </si>
  <si>
    <t>V-234181</t>
  </si>
  <si>
    <r>
      <rPr>
        <sz val="11"/>
        <rFont val="Calibri"/>
      </rPr>
      <t>The FortiGate device must off-load audit records on to a different system or media than the system being audited.</t>
    </r>
  </si>
  <si>
    <r>
      <rPr>
        <sz val="11"/>
        <color rgb="FF000000"/>
        <rFont val="Calibri"/>
      </rPr>
      <t>Login via the GUI with super-admin privileges.</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To add a FortiAnalyzer:</t>
    </r>
    <r>
      <rPr>
        <sz val="11"/>
        <color rgb="FF000000"/>
        <rFont val="Calibri"/>
      </rPr>
      <t xml:space="preserve">
</t>
    </r>
    <r>
      <rPr>
        <sz val="11"/>
        <color rgb="FF000000"/>
        <rFont val="Calibri"/>
      </rPr>
      <t>- In the Remote Logging and Archiving, enable logging to FortiAnalyzer and provide the IP address.</t>
    </r>
    <r>
      <rPr>
        <sz val="11"/>
        <color rgb="FF000000"/>
        <rFont val="Calibri"/>
      </rPr>
      <t xml:space="preserve">
</t>
    </r>
    <r>
      <rPr>
        <sz val="11"/>
        <color rgb="FF000000"/>
        <rFont val="Calibri"/>
      </rPr>
      <t>To add a Syslog server:</t>
    </r>
    <r>
      <rPr>
        <sz val="11"/>
        <color rgb="FF000000"/>
        <rFont val="Calibri"/>
      </rPr>
      <t xml:space="preserve">
</t>
    </r>
    <r>
      <rPr>
        <sz val="11"/>
        <color rgb="FF000000"/>
        <rFont val="Calibri"/>
      </rPr>
      <t>- In the Remote Logging and Archiving, enable Send logs to Syslog and provide the IP address.</t>
    </r>
    <r>
      <rPr>
        <sz val="11"/>
        <color rgb="FF000000"/>
        <rFont val="Calibri"/>
      </rPr>
      <t xml:space="preserve">
</t>
    </r>
    <r>
      <rPr>
        <sz val="11"/>
        <color rgb="FF000000"/>
        <rFont val="Calibri"/>
      </rPr>
      <t>3. Apply changes.</t>
    </r>
    <r>
      <rPr>
        <sz val="11"/>
        <color rgb="FF000000"/>
        <rFont val="Calibri"/>
      </rPr>
      <t xml:space="preserve">
</t>
    </r>
    <r>
      <rPr>
        <sz val="11"/>
        <color rgb="FF000000"/>
        <rFont val="Calibri"/>
      </rPr>
      <t>or</t>
    </r>
    <r>
      <rPr>
        <sz val="11"/>
        <color rgb="FF000000"/>
        <rFont val="Calibri"/>
      </rPr>
      <t xml:space="preserve">
</t>
    </r>
    <r>
      <rPr>
        <sz val="11"/>
        <color rgb="FF000000"/>
        <rFont val="Calibri"/>
      </rPr>
      <t>1. Open a CLI console via SSH or from the "CLI Console" button in the GUI.</t>
    </r>
    <r>
      <rPr>
        <sz val="11"/>
        <color rgb="FF000000"/>
        <rFont val="Calibri"/>
      </rPr>
      <t xml:space="preserve">
</t>
    </r>
    <r>
      <rPr>
        <sz val="11"/>
        <color rgb="FF000000"/>
        <rFont val="Calibri"/>
      </rPr>
      <t>2. Configure a fortianalyzer or syslog server with the following commands:</t>
    </r>
    <r>
      <rPr>
        <sz val="11"/>
        <color rgb="FF000000"/>
        <rFont val="Calibri"/>
      </rPr>
      <t xml:space="preserve">
</t>
    </r>
    <r>
      <rPr>
        <sz val="11"/>
        <color rgb="FF000000"/>
        <rFont val="Calibri"/>
      </rPr>
      <t>FortiAnalyzer:</t>
    </r>
    <r>
      <rPr>
        <sz val="11"/>
        <color rgb="FF000000"/>
        <rFont val="Calibri"/>
      </rPr>
      <t xml:space="preserve">
</t>
    </r>
    <r>
      <rPr>
        <sz val="11"/>
        <color rgb="FF000000"/>
        <rFont val="Calibri"/>
      </rPr>
      <t># config log fortianalyzer setting</t>
    </r>
    <r>
      <rPr>
        <sz val="11"/>
        <color rgb="FF000000"/>
        <rFont val="Calibri"/>
      </rPr>
      <t xml:space="preserve">
</t>
    </r>
    <r>
      <rPr>
        <sz val="11"/>
        <color rgb="FF000000"/>
        <rFont val="Calibri"/>
      </rPr>
      <t>#    set status enable</t>
    </r>
    <r>
      <rPr>
        <sz val="11"/>
        <color rgb="FF000000"/>
        <rFont val="Calibri"/>
      </rPr>
      <t xml:space="preserve">
</t>
    </r>
    <r>
      <rPr>
        <sz val="11"/>
        <color rgb="FF000000"/>
        <rFont val="Calibri"/>
      </rPr>
      <t>#    set server {IP Address}</t>
    </r>
    <r>
      <rPr>
        <sz val="11"/>
        <color rgb="FF000000"/>
        <rFont val="Calibri"/>
      </rPr>
      <t xml:space="preserve">
</t>
    </r>
    <r>
      <rPr>
        <sz val="11"/>
        <color rgb="FF000000"/>
        <rFont val="Calibri"/>
      </rPr>
      <t>#    set upload-option realtime</t>
    </r>
    <r>
      <rPr>
        <sz val="11"/>
        <color rgb="FF000000"/>
        <rFont val="Calibri"/>
      </rPr>
      <t xml:space="preserve">
</t>
    </r>
    <r>
      <rPr>
        <sz val="11"/>
        <color rgb="FF000000"/>
        <rFont val="Calibri"/>
      </rPr>
      <t># end</t>
    </r>
    <r>
      <rPr>
        <sz val="11"/>
        <color rgb="FF000000"/>
        <rFont val="Calibri"/>
      </rPr>
      <t xml:space="preserve">
</t>
    </r>
    <r>
      <rPr>
        <sz val="11"/>
        <color rgb="FF000000"/>
        <rFont val="Calibri"/>
      </rPr>
      <t>Syslog:</t>
    </r>
    <r>
      <rPr>
        <sz val="11"/>
        <color rgb="FF000000"/>
        <rFont val="Calibri"/>
      </rPr>
      <t xml:space="preserve">
</t>
    </r>
    <r>
      <rPr>
        <sz val="11"/>
        <color rgb="FF000000"/>
        <rFont val="Calibri"/>
      </rPr>
      <t># config log syslogd setting</t>
    </r>
    <r>
      <rPr>
        <sz val="11"/>
        <color rgb="FF000000"/>
        <rFont val="Calibri"/>
      </rPr>
      <t xml:space="preserve">
</t>
    </r>
    <r>
      <rPr>
        <sz val="11"/>
        <color rgb="FF000000"/>
        <rFont val="Calibri"/>
      </rPr>
      <t>#    set status enable</t>
    </r>
    <r>
      <rPr>
        <sz val="11"/>
        <color rgb="FF000000"/>
        <rFont val="Calibri"/>
      </rPr>
      <t xml:space="preserve">
</t>
    </r>
    <r>
      <rPr>
        <sz val="11"/>
        <color rgb="FF000000"/>
        <rFont val="Calibri"/>
      </rPr>
      <t>#    set server {IP Address}</t>
    </r>
    <r>
      <rPr>
        <sz val="11"/>
        <color rgb="FF000000"/>
        <rFont val="Calibri"/>
      </rPr>
      <t xml:space="preserve">
</t>
    </r>
    <r>
      <rPr>
        <sz val="11"/>
        <color rgb="FF000000"/>
        <rFont val="Calibri"/>
      </rPr>
      <t>#    set mode reliable</t>
    </r>
    <r>
      <rPr>
        <sz val="11"/>
        <color rgb="FF000000"/>
        <rFont val="Calibri"/>
      </rPr>
      <t xml:space="preserve">
</t>
    </r>
    <r>
      <rPr>
        <sz val="11"/>
        <color rgb="FF000000"/>
        <rFont val="Calibri"/>
      </rPr>
      <t># end</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</si>
  <si>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</si>
  <si>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Verify remote logging is configured.</t>
    </r>
    <r>
      <rPr>
        <sz val="11"/>
        <color rgb="FF000000"/>
        <rFont val="Calibri"/>
      </rPr>
      <t xml:space="preserve">
</t>
    </r>
    <r>
      <rPr>
        <sz val="11"/>
        <color rgb="FF000000"/>
        <rFont val="Calibri"/>
      </rPr>
      <t>Via the GUI:</t>
    </r>
    <r>
      <rPr>
        <sz val="11"/>
        <color rgb="FF000000"/>
        <rFont val="Calibri"/>
      </rPr>
      <t xml:space="preserve">
</t>
    </r>
    <r>
      <rPr>
        <sz val="11"/>
        <color rgb="FF000000"/>
        <rFont val="Calibri"/>
      </rPr>
      <t xml:space="preserve">Login via the FortiGate GUI with super-admin privileges. </t>
    </r>
    <r>
      <rPr>
        <sz val="11"/>
        <color rgb="FF000000"/>
        <rFont val="Calibri"/>
      </rPr>
      <t xml:space="preserve">
</t>
    </r>
    <r>
      <rPr>
        <sz val="11"/>
        <color rgb="FF000000"/>
        <rFont val="Calibri"/>
      </rPr>
      <t>- Navigate to Log and Report.</t>
    </r>
    <r>
      <rPr>
        <sz val="11"/>
        <color rgb="FF000000"/>
        <rFont val="Calibri"/>
      </rPr>
      <t xml:space="preserve">
</t>
    </r>
    <r>
      <rPr>
        <sz val="11"/>
        <color rgb="FF000000"/>
        <rFont val="Calibri"/>
      </rPr>
      <t>- Navigate to Log Settings.</t>
    </r>
    <r>
      <rPr>
        <sz val="11"/>
        <color rgb="FF000000"/>
        <rFont val="Calibri"/>
      </rPr>
      <t xml:space="preserve">
</t>
    </r>
    <r>
      <rPr>
        <sz val="11"/>
        <color rgb="FF000000"/>
        <rFont val="Calibri"/>
      </rPr>
      <t>- Verify the Remote and Archiving settings.</t>
    </r>
    <r>
      <rPr>
        <sz val="11"/>
        <color rgb="FF000000"/>
        <rFont val="Calibri"/>
      </rPr>
      <t xml:space="preserve">
</t>
    </r>
    <r>
      <rPr>
        <sz val="11"/>
        <color rgb="FF000000"/>
        <rFont val="Calibri"/>
      </rPr>
      <t>or</t>
    </r>
    <r>
      <rPr>
        <sz val="11"/>
        <color rgb="FF000000"/>
        <rFont val="Calibri"/>
      </rPr>
      <t xml:space="preserve">
</t>
    </r>
    <r>
      <rPr>
        <sz val="11"/>
        <color rgb="FF000000"/>
        <rFont val="Calibri"/>
      </rPr>
      <t>Via the CLI:</t>
    </r>
    <r>
      <rPr>
        <sz val="11"/>
        <color rgb="FF000000"/>
        <rFont val="Calibri"/>
      </rPr>
      <t xml:space="preserve">
</t>
    </r>
    <r>
      <rPr>
        <sz val="11"/>
        <color rgb="FF000000"/>
        <rFont val="Calibri"/>
      </rPr>
      <t>Open a CLI console via SSH or from the "CLI Console" button in the GUI.</t>
    </r>
    <r>
      <rPr>
        <sz val="11"/>
        <color rgb="FF000000"/>
        <rFont val="Calibri"/>
      </rPr>
      <t xml:space="preserve">
</t>
    </r>
    <r>
      <rPr>
        <sz val="11"/>
        <color rgb="FF000000"/>
        <rFont val="Calibri"/>
      </rPr>
      <t>Run the following commands to verify which logging settings are enabled:</t>
    </r>
    <r>
      <rPr>
        <sz val="11"/>
        <color rgb="FF000000"/>
        <rFont val="Calibri"/>
      </rPr>
      <t xml:space="preserve">
</t>
    </r>
    <r>
      <rPr>
        <sz val="11"/>
        <color rgb="FF000000"/>
        <rFont val="Calibri"/>
      </rPr>
      <t># show full-configuration log fortianalyzer setting | grep -i 'status\|server'</t>
    </r>
    <r>
      <rPr>
        <sz val="11"/>
        <color rgb="FF000000"/>
        <rFont val="Calibri"/>
      </rPr>
      <t xml:space="preserve">
</t>
    </r>
    <r>
      <rPr>
        <sz val="11"/>
        <color rgb="FF000000"/>
        <rFont val="Calibri"/>
      </rPr>
      <t># show full-configuration log fortianalyzer2 setting | grep -i 'status\|server'</t>
    </r>
    <r>
      <rPr>
        <sz val="11"/>
        <color rgb="FF000000"/>
        <rFont val="Calibri"/>
      </rPr>
      <t xml:space="preserve">
</t>
    </r>
    <r>
      <rPr>
        <sz val="11"/>
        <color rgb="FF000000"/>
        <rFont val="Calibri"/>
      </rPr>
      <t># show full-configuration log fortianalyzer3 setting | grep -i 'status\|server'</t>
    </r>
    <r>
      <rPr>
        <sz val="11"/>
        <color rgb="FF000000"/>
        <rFont val="Calibri"/>
      </rPr>
      <t xml:space="preserve">
</t>
    </r>
    <r>
      <rPr>
        <sz val="11"/>
        <color rgb="FF000000"/>
        <rFont val="Calibri"/>
      </rPr>
      <t># show full-configuration log syslogd setting | grep -i 'status\|server'</t>
    </r>
    <r>
      <rPr>
        <sz val="11"/>
        <color rgb="FF000000"/>
        <rFont val="Calibri"/>
      </rPr>
      <t xml:space="preserve">
</t>
    </r>
    <r>
      <rPr>
        <sz val="11"/>
        <color rgb="FF000000"/>
        <rFont val="Calibri"/>
      </rPr>
      <t># show full-configuration log syslogd2 setting | grep -i 'status\|server'</t>
    </r>
    <r>
      <rPr>
        <sz val="11"/>
        <color rgb="FF000000"/>
        <rFont val="Calibri"/>
      </rPr>
      <t xml:space="preserve">
</t>
    </r>
    <r>
      <rPr>
        <sz val="11"/>
        <color rgb="FF000000"/>
        <rFont val="Calibri"/>
      </rPr>
      <t># show full-configuration log syslogd3 setting | grep -i 'status\|server'</t>
    </r>
    <r>
      <rPr>
        <sz val="11"/>
        <color rgb="FF000000"/>
        <rFont val="Calibri"/>
      </rPr>
      <t xml:space="preserve">
</t>
    </r>
    <r>
      <rPr>
        <sz val="11"/>
        <color rgb="FF000000"/>
        <rFont val="Calibri"/>
      </rPr>
      <t># show full-configuration log syslogd4 setting | grep -i 'status\|server'</t>
    </r>
    <r>
      <rPr>
        <sz val="11"/>
        <color rgb="FF000000"/>
        <rFont val="Calibri"/>
      </rPr>
      <t xml:space="preserve">
</t>
    </r>
    <r>
      <rPr>
        <sz val="11"/>
        <color rgb="FF000000"/>
        <rFont val="Calibri"/>
      </rPr>
      <t>- The output should indicate enabled and an IP address.</t>
    </r>
    <r>
      <rPr>
        <sz val="11"/>
        <color rgb="FF000000"/>
        <rFont val="Calibri"/>
      </rPr>
      <t xml:space="preserve">
</t>
    </r>
    <r>
      <rPr>
        <sz val="11"/>
        <color rgb="FF000000"/>
        <rFont val="Calibri"/>
      </rPr>
      <t>If the FortiGate is not logging to a fortianalyzer or syslog server, this is a finding.</t>
    </r>
  </si>
  <si>
    <t>V-234182</t>
  </si>
  <si>
    <r>
      <rPr>
        <sz val="11"/>
        <rFont val="Calibri"/>
      </rPr>
      <t>The FortiGate device must generate an immediate real-time alert of all audit failure events requiring real-time alerts.</t>
    </r>
  </si>
  <si>
    <r>
      <rPr>
        <sz val="11"/>
        <color rgb="FF000000"/>
        <rFont val="Calibri"/>
      </rPr>
      <t>Log in to the FortiGate GUI with Super-Admin privilege.</t>
    </r>
    <r>
      <rPr>
        <sz val="11"/>
        <color rgb="FF000000"/>
        <rFont val="Calibri"/>
      </rPr>
      <t xml:space="preserve">
</t>
    </r>
    <r>
      <rPr>
        <sz val="11"/>
        <color rgb="FF000000"/>
        <rFont val="Calibri"/>
      </rPr>
      <t>1. Click Security Fabric.</t>
    </r>
    <r>
      <rPr>
        <sz val="11"/>
        <color rgb="FF000000"/>
        <rFont val="Calibri"/>
      </rPr>
      <t xml:space="preserve">
</t>
    </r>
    <r>
      <rPr>
        <sz val="11"/>
        <color rgb="FF000000"/>
        <rFont val="Calibri"/>
      </rPr>
      <t>2. Click Automation.</t>
    </r>
    <r>
      <rPr>
        <sz val="11"/>
        <color rgb="FF000000"/>
        <rFont val="Calibri"/>
      </rPr>
      <t xml:space="preserve">
</t>
    </r>
    <r>
      <rPr>
        <sz val="11"/>
        <color rgb="FF000000"/>
        <rFont val="Calibri"/>
      </rPr>
      <t>3. Click +Create New (Automation Stitch).</t>
    </r>
    <r>
      <rPr>
        <sz val="11"/>
        <color rgb="FF000000"/>
        <rFont val="Calibri"/>
      </rPr>
      <t xml:space="preserve">
</t>
    </r>
    <r>
      <rPr>
        <sz val="11"/>
        <color rgb="FF000000"/>
        <rFont val="Calibri"/>
      </rPr>
      <t>4. Assign a meaningful name.</t>
    </r>
    <r>
      <rPr>
        <sz val="11"/>
        <color rgb="FF000000"/>
        <rFont val="Calibri"/>
      </rPr>
      <t xml:space="preserve">
</t>
    </r>
    <r>
      <rPr>
        <sz val="11"/>
        <color rgb="FF000000"/>
        <rFont val="Calibri"/>
      </rPr>
      <t>5. For Trigger, select FortiOS Event Log.</t>
    </r>
    <r>
      <rPr>
        <sz val="11"/>
        <color rgb="FF000000"/>
        <rFont val="Calibri"/>
      </rPr>
      <t xml:space="preserve">
</t>
    </r>
    <r>
      <rPr>
        <sz val="11"/>
        <color rgb="FF000000"/>
        <rFont val="Calibri"/>
      </rPr>
      <t>6. For Event field, Click + (and choose a specific event type).</t>
    </r>
    <r>
      <rPr>
        <sz val="11"/>
        <color rgb="FF000000"/>
        <rFont val="Calibri"/>
      </rPr>
      <t xml:space="preserve">
</t>
    </r>
    <r>
      <rPr>
        <sz val="11"/>
        <color rgb="FF000000"/>
        <rFont val="Calibri"/>
      </rPr>
      <t>7. For Action, select Email, specify recipients, and Email subject.</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Note: The following are all relevant Event Log entries. For most complete coverage, configure an Automation Stitch for each of the Event Log entries below:</t>
    </r>
    <r>
      <rPr>
        <sz val="11"/>
        <color rgb="FF000000"/>
        <rFont val="Calibri"/>
      </rPr>
      <t xml:space="preserve">
</t>
    </r>
    <r>
      <rPr>
        <sz val="11"/>
        <color rgb="FF000000"/>
        <rFont val="Calibri"/>
      </rPr>
      <t>Disk Full</t>
    </r>
    <r>
      <rPr>
        <sz val="11"/>
        <color rgb="FF000000"/>
        <rFont val="Calibri"/>
      </rPr>
      <t xml:space="preserve">
</t>
    </r>
    <r>
      <rPr>
        <sz val="11"/>
        <color rgb="FF000000"/>
        <rFont val="Calibri"/>
      </rPr>
      <t>Disk Log access failed</t>
    </r>
    <r>
      <rPr>
        <sz val="11"/>
        <color rgb="FF000000"/>
        <rFont val="Calibri"/>
      </rPr>
      <t xml:space="preserve">
</t>
    </r>
    <r>
      <rPr>
        <sz val="11"/>
        <color rgb="FF000000"/>
        <rFont val="Calibri"/>
      </rPr>
      <t>Disk log directory deleted</t>
    </r>
    <r>
      <rPr>
        <sz val="11"/>
        <color rgb="FF000000"/>
        <rFont val="Calibri"/>
      </rPr>
      <t xml:space="preserve">
</t>
    </r>
    <r>
      <rPr>
        <sz val="11"/>
        <color rgb="FF000000"/>
        <rFont val="Calibri"/>
      </rPr>
      <t xml:space="preserve">Disk log file deleted </t>
    </r>
    <r>
      <rPr>
        <sz val="11"/>
        <color rgb="FF000000"/>
        <rFont val="Calibri"/>
      </rPr>
      <t xml:space="preserve">
</t>
    </r>
    <r>
      <rPr>
        <sz val="11"/>
        <color rgb="FF000000"/>
        <rFont val="Calibri"/>
      </rPr>
      <t>Disk log full over first warning</t>
    </r>
    <r>
      <rPr>
        <sz val="11"/>
        <color rgb="FF000000"/>
        <rFont val="Calibri"/>
      </rPr>
      <t xml:space="preserve">
</t>
    </r>
    <r>
      <rPr>
        <sz val="11"/>
        <color rgb="FF000000"/>
        <rFont val="Calibri"/>
      </rPr>
      <t>Disk logs failed to back up</t>
    </r>
    <r>
      <rPr>
        <sz val="11"/>
        <color rgb="FF000000"/>
        <rFont val="Calibri"/>
      </rPr>
      <t xml:space="preserve">
</t>
    </r>
    <r>
      <rPr>
        <sz val="11"/>
        <color rgb="FF000000"/>
        <rFont val="Calibri"/>
      </rPr>
      <t>Disk logs failed to back up to USB</t>
    </r>
    <r>
      <rPr>
        <sz val="11"/>
        <color rgb="FF000000"/>
        <rFont val="Calibri"/>
      </rPr>
      <t xml:space="preserve">
</t>
    </r>
    <r>
      <rPr>
        <sz val="11"/>
        <color rgb="FF000000"/>
        <rFont val="Calibri"/>
      </rPr>
      <t>Disk partitioning or formatting Error</t>
    </r>
    <r>
      <rPr>
        <sz val="11"/>
        <color rgb="FF000000"/>
        <rFont val="Calibri"/>
      </rPr>
      <t xml:space="preserve">
</t>
    </r>
    <r>
      <rPr>
        <sz val="11"/>
        <color rgb="FF000000"/>
        <rFont val="Calibri"/>
      </rPr>
      <t>Disk unavailable</t>
    </r>
    <r>
      <rPr>
        <sz val="11"/>
        <color rgb="FF000000"/>
        <rFont val="Calibri"/>
      </rPr>
      <t xml:space="preserve">
</t>
    </r>
    <r>
      <rPr>
        <sz val="11"/>
        <color rgb="FF000000"/>
        <rFont val="Calibri"/>
      </rPr>
      <t>FortiAnalyzer connection down</t>
    </r>
    <r>
      <rPr>
        <sz val="11"/>
        <color rgb="FF000000"/>
        <rFont val="Calibri"/>
      </rPr>
      <t xml:space="preserve">
</t>
    </r>
    <r>
      <rPr>
        <sz val="11"/>
        <color rgb="FF000000"/>
        <rFont val="Calibri"/>
      </rPr>
      <t>FortiAnalyzer connection failed</t>
    </r>
    <r>
      <rPr>
        <sz val="11"/>
        <color rgb="FF000000"/>
        <rFont val="Calibri"/>
      </rPr>
      <t xml:space="preserve">
</t>
    </r>
    <r>
      <rPr>
        <sz val="11"/>
        <color rgb="FF000000"/>
        <rFont val="Calibri"/>
      </rPr>
      <t>FortiAnalyzer is not configured for Security Fabric service</t>
    </r>
    <r>
      <rPr>
        <sz val="11"/>
        <color rgb="FF000000"/>
        <rFont val="Calibri"/>
      </rPr>
      <t xml:space="preserve">
</t>
    </r>
    <r>
      <rPr>
        <sz val="11"/>
        <color rgb="FF000000"/>
        <rFont val="Calibri"/>
      </rPr>
      <t>FortiAnalyzer log access failed</t>
    </r>
    <r>
      <rPr>
        <sz val="11"/>
        <color rgb="FF000000"/>
        <rFont val="Calibri"/>
      </rPr>
      <t xml:space="preserve">
</t>
    </r>
    <r>
      <rPr>
        <sz val="11"/>
        <color rgb="FF000000"/>
        <rFont val="Calibri"/>
      </rPr>
      <t>Log disk failure imminent</t>
    </r>
    <r>
      <rPr>
        <sz val="11"/>
        <color rgb="FF000000"/>
        <rFont val="Calibri"/>
      </rPr>
      <t xml:space="preserve">
</t>
    </r>
    <r>
      <rPr>
        <sz val="11"/>
        <color rgb="FF000000"/>
        <rFont val="Calibri"/>
      </rPr>
      <t>Log disk full</t>
    </r>
    <r>
      <rPr>
        <sz val="11"/>
        <color rgb="FF000000"/>
        <rFont val="Calibri"/>
      </rPr>
      <t xml:space="preserve">
</t>
    </r>
    <r>
      <rPr>
        <sz val="11"/>
        <color rgb="FF000000"/>
        <rFont val="Calibri"/>
      </rPr>
      <t>Log disk unavailable</t>
    </r>
    <r>
      <rPr>
        <sz val="11"/>
        <color rgb="FF000000"/>
        <rFont val="Calibri"/>
      </rPr>
      <t xml:space="preserve">
</t>
    </r>
    <r>
      <rPr>
        <sz val="11"/>
        <color rgb="FF000000"/>
        <rFont val="Calibri"/>
      </rPr>
      <t>Memory log access failed</t>
    </r>
    <r>
      <rPr>
        <sz val="11"/>
        <color rgb="FF000000"/>
        <rFont val="Calibri"/>
      </rPr>
      <t xml:space="preserve">
</t>
    </r>
    <r>
      <rPr>
        <sz val="11"/>
        <color rgb="FF000000"/>
        <rFont val="Calibri"/>
      </rPr>
      <t>Memory log full over final warning level</t>
    </r>
    <r>
      <rPr>
        <sz val="11"/>
        <color rgb="FF000000"/>
        <rFont val="Calibri"/>
      </rPr>
      <t xml:space="preserve">
</t>
    </r>
    <r>
      <rPr>
        <sz val="11"/>
        <color rgb="FF000000"/>
        <rFont val="Calibri"/>
      </rPr>
      <t>Memory log full over first warning level</t>
    </r>
    <r>
      <rPr>
        <sz val="11"/>
        <color rgb="FF000000"/>
        <rFont val="Calibri"/>
      </rPr>
      <t xml:space="preserve">
</t>
    </r>
    <r>
      <rPr>
        <sz val="11"/>
        <color rgb="FF000000"/>
        <rFont val="Calibri"/>
      </rPr>
      <t>Memory log full over second warning level</t>
    </r>
    <r>
      <rPr>
        <sz val="11"/>
        <color rgb="FF000000"/>
        <rFont val="Calibri"/>
      </rPr>
      <t xml:space="preserve">
</t>
    </r>
    <r>
      <rPr>
        <sz val="11"/>
        <color rgb="FF000000"/>
        <rFont val="Calibri"/>
      </rPr>
      <t>Memory logs failed to back up</t>
    </r>
  </si>
  <si>
    <r>
      <rPr>
        <sz val="11"/>
        <color rgb="FF000000"/>
        <rFont val="Calibri"/>
      </rPr>
      <t>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</si>
  <si>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Log in to the FortiGate GUI with Super-Admin privilege.</t>
    </r>
    <r>
      <rPr>
        <sz val="11"/>
        <color rgb="FF000000"/>
        <rFont val="Calibri"/>
      </rPr>
      <t xml:space="preserve">
</t>
    </r>
    <r>
      <rPr>
        <sz val="11"/>
        <color rgb="FF000000"/>
        <rFont val="Calibri"/>
      </rPr>
      <t>1. Click Security Fabric.</t>
    </r>
    <r>
      <rPr>
        <sz val="11"/>
        <color rgb="FF000000"/>
        <rFont val="Calibri"/>
      </rPr>
      <t xml:space="preserve">
</t>
    </r>
    <r>
      <rPr>
        <sz val="11"/>
        <color rgb="FF000000"/>
        <rFont val="Calibri"/>
      </rPr>
      <t>2. Click Automation.</t>
    </r>
    <r>
      <rPr>
        <sz val="11"/>
        <color rgb="FF000000"/>
        <rFont val="Calibri"/>
      </rPr>
      <t xml:space="preserve">
</t>
    </r>
    <r>
      <rPr>
        <sz val="11"/>
        <color rgb="FF000000"/>
        <rFont val="Calibri"/>
      </rPr>
      <t>3. Verify Automation Stitches are configured to send alerts related to audit processing failure.</t>
    </r>
    <r>
      <rPr>
        <sz val="11"/>
        <color rgb="FF000000"/>
        <rFont val="Calibri"/>
      </rPr>
      <t xml:space="preserve">
</t>
    </r>
    <r>
      <rPr>
        <sz val="11"/>
        <color rgb="FF000000"/>
        <rFont val="Calibri"/>
      </rPr>
      <t>4. For each Automation Stitch, verify a valid Action Email has been configured.</t>
    </r>
    <r>
      <rPr>
        <sz val="11"/>
        <color rgb="FF000000"/>
        <rFont val="Calibri"/>
      </rPr>
      <t xml:space="preserve">
</t>
    </r>
    <r>
      <rPr>
        <sz val="11"/>
        <color rgb="FF000000"/>
        <rFont val="Calibri"/>
      </rPr>
      <t>If Automation Stitches are not defined to trigger an immediate real-time alert of all audit processing failures, this is a finding.</t>
    </r>
    <r>
      <rPr>
        <sz val="11"/>
        <color rgb="FF000000"/>
        <rFont val="Calibri"/>
      </rPr>
      <t xml:space="preserve">
</t>
    </r>
    <r>
      <rPr>
        <sz val="11"/>
        <color rgb="FF000000"/>
        <rFont val="Calibri"/>
      </rPr>
      <t>Note: Relevant events for an Automation Stitch are below:</t>
    </r>
    <r>
      <rPr>
        <sz val="11"/>
        <color rgb="FF000000"/>
        <rFont val="Calibri"/>
      </rPr>
      <t xml:space="preserve">
</t>
    </r>
    <r>
      <rPr>
        <sz val="11"/>
        <color rgb="FF000000"/>
        <rFont val="Calibri"/>
      </rPr>
      <t>Disk Full</t>
    </r>
    <r>
      <rPr>
        <sz val="11"/>
        <color rgb="FF000000"/>
        <rFont val="Calibri"/>
      </rPr>
      <t xml:space="preserve">
</t>
    </r>
    <r>
      <rPr>
        <sz val="11"/>
        <color rgb="FF000000"/>
        <rFont val="Calibri"/>
      </rPr>
      <t>Disk Log access failed</t>
    </r>
    <r>
      <rPr>
        <sz val="11"/>
        <color rgb="FF000000"/>
        <rFont val="Calibri"/>
      </rPr>
      <t xml:space="preserve">
</t>
    </r>
    <r>
      <rPr>
        <sz val="11"/>
        <color rgb="FF000000"/>
        <rFont val="Calibri"/>
      </rPr>
      <t>Disk log directory deleted</t>
    </r>
    <r>
      <rPr>
        <sz val="11"/>
        <color rgb="FF000000"/>
        <rFont val="Calibri"/>
      </rPr>
      <t xml:space="preserve">
</t>
    </r>
    <r>
      <rPr>
        <sz val="11"/>
        <color rgb="FF000000"/>
        <rFont val="Calibri"/>
      </rPr>
      <t xml:space="preserve">Disk log file deleted </t>
    </r>
    <r>
      <rPr>
        <sz val="11"/>
        <color rgb="FF000000"/>
        <rFont val="Calibri"/>
      </rPr>
      <t xml:space="preserve">
</t>
    </r>
    <r>
      <rPr>
        <sz val="11"/>
        <color rgb="FF000000"/>
        <rFont val="Calibri"/>
      </rPr>
      <t>Disk log full over first warning</t>
    </r>
    <r>
      <rPr>
        <sz val="11"/>
        <color rgb="FF000000"/>
        <rFont val="Calibri"/>
      </rPr>
      <t xml:space="preserve">
</t>
    </r>
    <r>
      <rPr>
        <sz val="11"/>
        <color rgb="FF000000"/>
        <rFont val="Calibri"/>
      </rPr>
      <t>Disk logs failed to back up</t>
    </r>
    <r>
      <rPr>
        <sz val="11"/>
        <color rgb="FF000000"/>
        <rFont val="Calibri"/>
      </rPr>
      <t xml:space="preserve">
</t>
    </r>
    <r>
      <rPr>
        <sz val="11"/>
        <color rgb="FF000000"/>
        <rFont val="Calibri"/>
      </rPr>
      <t>Disk logs failed to back up to USB</t>
    </r>
    <r>
      <rPr>
        <sz val="11"/>
        <color rgb="FF000000"/>
        <rFont val="Calibri"/>
      </rPr>
      <t xml:space="preserve">
</t>
    </r>
    <r>
      <rPr>
        <sz val="11"/>
        <color rgb="FF000000"/>
        <rFont val="Calibri"/>
      </rPr>
      <t>Disk partitioning or formatting Error</t>
    </r>
    <r>
      <rPr>
        <sz val="11"/>
        <color rgb="FF000000"/>
        <rFont val="Calibri"/>
      </rPr>
      <t xml:space="preserve">
</t>
    </r>
    <r>
      <rPr>
        <sz val="11"/>
        <color rgb="FF000000"/>
        <rFont val="Calibri"/>
      </rPr>
      <t>Disk unavailable</t>
    </r>
    <r>
      <rPr>
        <sz val="11"/>
        <color rgb="FF000000"/>
        <rFont val="Calibri"/>
      </rPr>
      <t xml:space="preserve">
</t>
    </r>
    <r>
      <rPr>
        <sz val="11"/>
        <color rgb="FF000000"/>
        <rFont val="Calibri"/>
      </rPr>
      <t>FortiAnalyzer connection down</t>
    </r>
    <r>
      <rPr>
        <sz val="11"/>
        <color rgb="FF000000"/>
        <rFont val="Calibri"/>
      </rPr>
      <t xml:space="preserve">
</t>
    </r>
    <r>
      <rPr>
        <sz val="11"/>
        <color rgb="FF000000"/>
        <rFont val="Calibri"/>
      </rPr>
      <t>FortiAnalyzer connection failed</t>
    </r>
    <r>
      <rPr>
        <sz val="11"/>
        <color rgb="FF000000"/>
        <rFont val="Calibri"/>
      </rPr>
      <t xml:space="preserve">
</t>
    </r>
    <r>
      <rPr>
        <sz val="11"/>
        <color rgb="FF000000"/>
        <rFont val="Calibri"/>
      </rPr>
      <t>FortiAnalyzer is not configured for Security Fabric service</t>
    </r>
    <r>
      <rPr>
        <sz val="11"/>
        <color rgb="FF000000"/>
        <rFont val="Calibri"/>
      </rPr>
      <t xml:space="preserve">
</t>
    </r>
    <r>
      <rPr>
        <sz val="11"/>
        <color rgb="FF000000"/>
        <rFont val="Calibri"/>
      </rPr>
      <t>FortiAnalyzer log access failed</t>
    </r>
    <r>
      <rPr>
        <sz val="11"/>
        <color rgb="FF000000"/>
        <rFont val="Calibri"/>
      </rPr>
      <t xml:space="preserve">
</t>
    </r>
    <r>
      <rPr>
        <sz val="11"/>
        <color rgb="FF000000"/>
        <rFont val="Calibri"/>
      </rPr>
      <t>Log disk failure imminent</t>
    </r>
    <r>
      <rPr>
        <sz val="11"/>
        <color rgb="FF000000"/>
        <rFont val="Calibri"/>
      </rPr>
      <t xml:space="preserve">
</t>
    </r>
    <r>
      <rPr>
        <sz val="11"/>
        <color rgb="FF000000"/>
        <rFont val="Calibri"/>
      </rPr>
      <t>Log disk full</t>
    </r>
    <r>
      <rPr>
        <sz val="11"/>
        <color rgb="FF000000"/>
        <rFont val="Calibri"/>
      </rPr>
      <t xml:space="preserve">
</t>
    </r>
    <r>
      <rPr>
        <sz val="11"/>
        <color rgb="FF000000"/>
        <rFont val="Calibri"/>
      </rPr>
      <t>Log disk unavailable</t>
    </r>
    <r>
      <rPr>
        <sz val="11"/>
        <color rgb="FF000000"/>
        <rFont val="Calibri"/>
      </rPr>
      <t xml:space="preserve">
</t>
    </r>
    <r>
      <rPr>
        <sz val="11"/>
        <color rgb="FF000000"/>
        <rFont val="Calibri"/>
      </rPr>
      <t>Memory log access failed</t>
    </r>
    <r>
      <rPr>
        <sz val="11"/>
        <color rgb="FF000000"/>
        <rFont val="Calibri"/>
      </rPr>
      <t xml:space="preserve">
</t>
    </r>
    <r>
      <rPr>
        <sz val="11"/>
        <color rgb="FF000000"/>
        <rFont val="Calibri"/>
      </rPr>
      <t>Memory log full over final warning level</t>
    </r>
    <r>
      <rPr>
        <sz val="11"/>
        <color rgb="FF000000"/>
        <rFont val="Calibri"/>
      </rPr>
      <t xml:space="preserve">
</t>
    </r>
    <r>
      <rPr>
        <sz val="11"/>
        <color rgb="FF000000"/>
        <rFont val="Calibri"/>
      </rPr>
      <t>Memory log full over first warning level</t>
    </r>
    <r>
      <rPr>
        <sz val="11"/>
        <color rgb="FF000000"/>
        <rFont val="Calibri"/>
      </rPr>
      <t xml:space="preserve">
</t>
    </r>
    <r>
      <rPr>
        <sz val="11"/>
        <color rgb="FF000000"/>
        <rFont val="Calibri"/>
      </rPr>
      <t>Memory log full over second warning level</t>
    </r>
    <r>
      <rPr>
        <sz val="11"/>
        <color rgb="FF000000"/>
        <rFont val="Calibri"/>
      </rPr>
      <t xml:space="preserve">
</t>
    </r>
    <r>
      <rPr>
        <sz val="11"/>
        <color rgb="FF000000"/>
        <rFont val="Calibri"/>
      </rPr>
      <t>Memory logs failed to back up</t>
    </r>
  </si>
  <si>
    <t>V-234183</t>
  </si>
  <si>
    <r>
      <rPr>
        <sz val="11"/>
        <rFont val="Calibri"/>
      </rPr>
      <t>The FortiGate device must synchronize internal information system clocks using redundant authoritative time sources.</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</si>
  <si>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 xml:space="preserve">2. Run the following command: </t>
    </r>
    <r>
      <rPr>
        <sz val="11"/>
        <color rgb="FF000000"/>
        <rFont val="Calibri"/>
      </rPr>
      <t xml:space="preserve">
</t>
    </r>
    <r>
      <rPr>
        <sz val="11"/>
        <color rgb="FF000000"/>
        <rFont val="Calibri"/>
      </rPr>
      <t xml:space="preserve">     # config system ntp</t>
    </r>
    <r>
      <rPr>
        <sz val="11"/>
        <color rgb="FF000000"/>
        <rFont val="Calibri"/>
      </rPr>
      <t xml:space="preserve">
</t>
    </r>
    <r>
      <rPr>
        <sz val="11"/>
        <color rgb="FF000000"/>
        <rFont val="Calibri"/>
      </rPr>
      <t xml:space="preserve">     #    set ntpsync enable</t>
    </r>
    <r>
      <rPr>
        <sz val="11"/>
        <color rgb="FF000000"/>
        <rFont val="Calibri"/>
      </rPr>
      <t xml:space="preserve">
</t>
    </r>
    <r>
      <rPr>
        <sz val="11"/>
        <color rgb="FF000000"/>
        <rFont val="Calibri"/>
      </rPr>
      <t xml:space="preserve">     #    set type custom</t>
    </r>
    <r>
      <rPr>
        <sz val="11"/>
        <color rgb="FF000000"/>
        <rFont val="Calibri"/>
      </rPr>
      <t xml:space="preserve">
</t>
    </r>
    <r>
      <rPr>
        <sz val="11"/>
        <color rgb="FF000000"/>
        <rFont val="Calibri"/>
      </rPr>
      <t xml:space="preserve">     #    set syncinterval {INTEGER}</t>
    </r>
    <r>
      <rPr>
        <sz val="11"/>
        <color rgb="FF000000"/>
        <rFont val="Calibri"/>
      </rPr>
      <t xml:space="preserve">
</t>
    </r>
    <r>
      <rPr>
        <sz val="11"/>
        <color rgb="FF000000"/>
        <rFont val="Calibri"/>
      </rPr>
      <t>To add NTP server 1:</t>
    </r>
    <r>
      <rPr>
        <sz val="11"/>
        <color rgb="FF000000"/>
        <rFont val="Calibri"/>
      </rPr>
      <t xml:space="preserve">
</t>
    </r>
    <r>
      <rPr>
        <sz val="11"/>
        <color rgb="FF000000"/>
        <rFont val="Calibri"/>
      </rPr>
      <t xml:space="preserve">     # config ntpserver</t>
    </r>
    <r>
      <rPr>
        <sz val="11"/>
        <color rgb="FF000000"/>
        <rFont val="Calibri"/>
      </rPr>
      <t xml:space="preserve">
</t>
    </r>
    <r>
      <rPr>
        <sz val="11"/>
        <color rgb="FF000000"/>
        <rFont val="Calibri"/>
      </rPr>
      <t xml:space="preserve">     #    edit {ID}</t>
    </r>
    <r>
      <rPr>
        <sz val="11"/>
        <color rgb="FF000000"/>
        <rFont val="Calibri"/>
      </rPr>
      <t xml:space="preserve">
</t>
    </r>
    <r>
      <rPr>
        <sz val="11"/>
        <color rgb="FF000000"/>
        <rFont val="Calibri"/>
      </rPr>
      <t xml:space="preserve">     #    set server {IP ADDRESS}</t>
    </r>
    <r>
      <rPr>
        <sz val="11"/>
        <color rgb="FF000000"/>
        <rFont val="Calibri"/>
      </rPr>
      <t xml:space="preserve">
</t>
    </r>
    <r>
      <rPr>
        <sz val="11"/>
        <color rgb="FF000000"/>
        <rFont val="Calibri"/>
      </rPr>
      <t xml:space="preserve">     #    set authentication enable</t>
    </r>
    <r>
      <rPr>
        <sz val="11"/>
        <color rgb="FF000000"/>
        <rFont val="Calibri"/>
      </rPr>
      <t xml:space="preserve">
</t>
    </r>
    <r>
      <rPr>
        <sz val="11"/>
        <color rgb="FF000000"/>
        <rFont val="Calibri"/>
      </rPr>
      <t xml:space="preserve">     #    set key {PASSWORD}</t>
    </r>
    <r>
      <rPr>
        <sz val="11"/>
        <color rgb="FF000000"/>
        <rFont val="Calibri"/>
      </rPr>
      <t xml:space="preserve">
</t>
    </r>
    <r>
      <rPr>
        <sz val="11"/>
        <color rgb="FF000000"/>
        <rFont val="Calibri"/>
      </rPr>
      <t xml:space="preserve">     #    set key-id {INTEGER}</t>
    </r>
    <r>
      <rPr>
        <sz val="11"/>
        <color rgb="FF000000"/>
        <rFont val="Calibri"/>
      </rPr>
      <t xml:space="preserve">
</t>
    </r>
    <r>
      <rPr>
        <sz val="11"/>
        <color rgb="FF000000"/>
        <rFont val="Calibri"/>
      </rPr>
      <t xml:space="preserve">     #    next</t>
    </r>
    <r>
      <rPr>
        <sz val="11"/>
        <color rgb="FF000000"/>
        <rFont val="Calibri"/>
      </rPr>
      <t xml:space="preserve">
</t>
    </r>
    <r>
      <rPr>
        <sz val="11"/>
        <color rgb="FF000000"/>
        <rFont val="Calibri"/>
      </rPr>
      <t>To add NTP server 2:</t>
    </r>
    <r>
      <rPr>
        <sz val="11"/>
        <color rgb="FF000000"/>
        <rFont val="Calibri"/>
      </rPr>
      <t xml:space="preserve">
</t>
    </r>
    <r>
      <rPr>
        <sz val="11"/>
        <color rgb="FF000000"/>
        <rFont val="Calibri"/>
      </rPr>
      <t xml:space="preserve">     # config ntpserver</t>
    </r>
    <r>
      <rPr>
        <sz val="11"/>
        <color rgb="FF000000"/>
        <rFont val="Calibri"/>
      </rPr>
      <t xml:space="preserve">
</t>
    </r>
    <r>
      <rPr>
        <sz val="11"/>
        <color rgb="FF000000"/>
        <rFont val="Calibri"/>
      </rPr>
      <t xml:space="preserve">     #    edit {ID}</t>
    </r>
    <r>
      <rPr>
        <sz val="11"/>
        <color rgb="FF000000"/>
        <rFont val="Calibri"/>
      </rPr>
      <t xml:space="preserve">
</t>
    </r>
    <r>
      <rPr>
        <sz val="11"/>
        <color rgb="FF000000"/>
        <rFont val="Calibri"/>
      </rPr>
      <t xml:space="preserve">     #    set server {IP ADDRESS}</t>
    </r>
    <r>
      <rPr>
        <sz val="11"/>
        <color rgb="FF000000"/>
        <rFont val="Calibri"/>
      </rPr>
      <t xml:space="preserve">
</t>
    </r>
    <r>
      <rPr>
        <sz val="11"/>
        <color rgb="FF000000"/>
        <rFont val="Calibri"/>
      </rPr>
      <t xml:space="preserve">     #    set authentication enable</t>
    </r>
    <r>
      <rPr>
        <sz val="11"/>
        <color rgb="FF000000"/>
        <rFont val="Calibri"/>
      </rPr>
      <t xml:space="preserve">
</t>
    </r>
    <r>
      <rPr>
        <sz val="11"/>
        <color rgb="FF000000"/>
        <rFont val="Calibri"/>
      </rPr>
      <t xml:space="preserve">     #    set key {PASSWORD}</t>
    </r>
    <r>
      <rPr>
        <sz val="11"/>
        <color rgb="FF000000"/>
        <rFont val="Calibri"/>
      </rPr>
      <t xml:space="preserve">
</t>
    </r>
    <r>
      <rPr>
        <sz val="11"/>
        <color rgb="FF000000"/>
        <rFont val="Calibri"/>
      </rPr>
      <t xml:space="preserve">     #    set key-id {INTEGER}</t>
    </r>
    <r>
      <rPr>
        <sz val="11"/>
        <color rgb="FF000000"/>
        <rFont val="Calibri"/>
      </rPr>
      <t xml:space="preserve">
</t>
    </r>
    <r>
      <rPr>
        <sz val="11"/>
        <color rgb="FF000000"/>
        <rFont val="Calibri"/>
      </rPr>
      <t xml:space="preserve">     #    next</t>
    </r>
    <r>
      <rPr>
        <sz val="11"/>
        <color rgb="FF000000"/>
        <rFont val="Calibri"/>
      </rPr>
      <t xml:space="preserve">
</t>
    </r>
    <r>
      <rPr>
        <sz val="11"/>
        <color rgb="FF000000"/>
        <rFont val="Calibri"/>
      </rPr>
      <t xml:space="preserve">     # end</t>
    </r>
  </si>
  <si>
    <r>
      <rPr>
        <sz val="11"/>
        <color rgb="FF000000"/>
        <rFont val="Calibri"/>
      </rPr>
      <t>The loss of connectivity to a particular authoritative time source will result in the loss of time synchronization (free-run mode) and increasingly inaccurate time stamps on audit events and other functions.</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</si>
  <si>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system ntp | grep server</t>
    </r>
    <r>
      <rPr>
        <sz val="11"/>
        <color rgb="FF000000"/>
        <rFont val="Calibri"/>
      </rPr>
      <t xml:space="preserve">
</t>
    </r>
    <r>
      <rPr>
        <sz val="11"/>
        <color rgb="FF000000"/>
        <rFont val="Calibri"/>
      </rPr>
      <t>The output should be:</t>
    </r>
    <r>
      <rPr>
        <sz val="11"/>
        <color rgb="FF000000"/>
        <rFont val="Calibri"/>
      </rPr>
      <t xml:space="preserve">
</t>
    </r>
    <r>
      <rPr>
        <sz val="11"/>
        <color rgb="FF000000"/>
        <rFont val="Calibri"/>
      </rPr>
      <t xml:space="preserve">       set server {IP address of NTP server 1}</t>
    </r>
    <r>
      <rPr>
        <sz val="11"/>
        <color rgb="FF000000"/>
        <rFont val="Calibri"/>
      </rPr>
      <t xml:space="preserve">
</t>
    </r>
    <r>
      <rPr>
        <sz val="11"/>
        <color rgb="FF000000"/>
        <rFont val="Calibri"/>
      </rPr>
      <t xml:space="preserve">       set server {IP address of NTP server 2}</t>
    </r>
    <r>
      <rPr>
        <sz val="11"/>
        <color rgb="FF000000"/>
        <rFont val="Calibri"/>
      </rPr>
      <t xml:space="preserve">
</t>
    </r>
    <r>
      <rPr>
        <sz val="11"/>
        <color rgb="FF000000"/>
        <rFont val="Calibri"/>
      </rPr>
      <t>If the internal information system clocks are not configured to synchronize with the primary and secondary time sources, this is a finding.</t>
    </r>
  </si>
  <si>
    <t>V-234184</t>
  </si>
  <si>
    <r>
      <rPr>
        <sz val="11"/>
        <rFont val="Calibri"/>
      </rPr>
      <t>The FortiGate device must record time stamps for audit records that can be mapped to Coordinated Universal Time (UTC) or Greenwich Mean Time (GMT).</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</si>
  <si>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Go to Settings.</t>
    </r>
    <r>
      <rPr>
        <sz val="11"/>
        <color rgb="FF000000"/>
        <rFont val="Calibri"/>
      </rPr>
      <t xml:space="preserve">
</t>
    </r>
    <r>
      <rPr>
        <sz val="11"/>
        <color rgb="FF000000"/>
        <rFont val="Calibri"/>
      </rPr>
      <t>3. On Time Zone, select the time zone in which the FortiGate device is located.</t>
    </r>
    <r>
      <rPr>
        <sz val="11"/>
        <color rgb="FF000000"/>
        <rFont val="Calibri"/>
      </rPr>
      <t xml:space="preserve">
</t>
    </r>
    <r>
      <rPr>
        <sz val="11"/>
        <color rgb="FF000000"/>
        <rFont val="Calibri"/>
      </rPr>
      <t>4. Click Apply.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system global</t>
    </r>
    <r>
      <rPr>
        <sz val="11"/>
        <color rgb="FF000000"/>
        <rFont val="Calibri"/>
      </rPr>
      <t xml:space="preserve">
</t>
    </r>
    <r>
      <rPr>
        <sz val="11"/>
        <color rgb="FF000000"/>
        <rFont val="Calibri"/>
      </rPr>
      <t xml:space="preserve">     #    set timezone {TIMEZONE INDEX}</t>
    </r>
    <r>
      <rPr>
        <sz val="11"/>
        <color rgb="FF000000"/>
        <rFont val="Calibri"/>
      </rPr>
      <t xml:space="preserve">
</t>
    </r>
    <r>
      <rPr>
        <sz val="11"/>
        <color rgb="FF000000"/>
        <rFont val="Calibri"/>
      </rPr>
      <t xml:space="preserve">     #    end</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</si>
  <si>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Coordinated Universal Time (UTC), a modern continuation of Greenwich Mean Time (GMT), or local time with an offset from UTC.</t>
    </r>
  </si>
  <si>
    <r>
      <rPr>
        <sz val="11"/>
        <color rgb="FF000000"/>
        <rFont val="Calibri"/>
      </rPr>
      <t>Log in to the FortiGate GUI with Super-Admin privilege.</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Events.</t>
    </r>
    <r>
      <rPr>
        <sz val="11"/>
        <color rgb="FF000000"/>
        <rFont val="Calibri"/>
      </rPr>
      <t xml:space="preserve">
</t>
    </r>
    <r>
      <rPr>
        <sz val="11"/>
        <color rgb="FF000000"/>
        <rFont val="Calibri"/>
      </rPr>
      <t>3. On the Events page, double-click on an event for detail.</t>
    </r>
    <r>
      <rPr>
        <sz val="11"/>
        <color rgb="FF000000"/>
        <rFont val="Calibri"/>
      </rPr>
      <t xml:space="preserve">
</t>
    </r>
    <r>
      <rPr>
        <sz val="11"/>
        <color rgb="FF000000"/>
        <rFont val="Calibri"/>
      </rPr>
      <t>4. Verify in the log details that the mapped time zone reflects GMT.</t>
    </r>
    <r>
      <rPr>
        <sz val="11"/>
        <color rgb="FF000000"/>
        <rFont val="Calibri"/>
      </rPr>
      <t xml:space="preserve">
</t>
    </r>
    <r>
      <rPr>
        <sz val="11"/>
        <color rgb="FF000000"/>
        <rFont val="Calibri"/>
      </rPr>
      <t>If the time zone is not mapped to GMT, this is a finding.</t>
    </r>
  </si>
  <si>
    <t>V-234185</t>
  </si>
  <si>
    <r>
      <rPr>
        <sz val="11"/>
        <rFont val="Calibri"/>
      </rPr>
      <t>The FortiGate device must protect audit information from unauthorized deletion.</t>
    </r>
  </si>
  <si>
    <r>
      <rPr>
        <sz val="11"/>
        <color rgb="FF000000"/>
        <rFont val="Calibri"/>
      </rPr>
      <t>Log in to the FortiGate GUI with Super-Admin privilege.</t>
    </r>
    <r>
      <rPr>
        <sz val="11"/>
        <color rgb="FF000000"/>
        <rFont val="Calibri"/>
      </rPr>
      <t xml:space="preserve">
</t>
    </r>
    <r>
      <rPr>
        <sz val="11"/>
        <color rgb="FF000000"/>
        <rFont val="Calibri"/>
      </rPr>
      <t>To limit the Log and Report access to existing low-privileged administrators:</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Identify the admin role that has unauthorized access to Log and Report settings.</t>
    </r>
    <r>
      <rPr>
        <sz val="11"/>
        <color rgb="FF000000"/>
        <rFont val="Calibri"/>
      </rPr>
      <t xml:space="preserve">
</t>
    </r>
    <r>
      <rPr>
        <sz val="11"/>
        <color rgb="FF000000"/>
        <rFont val="Calibri"/>
      </rPr>
      <t>4. Select the admin role and hover over the profile assigned to the role.</t>
    </r>
    <r>
      <rPr>
        <sz val="11"/>
        <color rgb="FF000000"/>
        <rFont val="Calibri"/>
      </rPr>
      <t xml:space="preserve">
</t>
    </r>
    <r>
      <rPr>
        <sz val="11"/>
        <color rgb="FF000000"/>
        <rFont val="Calibri"/>
      </rPr>
      <t>5. Click Edit.</t>
    </r>
    <r>
      <rPr>
        <sz val="11"/>
        <color rgb="FF000000"/>
        <rFont val="Calibri"/>
      </rPr>
      <t xml:space="preserve">
</t>
    </r>
    <r>
      <rPr>
        <sz val="11"/>
        <color rgb="FF000000"/>
        <rFont val="Calibri"/>
      </rPr>
      <t>6. On Log and Report access permission, click None or Read.</t>
    </r>
    <r>
      <rPr>
        <sz val="11"/>
        <color rgb="FF000000"/>
        <rFont val="Calibri"/>
      </rPr>
      <t xml:space="preserve">
</t>
    </r>
    <r>
      <rPr>
        <sz val="11"/>
        <color rgb="FF000000"/>
        <rFont val="Calibri"/>
      </rPr>
      <t>7. Click OK to save.</t>
    </r>
    <r>
      <rPr>
        <sz val="11"/>
        <color rgb="FF000000"/>
        <rFont val="Calibri"/>
      </rPr>
      <t xml:space="preserve">
</t>
    </r>
    <r>
      <rPr>
        <sz val="11"/>
        <color rgb="FF000000"/>
        <rFont val="Calibri"/>
      </rPr>
      <t>Repeat this process to define all the Administrators needed to meet privilege separation requirements for the organization.</t>
    </r>
  </si>
  <si>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If audit data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network device must protect audit information from unauthorized deletion. This requirement can be achieved through multiple methods, which will depend upon system architecture and design. Some commonly employed methods include: ensuring log files receive the proper file system permissions utilizing file system protections, restricting access, and backing up log data to ensure log data is retained.</t>
    </r>
    <r>
      <rPr>
        <sz val="11"/>
        <color rgb="FF000000"/>
        <rFont val="Calibri"/>
      </rPr>
      <t xml:space="preserve">
</t>
    </r>
    <r>
      <rPr>
        <sz val="11"/>
        <color rgb="FF000000"/>
        <rFont val="Calibri"/>
      </rPr>
      <t>Network devices providing a user interface to audit data will leverage user permissions and roles identifying the user accessing the data, and the corresponding rights the user enjoys, to make access decisions regarding the deletion of audit data.</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</si>
  <si>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Click on each administrator who is not authorized to access Log and Report Settings and hover over the profile assigned to the role.</t>
    </r>
    <r>
      <rPr>
        <sz val="11"/>
        <color rgb="FF000000"/>
        <rFont val="Calibri"/>
      </rPr>
      <t xml:space="preserve">
</t>
    </r>
    <r>
      <rPr>
        <sz val="11"/>
        <color rgb="FF000000"/>
        <rFont val="Calibri"/>
      </rPr>
      <t>4. Click Edit.</t>
    </r>
    <r>
      <rPr>
        <sz val="11"/>
        <color rgb="FF000000"/>
        <rFont val="Calibri"/>
      </rPr>
      <t xml:space="preserve">
</t>
    </r>
    <r>
      <rPr>
        <sz val="11"/>
        <color rgb="FF000000"/>
        <rFont val="Calibri"/>
      </rPr>
      <t>5. Verify that the permission to Log and Report is set to None or Read.</t>
    </r>
    <r>
      <rPr>
        <sz val="11"/>
        <color rgb="FF000000"/>
        <rFont val="Calibri"/>
      </rPr>
      <t xml:space="preserve">
</t>
    </r>
    <r>
      <rPr>
        <sz val="11"/>
        <color rgb="FF000000"/>
        <rFont val="Calibri"/>
      </rPr>
      <t>If any low-privileged administrator has Read/Write access to Log and Report, this is a finding.</t>
    </r>
  </si>
  <si>
    <t>V-234186</t>
  </si>
  <si>
    <r>
      <rPr>
        <sz val="11"/>
        <rFont val="Calibri"/>
      </rPr>
      <t>The FortiGate device must protect audit tools from unauthorized access.</t>
    </r>
  </si>
  <si>
    <r>
      <rPr>
        <sz val="11"/>
        <color rgb="FF000000"/>
        <rFont val="Calibri"/>
      </rPr>
      <t>Log in to the FortiGate GUI with Super-Admin privilege.</t>
    </r>
    <r>
      <rPr>
        <sz val="11"/>
        <color rgb="FF000000"/>
        <rFont val="Calibri"/>
      </rPr>
      <t xml:space="preserve">
</t>
    </r>
    <r>
      <rPr>
        <sz val="11"/>
        <color rgb="FF000000"/>
        <rFont val="Calibri"/>
      </rPr>
      <t>To limit the Log and Report access to existing low-privileged administrators:</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Identify any administrator that is not authorized to access Log and Report settings.</t>
    </r>
    <r>
      <rPr>
        <sz val="11"/>
        <color rgb="FF000000"/>
        <rFont val="Calibri"/>
      </rPr>
      <t xml:space="preserve">
</t>
    </r>
    <r>
      <rPr>
        <sz val="11"/>
        <color rgb="FF000000"/>
        <rFont val="Calibri"/>
      </rPr>
      <t>4. Select the admin role and hover over the profile assigned to the role.</t>
    </r>
    <r>
      <rPr>
        <sz val="11"/>
        <color rgb="FF000000"/>
        <rFont val="Calibri"/>
      </rPr>
      <t xml:space="preserve">
</t>
    </r>
    <r>
      <rPr>
        <sz val="11"/>
        <color rgb="FF000000"/>
        <rFont val="Calibri"/>
      </rPr>
      <t>5. Click Edit.</t>
    </r>
    <r>
      <rPr>
        <sz val="11"/>
        <color rgb="FF000000"/>
        <rFont val="Calibri"/>
      </rPr>
      <t xml:space="preserve">
</t>
    </r>
    <r>
      <rPr>
        <sz val="11"/>
        <color rgb="FF000000"/>
        <rFont val="Calibri"/>
      </rPr>
      <t>6. On Log and Report access permission, click None.</t>
    </r>
    <r>
      <rPr>
        <sz val="11"/>
        <color rgb="FF000000"/>
        <rFont val="Calibri"/>
      </rPr>
      <t xml:space="preserve">
</t>
    </r>
    <r>
      <rPr>
        <sz val="11"/>
        <color rgb="FF000000"/>
        <rFont val="Calibri"/>
      </rPr>
      <t>7. Click OK to save.</t>
    </r>
    <r>
      <rPr>
        <sz val="11"/>
        <color rgb="FF000000"/>
        <rFont val="Calibri"/>
      </rPr>
      <t xml:space="preserve">
</t>
    </r>
    <r>
      <rPr>
        <sz val="11"/>
        <color rgb="FF000000"/>
        <rFont val="Calibri"/>
      </rPr>
      <t>Repeat this process to define all the Administrators needed to meet privilege-separation requirements for the organization.</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</si>
  <si>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Network devices providing tools to interface with audit data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</si>
  <si>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Click each administrator who is not authorized to access Log and Report Settings and hover over the profile assigned to the role.</t>
    </r>
    <r>
      <rPr>
        <sz val="11"/>
        <color rgb="FF000000"/>
        <rFont val="Calibri"/>
      </rPr>
      <t xml:space="preserve">
</t>
    </r>
    <r>
      <rPr>
        <sz val="11"/>
        <color rgb="FF000000"/>
        <rFont val="Calibri"/>
      </rPr>
      <t>4. Click Edit.</t>
    </r>
    <r>
      <rPr>
        <sz val="11"/>
        <color rgb="FF000000"/>
        <rFont val="Calibri"/>
      </rPr>
      <t xml:space="preserve">
</t>
    </r>
    <r>
      <rPr>
        <sz val="11"/>
        <color rgb="FF000000"/>
        <rFont val="Calibri"/>
      </rPr>
      <t>5. Verify the permission to Log and Report is set to None.</t>
    </r>
    <r>
      <rPr>
        <sz val="11"/>
        <color rgb="FF000000"/>
        <rFont val="Calibri"/>
      </rPr>
      <t xml:space="preserve">
</t>
    </r>
    <r>
      <rPr>
        <sz val="11"/>
        <color rgb="FF000000"/>
        <rFont val="Calibri"/>
      </rPr>
      <t>If any low-privileged administrator has Read/Write or Read access to Log and Report settings, this is a finding.</t>
    </r>
  </si>
  <si>
    <t>V-234187</t>
  </si>
  <si>
    <r>
      <rPr>
        <sz val="11"/>
        <rFont val="Calibri"/>
      </rPr>
      <t>The FortiGate device must protect audit tools from unauthorized modification.</t>
    </r>
  </si>
  <si>
    <r>
      <rPr>
        <sz val="11"/>
        <color rgb="FF000000"/>
        <rFont val="Calibri"/>
      </rPr>
      <t>Log in to the FortiGate GUI with Super-Admin privilege.</t>
    </r>
    <r>
      <rPr>
        <sz val="11"/>
        <color rgb="FF000000"/>
        <rFont val="Calibri"/>
      </rPr>
      <t xml:space="preserve">
</t>
    </r>
    <r>
      <rPr>
        <sz val="11"/>
        <color rgb="FF000000"/>
        <rFont val="Calibri"/>
      </rPr>
      <t>To limit the Log and Report access to existing low-privileged administrators:</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Identify the admin role that is not authorized access to Log and Report settings.</t>
    </r>
    <r>
      <rPr>
        <sz val="11"/>
        <color rgb="FF000000"/>
        <rFont val="Calibri"/>
      </rPr>
      <t xml:space="preserve">
</t>
    </r>
    <r>
      <rPr>
        <sz val="11"/>
        <color rgb="FF000000"/>
        <rFont val="Calibri"/>
      </rPr>
      <t>4. Select the admin role and hover over the profile assigned to the role.</t>
    </r>
    <r>
      <rPr>
        <sz val="11"/>
        <color rgb="FF000000"/>
        <rFont val="Calibri"/>
      </rPr>
      <t xml:space="preserve">
</t>
    </r>
    <r>
      <rPr>
        <sz val="11"/>
        <color rgb="FF000000"/>
        <rFont val="Calibri"/>
      </rPr>
      <t>5. Click Edit.</t>
    </r>
    <r>
      <rPr>
        <sz val="11"/>
        <color rgb="FF000000"/>
        <rFont val="Calibri"/>
      </rPr>
      <t xml:space="preserve">
</t>
    </r>
    <r>
      <rPr>
        <sz val="11"/>
        <color rgb="FF000000"/>
        <rFont val="Calibri"/>
      </rPr>
      <t>6. On Log and Report access permission, click None or Read.</t>
    </r>
    <r>
      <rPr>
        <sz val="11"/>
        <color rgb="FF000000"/>
        <rFont val="Calibri"/>
      </rPr>
      <t xml:space="preserve">
</t>
    </r>
    <r>
      <rPr>
        <sz val="11"/>
        <color rgb="FF000000"/>
        <rFont val="Calibri"/>
      </rPr>
      <t>7. Click OK to save.</t>
    </r>
    <r>
      <rPr>
        <sz val="11"/>
        <color rgb="FF000000"/>
        <rFont val="Calibri"/>
      </rPr>
      <t xml:space="preserve">
</t>
    </r>
    <r>
      <rPr>
        <sz val="11"/>
        <color rgb="FF000000"/>
        <rFont val="Calibri"/>
      </rPr>
      <t>Repeat this process to define all the Administrators needed to meet privilege separation requirements for the organization.</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</si>
  <si>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Network devices providing tools to interface with audit data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</si>
  <si>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Click on each administrator who is not authorized to access Log and Report settings and hover over the profile assigned to the role.</t>
    </r>
    <r>
      <rPr>
        <sz val="11"/>
        <color rgb="FF000000"/>
        <rFont val="Calibri"/>
      </rPr>
      <t xml:space="preserve">
</t>
    </r>
    <r>
      <rPr>
        <sz val="11"/>
        <color rgb="FF000000"/>
        <rFont val="Calibri"/>
      </rPr>
      <t>4. Click Edit.</t>
    </r>
    <r>
      <rPr>
        <sz val="11"/>
        <color rgb="FF000000"/>
        <rFont val="Calibri"/>
      </rPr>
      <t xml:space="preserve">
</t>
    </r>
    <r>
      <rPr>
        <sz val="11"/>
        <color rgb="FF000000"/>
        <rFont val="Calibri"/>
      </rPr>
      <t>5. Verify that the permission to Log and Report is set to None or Read.</t>
    </r>
    <r>
      <rPr>
        <sz val="11"/>
        <color rgb="FF000000"/>
        <rFont val="Calibri"/>
      </rPr>
      <t xml:space="preserve">
</t>
    </r>
    <r>
      <rPr>
        <sz val="11"/>
        <color rgb="FF000000"/>
        <rFont val="Calibri"/>
      </rPr>
      <t>If any low-privileged administrator has Read/Write access to Log and Report, this is a finding.</t>
    </r>
  </si>
  <si>
    <t>V-234188</t>
  </si>
  <si>
    <r>
      <rPr>
        <sz val="11"/>
        <rFont val="Calibri"/>
      </rPr>
      <t>The FortiGate device must prohibit installation of software without explicit privileged status.</t>
    </r>
  </si>
  <si>
    <r>
      <rPr>
        <sz val="11"/>
        <color rgb="FF000000"/>
        <rFont val="Calibri"/>
      </rPr>
      <t>To limit the System access to existing low-privileged administrators, 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Identify the admin role that has unauthorized access to System settings.</t>
    </r>
    <r>
      <rPr>
        <sz val="11"/>
        <color rgb="FF000000"/>
        <rFont val="Calibri"/>
      </rPr>
      <t xml:space="preserve">
</t>
    </r>
    <r>
      <rPr>
        <sz val="11"/>
        <color rgb="FF000000"/>
        <rFont val="Calibri"/>
      </rPr>
      <t>4. Select the admin role and hover over the profile assigned to the role.</t>
    </r>
    <r>
      <rPr>
        <sz val="11"/>
        <color rgb="FF000000"/>
        <rFont val="Calibri"/>
      </rPr>
      <t xml:space="preserve">
</t>
    </r>
    <r>
      <rPr>
        <sz val="11"/>
        <color rgb="FF000000"/>
        <rFont val="Calibri"/>
      </rPr>
      <t>5. Click Edit.</t>
    </r>
    <r>
      <rPr>
        <sz val="11"/>
        <color rgb="FF000000"/>
        <rFont val="Calibri"/>
      </rPr>
      <t xml:space="preserve">
</t>
    </r>
    <r>
      <rPr>
        <sz val="11"/>
        <color rgb="FF000000"/>
        <rFont val="Calibri"/>
      </rPr>
      <t>6. On System access permission, click None or Read only.</t>
    </r>
    <r>
      <rPr>
        <sz val="11"/>
        <color rgb="FF000000"/>
        <rFont val="Calibri"/>
      </rPr>
      <t xml:space="preserve">
</t>
    </r>
    <r>
      <rPr>
        <sz val="11"/>
        <color rgb="FF000000"/>
        <rFont val="Calibri"/>
      </rPr>
      <t>7. Click OK to save.</t>
    </r>
    <r>
      <rPr>
        <sz val="11"/>
        <color rgb="FF000000"/>
        <rFont val="Calibri"/>
      </rPr>
      <t xml:space="preserve">
</t>
    </r>
    <r>
      <rPr>
        <sz val="11"/>
        <color rgb="FF000000"/>
        <rFont val="Calibri"/>
      </rPr>
      <t>Repeat this process to define all the Administrators needed to meet privilege separation requirements for the organization.</t>
    </r>
  </si>
  <si>
    <r>
      <rPr>
        <sz val="11"/>
        <color rgb="FF000000"/>
        <rFont val="Calibri"/>
      </rPr>
      <t>Allowing anyone to install software, without explicit privileges, creates the risk that untested or potentially malicious software will be installed on the system. This requirement applies to code changes and upgrades for all network devices.</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</si>
  <si>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Identify the administrator that is not authorized to access System Settings and hover over the profile assigned to the role.</t>
    </r>
    <r>
      <rPr>
        <sz val="11"/>
        <color rgb="FF000000"/>
        <rFont val="Calibri"/>
      </rPr>
      <t xml:space="preserve">
</t>
    </r>
    <r>
      <rPr>
        <sz val="11"/>
        <color rgb="FF000000"/>
        <rFont val="Calibri"/>
      </rPr>
      <t>4. Click Edit.</t>
    </r>
    <r>
      <rPr>
        <sz val="11"/>
        <color rgb="FF000000"/>
        <rFont val="Calibri"/>
      </rPr>
      <t xml:space="preserve">
</t>
    </r>
    <r>
      <rPr>
        <sz val="11"/>
        <color rgb="FF000000"/>
        <rFont val="Calibri"/>
      </rPr>
      <t>5. Verify that the permission to System is set to Read or None.</t>
    </r>
    <r>
      <rPr>
        <sz val="11"/>
        <color rgb="FF000000"/>
        <rFont val="Calibri"/>
      </rPr>
      <t xml:space="preserve">
</t>
    </r>
    <r>
      <rPr>
        <sz val="11"/>
        <color rgb="FF000000"/>
        <rFont val="Calibri"/>
      </rPr>
      <t>If any unauthorized administrator has Read/Write access to System, this is a finding.</t>
    </r>
  </si>
  <si>
    <t>V-234189</t>
  </si>
  <si>
    <r>
      <rPr>
        <sz val="11"/>
        <rFont val="Calibri"/>
      </rPr>
      <t>The FortiGate device must enforce access restrictions associated with changes to device configuration.</t>
    </r>
  </si>
  <si>
    <r>
      <rPr>
        <sz val="11"/>
        <color rgb="FF000000"/>
        <rFont val="Calibri"/>
      </rPr>
      <t>To limit the System access to existing low-privileged administrators, 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Identify the admin role that has unauthorized access to System settings.</t>
    </r>
    <r>
      <rPr>
        <sz val="11"/>
        <color rgb="FF000000"/>
        <rFont val="Calibri"/>
      </rPr>
      <t xml:space="preserve">
</t>
    </r>
    <r>
      <rPr>
        <sz val="11"/>
        <color rgb="FF000000"/>
        <rFont val="Calibri"/>
      </rPr>
      <t>4. Select the admin role and hover over the profile assigned to the role.</t>
    </r>
    <r>
      <rPr>
        <sz val="11"/>
        <color rgb="FF000000"/>
        <rFont val="Calibri"/>
      </rPr>
      <t xml:space="preserve">
</t>
    </r>
    <r>
      <rPr>
        <sz val="11"/>
        <color rgb="FF000000"/>
        <rFont val="Calibri"/>
      </rPr>
      <t>5. Click Edit.</t>
    </r>
    <r>
      <rPr>
        <sz val="11"/>
        <color rgb="FF000000"/>
        <rFont val="Calibri"/>
      </rPr>
      <t xml:space="preserve">
</t>
    </r>
    <r>
      <rPr>
        <sz val="11"/>
        <color rgb="FF000000"/>
        <rFont val="Calibri"/>
      </rPr>
      <t>6. On System access permission, click None or Read only.</t>
    </r>
    <r>
      <rPr>
        <sz val="11"/>
        <color rgb="FF000000"/>
        <rFont val="Calibri"/>
      </rPr>
      <t xml:space="preserve">
</t>
    </r>
    <r>
      <rPr>
        <sz val="11"/>
        <color rgb="FF000000"/>
        <rFont val="Calibri"/>
      </rPr>
      <t>7. Click OK to save.</t>
    </r>
    <r>
      <rPr>
        <sz val="11"/>
        <color rgb="FF000000"/>
        <rFont val="Calibri"/>
      </rPr>
      <t xml:space="preserve">
</t>
    </r>
    <r>
      <rPr>
        <sz val="11"/>
        <color rgb="FF000000"/>
        <rFont val="Calibri"/>
      </rPr>
      <t>Repeat this process to define all the Administrators needed to meet privilege-separation requirements for the organization.</t>
    </r>
  </si>
  <si>
    <r>
      <rPr>
        <sz val="11"/>
        <color rgb="FF000000"/>
        <rFont val="Calibri"/>
      </rPr>
      <t>Failure to provide logical access restrictions associated with changes to device configuration may have significant effects on the overall security of the system.</t>
    </r>
    <r>
      <rPr>
        <sz val="11"/>
        <color rgb="FF000000"/>
        <rFont val="Calibri"/>
      </rPr>
      <t xml:space="preserve">
</t>
    </r>
    <r>
      <rPr>
        <sz val="11"/>
        <color rgb="FF000000"/>
        <rFont val="Calibri"/>
      </rPr>
      <t>When dealing with access restrictions pertaining to change control, it should be noted that any changes to the hardware, software, and/or firmware components of the device can potentially have significant effects on the overall security of the device.</t>
    </r>
    <r>
      <rPr>
        <sz val="11"/>
        <color rgb="FF000000"/>
        <rFont val="Calibri"/>
      </rPr>
      <t xml:space="preserve">
</t>
    </r>
    <r>
      <rPr>
        <sz val="11"/>
        <color rgb="FF000000"/>
        <rFont val="Calibri"/>
      </rPr>
      <t>Accordingly, only qualified and authorized individuals should be allowed to obtain access to device components for the purposes of initiating changes, including upgrades and modifications.</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</si>
  <si>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Identify the administrator that is not authorized to access System Settings and hover over the profile assigned to the role.</t>
    </r>
    <r>
      <rPr>
        <sz val="11"/>
        <color rgb="FF000000"/>
        <rFont val="Calibri"/>
      </rPr>
      <t xml:space="preserve">
</t>
    </r>
    <r>
      <rPr>
        <sz val="11"/>
        <color rgb="FF000000"/>
        <rFont val="Calibri"/>
      </rPr>
      <t>4. Click Edit.</t>
    </r>
    <r>
      <rPr>
        <sz val="11"/>
        <color rgb="FF000000"/>
        <rFont val="Calibri"/>
      </rPr>
      <t xml:space="preserve">
</t>
    </r>
    <r>
      <rPr>
        <sz val="11"/>
        <color rgb="FF000000"/>
        <rFont val="Calibri"/>
      </rPr>
      <t>5. Verify the permission to System is set to Read or None.</t>
    </r>
    <r>
      <rPr>
        <sz val="11"/>
        <color rgb="FF000000"/>
        <rFont val="Calibri"/>
      </rPr>
      <t xml:space="preserve">
</t>
    </r>
    <r>
      <rPr>
        <sz val="11"/>
        <color rgb="FF000000"/>
        <rFont val="Calibri"/>
      </rPr>
      <t>If any unauthorized administrators have Read/Write access to System, this is a finding.</t>
    </r>
  </si>
  <si>
    <t>V-234190</t>
  </si>
  <si>
    <r>
      <rPr>
        <sz val="11"/>
        <rFont val="Calibri"/>
      </rPr>
      <t>The FortiGate device must limit privileges to change the software resident within software libraries.</t>
    </r>
  </si>
  <si>
    <r>
      <rPr>
        <sz val="11"/>
        <color rgb="FF000000"/>
        <rFont val="Calibri"/>
      </rPr>
      <t>Log in to the FortiGate GUI with Super-Admin privilege.</t>
    </r>
    <r>
      <rPr>
        <sz val="11"/>
        <color rgb="FF000000"/>
        <rFont val="Calibri"/>
      </rPr>
      <t xml:space="preserve">
</t>
    </r>
    <r>
      <rPr>
        <sz val="11"/>
        <color rgb="FF000000"/>
        <rFont val="Calibri"/>
      </rPr>
      <t>To remove System access permission from an existing low-privileged administrator:</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Identify the administrator role that is unauthorized to update software.</t>
    </r>
    <r>
      <rPr>
        <sz val="11"/>
        <color rgb="FF000000"/>
        <rFont val="Calibri"/>
      </rPr>
      <t xml:space="preserve">
</t>
    </r>
    <r>
      <rPr>
        <sz val="11"/>
        <color rgb="FF000000"/>
        <rFont val="Calibri"/>
      </rPr>
      <t>4. Select the administrator role and hover over the profile assigned to the role.</t>
    </r>
    <r>
      <rPr>
        <sz val="11"/>
        <color rgb="FF000000"/>
        <rFont val="Calibri"/>
      </rPr>
      <t xml:space="preserve">
</t>
    </r>
    <r>
      <rPr>
        <sz val="11"/>
        <color rgb="FF000000"/>
        <rFont val="Calibri"/>
      </rPr>
      <t>5. Click Edit.</t>
    </r>
    <r>
      <rPr>
        <sz val="11"/>
        <color rgb="FF000000"/>
        <rFont val="Calibri"/>
      </rPr>
      <t xml:space="preserve">
</t>
    </r>
    <r>
      <rPr>
        <sz val="11"/>
        <color rgb="FF000000"/>
        <rFont val="Calibri"/>
      </rPr>
      <t>6. For System access, click None.</t>
    </r>
    <r>
      <rPr>
        <sz val="11"/>
        <color rgb="FF000000"/>
        <rFont val="Calibri"/>
      </rPr>
      <t xml:space="preserve">
</t>
    </r>
    <r>
      <rPr>
        <sz val="11"/>
        <color rgb="FF000000"/>
        <rFont val="Calibri"/>
      </rPr>
      <t>7. Click OK to save.</t>
    </r>
  </si>
  <si>
    <r>
      <rPr>
        <sz val="11"/>
        <color rgb="FF000000"/>
        <rFont val="Calibri"/>
      </rPr>
      <t>Changes to any software components of the network device can have significant effects on the overall security of the network. Therefore, only qualified and authorized individuals should be allowed administrative access to the network device for implementing any changes or upgrades. If the network device were to enable non-authorized users to make changes to software libraries, those changes could be implemented without undergoing testing, validation, and approval.</t>
    </r>
  </si>
  <si>
    <r>
      <rPr>
        <sz val="11"/>
        <color rgb="FF000000"/>
        <rFont val="Calibri"/>
      </rPr>
      <t>Log in to the FortiGate GUI with an Administrator that does not have System setting privileges.</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Attempt to click Firmware; this option will not be available.</t>
    </r>
    <r>
      <rPr>
        <sz val="11"/>
        <color rgb="FF000000"/>
        <rFont val="Calibri"/>
      </rPr>
      <t xml:space="preserve">
</t>
    </r>
    <r>
      <rPr>
        <sz val="11"/>
        <color rgb="FF000000"/>
        <rFont val="Calibri"/>
      </rPr>
      <t>If the FortiGate device does not limit privileges to change the software resident within software libraries, this is a finding.</t>
    </r>
  </si>
  <si>
    <t>V-234191</t>
  </si>
  <si>
    <r>
      <rPr>
        <sz val="11"/>
        <rFont val="Calibri"/>
      </rPr>
      <t>The FortiGate device must enforce access restrictions associated with changes to the system components.</t>
    </r>
  </si>
  <si>
    <r>
      <rPr>
        <sz val="11"/>
        <color rgb="FF000000"/>
        <rFont val="Calibri"/>
      </rPr>
      <t>Log in to the FortiGate GUI with Super-Admin privilege.</t>
    </r>
    <r>
      <rPr>
        <sz val="11"/>
        <color rgb="FF000000"/>
        <rFont val="Calibri"/>
      </rPr>
      <t xml:space="preserve">
</t>
    </r>
    <r>
      <rPr>
        <sz val="11"/>
        <color rgb="FF000000"/>
        <rFont val="Calibri"/>
      </rPr>
      <t>Set one admin profile with full System access.</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 Profiles.</t>
    </r>
    <r>
      <rPr>
        <sz val="11"/>
        <color rgb="FF000000"/>
        <rFont val="Calibri"/>
      </rPr>
      <t xml:space="preserve">
</t>
    </r>
    <r>
      <rPr>
        <sz val="11"/>
        <color rgb="FF000000"/>
        <rFont val="Calibri"/>
      </rPr>
      <t>3. Click +Create New (Admin Profile).</t>
    </r>
    <r>
      <rPr>
        <sz val="11"/>
        <color rgb="FF000000"/>
        <rFont val="Calibri"/>
      </rPr>
      <t xml:space="preserve">
</t>
    </r>
    <r>
      <rPr>
        <sz val="11"/>
        <color rgb="FF000000"/>
        <rFont val="Calibri"/>
      </rPr>
      <t>4. Assign a meaningful name to the Profile.</t>
    </r>
    <r>
      <rPr>
        <sz val="11"/>
        <color rgb="FF000000"/>
        <rFont val="Calibri"/>
      </rPr>
      <t xml:space="preserve">
</t>
    </r>
    <r>
      <rPr>
        <sz val="11"/>
        <color rgb="FF000000"/>
        <rFont val="Calibri"/>
      </rPr>
      <t>5. Set System Access Permissions to Read/Write.</t>
    </r>
    <r>
      <rPr>
        <sz val="11"/>
        <color rgb="FF000000"/>
        <rFont val="Calibri"/>
      </rPr>
      <t xml:space="preserve">
</t>
    </r>
    <r>
      <rPr>
        <sz val="11"/>
        <color rgb="FF000000"/>
        <rFont val="Calibri"/>
      </rPr>
      <t>6. Click OK to save this Profile.</t>
    </r>
    <r>
      <rPr>
        <sz val="11"/>
        <color rgb="FF000000"/>
        <rFont val="Calibri"/>
      </rPr>
      <t xml:space="preserve">
</t>
    </r>
    <r>
      <rPr>
        <sz val="11"/>
        <color rgb="FF000000"/>
        <rFont val="Calibri"/>
      </rPr>
      <t xml:space="preserve">Then, </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Click on +Create New (Administrator).</t>
    </r>
    <r>
      <rPr>
        <sz val="11"/>
        <color rgb="FF000000"/>
        <rFont val="Calibri"/>
      </rPr>
      <t xml:space="preserve">
</t>
    </r>
    <r>
      <rPr>
        <sz val="11"/>
        <color rgb="FF000000"/>
        <rFont val="Calibri"/>
      </rPr>
      <t>4. Configure Administrator settings with unique Username, Type, and Password.</t>
    </r>
    <r>
      <rPr>
        <sz val="11"/>
        <color rgb="FF000000"/>
        <rFont val="Calibri"/>
      </rPr>
      <t xml:space="preserve">
</t>
    </r>
    <r>
      <rPr>
        <sz val="11"/>
        <color rgb="FF000000"/>
        <rFont val="Calibri"/>
      </rPr>
      <t>5. While assigning the Administrator Profile, use the Admin profile configured above with limited access to System settings.</t>
    </r>
    <r>
      <rPr>
        <sz val="11"/>
        <color rgb="FF000000"/>
        <rFont val="Calibri"/>
      </rPr>
      <t xml:space="preserve">
</t>
    </r>
    <r>
      <rPr>
        <sz val="11"/>
        <color rgb="FF000000"/>
        <rFont val="Calibri"/>
      </rPr>
      <t>6. Go to Restrict login to trusted hosts.</t>
    </r>
    <r>
      <rPr>
        <sz val="11"/>
        <color rgb="FF000000"/>
        <rFont val="Calibri"/>
      </rPr>
      <t xml:space="preserve">
</t>
    </r>
    <r>
      <rPr>
        <sz val="11"/>
        <color rgb="FF000000"/>
        <rFont val="Calibri"/>
      </rPr>
      <t>7. Add appropriate IP address in the field Trusted Host 1.</t>
    </r>
    <r>
      <rPr>
        <sz val="11"/>
        <color rgb="FF000000"/>
        <rFont val="Calibri"/>
      </rPr>
      <t xml:space="preserve">
</t>
    </r>
    <r>
      <rPr>
        <sz val="11"/>
        <color rgb="FF000000"/>
        <rFont val="Calibri"/>
      </rPr>
      <t>8. Click OK to save.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Do not assign this admin profile to any users other than designated administrator that can have full access to System Settings.</t>
    </r>
    <r>
      <rPr>
        <sz val="11"/>
        <color rgb="FF000000"/>
        <rFont val="Calibri"/>
      </rPr>
      <t xml:space="preserve">
</t>
    </r>
    <r>
      <rPr>
        <sz val="11"/>
        <color rgb="FF000000"/>
        <rFont val="Calibri"/>
      </rPr>
      <t xml:space="preserve">To limit the System access to existing low-privilege administrators: </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Identify the admin role that has unauthorized access to System settings.</t>
    </r>
    <r>
      <rPr>
        <sz val="11"/>
        <color rgb="FF000000"/>
        <rFont val="Calibri"/>
      </rPr>
      <t xml:space="preserve">
</t>
    </r>
    <r>
      <rPr>
        <sz val="11"/>
        <color rgb="FF000000"/>
        <rFont val="Calibri"/>
      </rPr>
      <t>4. Select the admin role and hover over the profile assigned to the role.</t>
    </r>
    <r>
      <rPr>
        <sz val="11"/>
        <color rgb="FF000000"/>
        <rFont val="Calibri"/>
      </rPr>
      <t xml:space="preserve">
</t>
    </r>
    <r>
      <rPr>
        <sz val="11"/>
        <color rgb="FF000000"/>
        <rFont val="Calibri"/>
      </rPr>
      <t>5. Click Edit.</t>
    </r>
    <r>
      <rPr>
        <sz val="11"/>
        <color rgb="FF000000"/>
        <rFont val="Calibri"/>
      </rPr>
      <t xml:space="preserve">
</t>
    </r>
    <r>
      <rPr>
        <sz val="11"/>
        <color rgb="FF000000"/>
        <rFont val="Calibri"/>
      </rPr>
      <t>6. On System access permission, click None or Read only.</t>
    </r>
    <r>
      <rPr>
        <sz val="11"/>
        <color rgb="FF000000"/>
        <rFont val="Calibri"/>
      </rPr>
      <t xml:space="preserve">
</t>
    </r>
    <r>
      <rPr>
        <sz val="11"/>
        <color rgb="FF000000"/>
        <rFont val="Calibri"/>
      </rPr>
      <t>7. Go to Restrict login to trusted hosts.</t>
    </r>
    <r>
      <rPr>
        <sz val="11"/>
        <color rgb="FF000000"/>
        <rFont val="Calibri"/>
      </rPr>
      <t xml:space="preserve">
</t>
    </r>
    <r>
      <rPr>
        <sz val="11"/>
        <color rgb="FF000000"/>
        <rFont val="Calibri"/>
      </rPr>
      <t>8. Add appropriate IP address in the field Trusted Host 1.</t>
    </r>
    <r>
      <rPr>
        <sz val="11"/>
        <color rgb="FF000000"/>
        <rFont val="Calibri"/>
      </rPr>
      <t xml:space="preserve">
</t>
    </r>
    <r>
      <rPr>
        <sz val="11"/>
        <color rgb="FF000000"/>
        <rFont val="Calibri"/>
      </rPr>
      <t>9. Click OK to save.</t>
    </r>
    <r>
      <rPr>
        <sz val="11"/>
        <color rgb="FF000000"/>
        <rFont val="Calibri"/>
      </rPr>
      <t xml:space="preserve">
</t>
    </r>
    <r>
      <rPr>
        <sz val="11"/>
        <color rgb="FF000000"/>
        <rFont val="Calibri"/>
      </rPr>
      <t>Repeat this process to define all the Administrators needed to meet privilege separation requirements for the organization.</t>
    </r>
  </si>
  <si>
    <r>
      <rPr>
        <sz val="11"/>
        <color rgb="FF000000"/>
        <rFont val="Calibri"/>
      </rPr>
      <t>Changes to the hardware or software components of the network device can have significant effects on the overall security of the network. Therefore, only qualified and authorized individuals should be allowed administrative access to the network device for implementing any changes or upgrades. This requirement applies to updates of the application files, configuration, ACLs, and policy filters.</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</si>
  <si>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Identify the administrator who is authorized to access System Settings and hover over the profile assigned to the role.</t>
    </r>
    <r>
      <rPr>
        <sz val="11"/>
        <color rgb="FF000000"/>
        <rFont val="Calibri"/>
      </rPr>
      <t xml:space="preserve">
</t>
    </r>
    <r>
      <rPr>
        <sz val="11"/>
        <color rgb="FF000000"/>
        <rFont val="Calibri"/>
      </rPr>
      <t>4. Click Edit.</t>
    </r>
    <r>
      <rPr>
        <sz val="11"/>
        <color rgb="FF000000"/>
        <rFont val="Calibri"/>
      </rPr>
      <t xml:space="preserve">
</t>
    </r>
    <r>
      <rPr>
        <sz val="11"/>
        <color rgb="FF000000"/>
        <rFont val="Calibri"/>
      </rPr>
      <t>5. Verify that the permission to System is set to Read/Write.</t>
    </r>
    <r>
      <rPr>
        <sz val="11"/>
        <color rgb="FF000000"/>
        <rFont val="Calibri"/>
      </rPr>
      <t xml:space="preserve">
</t>
    </r>
    <r>
      <rPr>
        <sz val="11"/>
        <color rgb="FF000000"/>
        <rFont val="Calibri"/>
      </rPr>
      <t>If the authorized administrator does not have Read/Write access to System, this is a finding.</t>
    </r>
    <r>
      <rPr>
        <sz val="11"/>
        <color rgb="FF000000"/>
        <rFont val="Calibri"/>
      </rPr>
      <t xml:space="preserve">
</t>
    </r>
    <r>
      <rPr>
        <sz val="11"/>
        <color rgb="FF000000"/>
        <rFont val="Calibri"/>
      </rPr>
      <t xml:space="preserve">Then, </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Click other administrators and hover over the profile assigned to the role.</t>
    </r>
    <r>
      <rPr>
        <sz val="11"/>
        <color rgb="FF000000"/>
        <rFont val="Calibri"/>
      </rPr>
      <t xml:space="preserve">
</t>
    </r>
    <r>
      <rPr>
        <sz val="11"/>
        <color rgb="FF000000"/>
        <rFont val="Calibri"/>
      </rPr>
      <t>4. Click Edit.</t>
    </r>
    <r>
      <rPr>
        <sz val="11"/>
        <color rgb="FF000000"/>
        <rFont val="Calibri"/>
      </rPr>
      <t xml:space="preserve">
</t>
    </r>
    <r>
      <rPr>
        <sz val="11"/>
        <color rgb="FF000000"/>
        <rFont val="Calibri"/>
      </rPr>
      <t>5. Verify that the permission to System is set to Read or None.</t>
    </r>
    <r>
      <rPr>
        <sz val="11"/>
        <color rgb="FF000000"/>
        <rFont val="Calibri"/>
      </rPr>
      <t xml:space="preserve">
</t>
    </r>
    <r>
      <rPr>
        <sz val="11"/>
        <color rgb="FF000000"/>
        <rFont val="Calibri"/>
      </rPr>
      <t>If any low-privileged administrator has Read/Write access to System, this is a finding.</t>
    </r>
  </si>
  <si>
    <t>V-234192</t>
  </si>
  <si>
    <r>
      <rPr>
        <sz val="11"/>
        <rFont val="Calibri"/>
      </rPr>
      <t>The FortiGate device must use LDAP for authentication.</t>
    </r>
  </si>
  <si>
    <r>
      <rPr>
        <sz val="11"/>
        <color rgb="FF000000"/>
        <rFont val="Calibri"/>
      </rPr>
      <t>Log in to the FortiGate GUI with Super-Admin privilege.</t>
    </r>
    <r>
      <rPr>
        <sz val="11"/>
        <color rgb="FF000000"/>
        <rFont val="Calibri"/>
      </rPr>
      <t xml:space="preserve">
</t>
    </r>
    <r>
      <rPr>
        <sz val="11"/>
        <color rgb="FF000000"/>
        <rFont val="Calibri"/>
      </rPr>
      <t>Configure the LDAP server connection.</t>
    </r>
    <r>
      <rPr>
        <sz val="11"/>
        <color rgb="FF000000"/>
        <rFont val="Calibri"/>
      </rPr>
      <t xml:space="preserve">
</t>
    </r>
    <r>
      <rPr>
        <sz val="11"/>
        <color rgb="FF000000"/>
        <rFont val="Calibri"/>
      </rPr>
      <t>1. Go to User and Device.</t>
    </r>
    <r>
      <rPr>
        <sz val="11"/>
        <color rgb="FF000000"/>
        <rFont val="Calibri"/>
      </rPr>
      <t xml:space="preserve">
</t>
    </r>
    <r>
      <rPr>
        <sz val="11"/>
        <color rgb="FF000000"/>
        <rFont val="Calibri"/>
      </rPr>
      <t>2. Go to LDAP Servers and select +Create New.</t>
    </r>
    <r>
      <rPr>
        <sz val="11"/>
        <color rgb="FF000000"/>
        <rFont val="Calibri"/>
      </rPr>
      <t xml:space="preserve">
</t>
    </r>
    <r>
      <rPr>
        <sz val="11"/>
        <color rgb="FF000000"/>
        <rFont val="Calibri"/>
      </rPr>
      <t>3. Enter the server Name, Server IP address, or Name.</t>
    </r>
    <r>
      <rPr>
        <sz val="11"/>
        <color rgb="FF000000"/>
        <rFont val="Calibri"/>
      </rPr>
      <t xml:space="preserve">
</t>
    </r>
    <r>
      <rPr>
        <sz val="11"/>
        <color rgb="FF000000"/>
        <rFont val="Calibri"/>
      </rPr>
      <t>4. Enter the Common Name Identifier and Distinguished Name.</t>
    </r>
    <r>
      <rPr>
        <sz val="11"/>
        <color rgb="FF000000"/>
        <rFont val="Calibri"/>
      </rPr>
      <t xml:space="preserve">
</t>
    </r>
    <r>
      <rPr>
        <sz val="11"/>
        <color rgb="FF000000"/>
        <rFont val="Calibri"/>
      </rPr>
      <t>5. Set the Bind Type to Regular and enter the LDAP bind Username and Password.</t>
    </r>
    <r>
      <rPr>
        <sz val="11"/>
        <color rgb="FF000000"/>
        <rFont val="Calibri"/>
      </rPr>
      <t xml:space="preserve">
</t>
    </r>
    <r>
      <rPr>
        <sz val="11"/>
        <color rgb="FF000000"/>
        <rFont val="Calibri"/>
      </rPr>
      <t>6. Ensure the Secure Connection button is toggled to enable.</t>
    </r>
    <r>
      <rPr>
        <sz val="11"/>
        <color rgb="FF000000"/>
        <rFont val="Calibri"/>
      </rPr>
      <t xml:space="preserve">
</t>
    </r>
    <r>
      <rPr>
        <sz val="11"/>
        <color rgb="FF000000"/>
        <rFont val="Calibri"/>
      </rPr>
      <t>7. In Protocol, select LDAPS. Select certificate.</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Add the LDAP server to a user group.</t>
    </r>
    <r>
      <rPr>
        <sz val="11"/>
        <color rgb="FF000000"/>
        <rFont val="Calibri"/>
      </rPr>
      <t xml:space="preserve">
</t>
    </r>
    <r>
      <rPr>
        <sz val="11"/>
        <color rgb="FF000000"/>
        <rFont val="Calibri"/>
      </rPr>
      <t>1. Go to User and Device.</t>
    </r>
    <r>
      <rPr>
        <sz val="11"/>
        <color rgb="FF000000"/>
        <rFont val="Calibri"/>
      </rPr>
      <t xml:space="preserve">
</t>
    </r>
    <r>
      <rPr>
        <sz val="11"/>
        <color rgb="FF000000"/>
        <rFont val="Calibri"/>
      </rPr>
      <t>2. Under User Groups, select +Create New.</t>
    </r>
    <r>
      <rPr>
        <sz val="11"/>
        <color rgb="FF000000"/>
        <rFont val="Calibri"/>
      </rPr>
      <t xml:space="preserve">
</t>
    </r>
    <r>
      <rPr>
        <sz val="11"/>
        <color rgb="FF000000"/>
        <rFont val="Calibri"/>
      </rPr>
      <t>3. Enter a Name for the group.</t>
    </r>
    <r>
      <rPr>
        <sz val="11"/>
        <color rgb="FF000000"/>
        <rFont val="Calibri"/>
      </rPr>
      <t xml:space="preserve">
</t>
    </r>
    <r>
      <rPr>
        <sz val="11"/>
        <color rgb="FF000000"/>
        <rFont val="Calibri"/>
      </rPr>
      <t>4. In the Remote groups section, select +Add.</t>
    </r>
    <r>
      <rPr>
        <sz val="11"/>
        <color rgb="FF000000"/>
        <rFont val="Calibri"/>
      </rPr>
      <t xml:space="preserve">
</t>
    </r>
    <r>
      <rPr>
        <sz val="11"/>
        <color rgb="FF000000"/>
        <rFont val="Calibri"/>
      </rPr>
      <t>5. Select the Remote Server from the dropdown list.</t>
    </r>
    <r>
      <rPr>
        <sz val="11"/>
        <color rgb="FF000000"/>
        <rFont val="Calibri"/>
      </rPr>
      <t xml:space="preserve">
</t>
    </r>
    <r>
      <rPr>
        <sz val="11"/>
        <color rgb="FF000000"/>
        <rFont val="Calibri"/>
      </rPr>
      <t>6. Click OK.</t>
    </r>
    <r>
      <rPr>
        <sz val="11"/>
        <color rgb="FF000000"/>
        <rFont val="Calibri"/>
      </rPr>
      <t xml:space="preserve">
</t>
    </r>
    <r>
      <rPr>
        <sz val="11"/>
        <color rgb="FF000000"/>
        <rFont val="Calibri"/>
      </rPr>
      <t>Then, configure the administrator account.</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Click +Create New and choose Administrator.</t>
    </r>
    <r>
      <rPr>
        <sz val="11"/>
        <color rgb="FF000000"/>
        <rFont val="Calibri"/>
      </rPr>
      <t xml:space="preserve">
</t>
    </r>
    <r>
      <rPr>
        <sz val="11"/>
        <color rgb="FF000000"/>
        <rFont val="Calibri"/>
      </rPr>
      <t>4. Specify the Username.</t>
    </r>
    <r>
      <rPr>
        <sz val="11"/>
        <color rgb="FF000000"/>
        <rFont val="Calibri"/>
      </rPr>
      <t xml:space="preserve">
</t>
    </r>
    <r>
      <rPr>
        <sz val="11"/>
        <color rgb="FF000000"/>
        <rFont val="Calibri"/>
      </rPr>
      <t>5. Set Type to Match a user on a remote server group.</t>
    </r>
    <r>
      <rPr>
        <sz val="11"/>
        <color rgb="FF000000"/>
        <rFont val="Calibri"/>
      </rPr>
      <t xml:space="preserve">
</t>
    </r>
    <r>
      <rPr>
        <sz val="11"/>
        <color rgb="FF000000"/>
        <rFont val="Calibri"/>
      </rPr>
      <t>6. In Remote User Group, select the user group that was created.</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Configure the LDAP server in the CLI:</t>
    </r>
    <r>
      <rPr>
        <sz val="11"/>
        <color rgb="FF000000"/>
        <rFont val="Calibri"/>
      </rPr>
      <t xml:space="preserve">
</t>
    </r>
    <r>
      <rPr>
        <sz val="11"/>
        <color rgb="FF000000"/>
        <rFont val="Calibri"/>
      </rPr>
      <t xml:space="preserve">     # config user ldap</t>
    </r>
    <r>
      <rPr>
        <sz val="11"/>
        <color rgb="FF000000"/>
        <rFont val="Calibri"/>
      </rPr>
      <t xml:space="preserve">
</t>
    </r>
    <r>
      <rPr>
        <sz val="11"/>
        <color rgb="FF000000"/>
        <rFont val="Calibri"/>
      </rPr>
      <t xml:space="preserve">     #    edit {ldap_server_name}</t>
    </r>
    <r>
      <rPr>
        <sz val="11"/>
        <color rgb="FF000000"/>
        <rFont val="Calibri"/>
      </rPr>
      <t xml:space="preserve">
</t>
    </r>
    <r>
      <rPr>
        <sz val="11"/>
        <color rgb="FF000000"/>
        <rFont val="Calibri"/>
      </rPr>
      <t xml:space="preserve">     #    set server {server_ip}</t>
    </r>
    <r>
      <rPr>
        <sz val="11"/>
        <color rgb="FF000000"/>
        <rFont val="Calibri"/>
      </rPr>
      <t xml:space="preserve">
</t>
    </r>
    <r>
      <rPr>
        <sz val="11"/>
        <color rgb="FF000000"/>
        <rFont val="Calibri"/>
      </rPr>
      <t xml:space="preserve">     #    set cnid {cn} </t>
    </r>
    <r>
      <rPr>
        <sz val="11"/>
        <color rgb="FF000000"/>
        <rFont val="Calibri"/>
      </rPr>
      <t xml:space="preserve">
</t>
    </r>
    <r>
      <rPr>
        <sz val="11"/>
        <color rgb="FF000000"/>
        <rFont val="Calibri"/>
      </rPr>
      <t xml:space="preserve">     #    set dn {dc=XYZ,dc=fortinet,dc=COM} </t>
    </r>
    <r>
      <rPr>
        <sz val="11"/>
        <color rgb="FF000000"/>
        <rFont val="Calibri"/>
      </rPr>
      <t xml:space="preserve">
</t>
    </r>
    <r>
      <rPr>
        <sz val="11"/>
        <color rgb="FF000000"/>
        <rFont val="Calibri"/>
      </rPr>
      <t xml:space="preserve">     #    set type regular </t>
    </r>
    <r>
      <rPr>
        <sz val="11"/>
        <color rgb="FF000000"/>
        <rFont val="Calibri"/>
      </rPr>
      <t xml:space="preserve">
</t>
    </r>
    <r>
      <rPr>
        <sz val="11"/>
        <color rgb="FF000000"/>
        <rFont val="Calibri"/>
      </rPr>
      <t xml:space="preserve">     #    set username {cn=Administrator,dc=XYA, dc=COM} </t>
    </r>
    <r>
      <rPr>
        <sz val="11"/>
        <color rgb="FF000000"/>
        <rFont val="Calibri"/>
      </rPr>
      <t xml:space="preserve">
</t>
    </r>
    <r>
      <rPr>
        <sz val="11"/>
        <color rgb="FF000000"/>
        <rFont val="Calibri"/>
      </rPr>
      <t xml:space="preserve">     #    set password {bind password}</t>
    </r>
    <r>
      <rPr>
        <sz val="11"/>
        <color rgb="FF000000"/>
        <rFont val="Calibri"/>
      </rPr>
      <t xml:space="preserve">
</t>
    </r>
    <r>
      <rPr>
        <sz val="11"/>
        <color rgb="FF000000"/>
        <rFont val="Calibri"/>
      </rPr>
      <t xml:space="preserve">     #    set secure ldaps</t>
    </r>
    <r>
      <rPr>
        <sz val="11"/>
        <color rgb="FF000000"/>
        <rFont val="Calibri"/>
      </rPr>
      <t xml:space="preserve">
</t>
    </r>
    <r>
      <rPr>
        <sz val="11"/>
        <color rgb="FF000000"/>
        <rFont val="Calibri"/>
      </rPr>
      <t xml:space="preserve">     #    set ca-cert {CA certificate name}</t>
    </r>
    <r>
      <rPr>
        <sz val="11"/>
        <color rgb="FF000000"/>
        <rFont val="Calibri"/>
      </rPr>
      <t xml:space="preserve">
</t>
    </r>
    <r>
      <rPr>
        <sz val="11"/>
        <color rgb="FF000000"/>
        <rFont val="Calibri"/>
      </rPr>
      <t xml:space="preserve">     #   next </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3. Create a user group in the CLI:</t>
    </r>
    <r>
      <rPr>
        <sz val="11"/>
        <color rgb="FF000000"/>
        <rFont val="Calibri"/>
      </rPr>
      <t xml:space="preserve">
</t>
    </r>
    <r>
      <rPr>
        <sz val="11"/>
        <color rgb="FF000000"/>
        <rFont val="Calibri"/>
      </rPr>
      <t># config user group</t>
    </r>
    <r>
      <rPr>
        <sz val="11"/>
        <color rgb="FF000000"/>
        <rFont val="Calibri"/>
      </rPr>
      <t xml:space="preserve">
</t>
    </r>
    <r>
      <rPr>
        <sz val="11"/>
        <color rgb="FF000000"/>
        <rFont val="Calibri"/>
      </rPr>
      <t>#    edit {Group_name}</t>
    </r>
    <r>
      <rPr>
        <sz val="11"/>
        <color rgb="FF000000"/>
        <rFont val="Calibri"/>
      </rPr>
      <t xml:space="preserve">
</t>
    </r>
    <r>
      <rPr>
        <sz val="11"/>
        <color rgb="FF000000"/>
        <rFont val="Calibri"/>
      </rPr>
      <t>#      set member {ldap_server_name}</t>
    </r>
    <r>
      <rPr>
        <sz val="11"/>
        <color rgb="FF000000"/>
        <rFont val="Calibri"/>
      </rPr>
      <t xml:space="preserve">
</t>
    </r>
    <r>
      <rPr>
        <sz val="11"/>
        <color rgb="FF000000"/>
        <rFont val="Calibri"/>
      </rPr>
      <t>#    next</t>
    </r>
    <r>
      <rPr>
        <sz val="11"/>
        <color rgb="FF000000"/>
        <rFont val="Calibri"/>
      </rPr>
      <t xml:space="preserve">
</t>
    </r>
    <r>
      <rPr>
        <sz val="11"/>
        <color rgb="FF000000"/>
        <rFont val="Calibri"/>
      </rPr>
      <t># end</t>
    </r>
    <r>
      <rPr>
        <sz val="11"/>
        <color rgb="FF000000"/>
        <rFont val="Calibri"/>
      </rPr>
      <t xml:space="preserve">
</t>
    </r>
    <r>
      <rPr>
        <sz val="11"/>
        <color rgb="FF000000"/>
        <rFont val="Calibri"/>
      </rPr>
      <t>4. Create an administrator in the CLI:</t>
    </r>
    <r>
      <rPr>
        <sz val="11"/>
        <color rgb="FF000000"/>
        <rFont val="Calibri"/>
      </rPr>
      <t xml:space="preserve">
</t>
    </r>
    <r>
      <rPr>
        <sz val="11"/>
        <color rgb="FF000000"/>
        <rFont val="Calibri"/>
      </rPr>
      <t xml:space="preserve">     # config system admin</t>
    </r>
    <r>
      <rPr>
        <sz val="11"/>
        <color rgb="FF000000"/>
        <rFont val="Calibri"/>
      </rPr>
      <t xml:space="preserve">
</t>
    </r>
    <r>
      <rPr>
        <sz val="11"/>
        <color rgb="FF000000"/>
        <rFont val="Calibri"/>
      </rPr>
      <t xml:space="preserve">     #    edit {admin_name}</t>
    </r>
    <r>
      <rPr>
        <sz val="11"/>
        <color rgb="FF000000"/>
        <rFont val="Calibri"/>
      </rPr>
      <t xml:space="preserve">
</t>
    </r>
    <r>
      <rPr>
        <sz val="11"/>
        <color rgb="FF000000"/>
        <rFont val="Calibri"/>
      </rPr>
      <t xml:space="preserve">     #    set remote-auth enable</t>
    </r>
    <r>
      <rPr>
        <sz val="11"/>
        <color rgb="FF000000"/>
        <rFont val="Calibri"/>
      </rPr>
      <t xml:space="preserve">
</t>
    </r>
    <r>
      <rPr>
        <sz val="11"/>
        <color rgb="FF000000"/>
        <rFont val="Calibri"/>
      </rPr>
      <t xml:space="preserve">     #    set accprofile {profile name}</t>
    </r>
    <r>
      <rPr>
        <sz val="11"/>
        <color rgb="FF000000"/>
        <rFont val="Calibri"/>
      </rPr>
      <t xml:space="preserve">
</t>
    </r>
    <r>
      <rPr>
        <sz val="11"/>
        <color rgb="FF000000"/>
        <rFont val="Calibri"/>
      </rPr>
      <t xml:space="preserve">     #    set remote-group ldap</t>
    </r>
    <r>
      <rPr>
        <sz val="11"/>
        <color rgb="FF000000"/>
        <rFont val="Calibri"/>
      </rPr>
      <t xml:space="preserve">
</t>
    </r>
    <r>
      <rPr>
        <sz val="11"/>
        <color rgb="FF000000"/>
        <rFont val="Calibri"/>
      </rPr>
      <t xml:space="preserve">     # end</t>
    </r>
  </si>
  <si>
    <r>
      <rPr>
        <sz val="11"/>
        <color rgb="FF000000"/>
        <rFont val="Calibri"/>
      </rPr>
      <t>Centralized management of authentication settings increases the security of remote and nonlocal access methods. This control is particularly important protection against the insider threat. 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</si>
  <si>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Verify all users except admin are assigned to a remote LDAP user group.</t>
    </r>
    <r>
      <rPr>
        <sz val="11"/>
        <color rgb="FF000000"/>
        <rFont val="Calibri"/>
      </rPr>
      <t xml:space="preserve">
</t>
    </r>
    <r>
      <rPr>
        <sz val="11"/>
        <color rgb="FF000000"/>
        <rFont val="Calibri"/>
      </rPr>
      <t>If all administrators except admin are not configured to use remote LDAP authentication, this is a finding.</t>
    </r>
  </si>
  <si>
    <t>V-234193</t>
  </si>
  <si>
    <r>
      <rPr>
        <sz val="11"/>
        <rFont val="Calibri"/>
      </rPr>
      <t>The FortiGate device must be running an operating system release that is currently supported by the vendor.</t>
    </r>
  </si>
  <si>
    <r>
      <rPr>
        <sz val="11"/>
        <color rgb="FF000000"/>
        <rFont val="Calibri"/>
      </rPr>
      <t xml:space="preserve">Go to the Fortinet Upgrade Path Tool and select the platform that is being upgraded, the current FortiOS version, and the desired FortiOS version, and then click "Go". </t>
    </r>
    <r>
      <rPr>
        <sz val="11"/>
        <color rgb="FF000000"/>
        <rFont val="Calibri"/>
      </rPr>
      <t xml:space="preserve">
</t>
    </r>
    <r>
      <rPr>
        <sz val="11"/>
        <color rgb="FF000000"/>
        <rFont val="Calibri"/>
      </rPr>
      <t xml:space="preserve">Log in to the Fortinet Support Portal and go to Download &gt;&gt; Firmware Images and download the listed firmware versions from the Upgrade Path Tool. </t>
    </r>
    <r>
      <rPr>
        <sz val="11"/>
        <color rgb="FF000000"/>
        <rFont val="Calibri"/>
      </rPr>
      <t xml:space="preserve">
</t>
    </r>
    <r>
      <rPr>
        <sz val="11"/>
        <color rgb="FF000000"/>
        <rFont val="Calibri"/>
      </rPr>
      <t xml:space="preserve">Log in to the FortiGate GUI with Super-Admin privilege and go to System &gt;&gt; Firmware. Upload the target firmware file under "Upload Firmware &gt;&gt; Browse" and then click "Backup config and upgrade”. </t>
    </r>
    <r>
      <rPr>
        <sz val="11"/>
        <color rgb="FF000000"/>
        <rFont val="Calibri"/>
      </rPr>
      <t xml:space="preserve">
</t>
    </r>
    <r>
      <rPr>
        <sz val="11"/>
        <color rgb="FF000000"/>
        <rFont val="Calibri"/>
      </rPr>
      <t>Repeat as necessary as defined by the Upgrade Path Tool.</t>
    </r>
  </si>
  <si>
    <r>
      <rPr>
        <sz val="11"/>
        <color rgb="FF000000"/>
        <rFont val="Calibri"/>
      </rPr>
      <t>Network devices running an unsupported operating system lack current security fixes required to mitigate the risks associated with recent vulnerabilities.</t>
    </r>
  </si>
  <si>
    <r>
      <rPr>
        <sz val="11"/>
        <color rgb="FF000000"/>
        <rFont val="Calibri"/>
      </rPr>
      <t xml:space="preserve">Log in to the Fortinet Support Portal and review the Product Life Cycle Software "End of Support Date". </t>
    </r>
    <r>
      <rPr>
        <sz val="11"/>
        <color rgb="FF000000"/>
        <rFont val="Calibri"/>
      </rPr>
      <t xml:space="preserve">
</t>
    </r>
    <r>
      <rPr>
        <sz val="11"/>
        <color rgb="FF000000"/>
        <rFont val="Calibri"/>
      </rPr>
      <t xml:space="preserve">Log in to the FortiGate with Super-Admin privilege in the GUI and review the Dashboard &gt;&gt; Status &gt;&gt; System Information widget for Firmware version. </t>
    </r>
    <r>
      <rPr>
        <sz val="11"/>
        <color rgb="FF000000"/>
        <rFont val="Calibri"/>
      </rPr>
      <t xml:space="preserve">
</t>
    </r>
    <r>
      <rPr>
        <sz val="11"/>
        <color rgb="FF000000"/>
        <rFont val="Calibri"/>
      </rPr>
      <t>If the firmware listed in the FortiGate is not supported based on the Product Life Cycle page, this is a finding.</t>
    </r>
  </si>
  <si>
    <t>V-234194</t>
  </si>
  <si>
    <r>
      <rPr>
        <sz val="11"/>
        <rFont val="Calibri"/>
      </rPr>
      <t>The FortiGate device must generate log records for a locally developed list of auditable events.</t>
    </r>
  </si>
  <si>
    <r>
      <rPr>
        <sz val="11"/>
        <color rgb="FF000000"/>
        <rFont val="Calibri"/>
      </rPr>
      <t>Obtain local audit list and enable event logging to match requirements within the list.</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 and set to enable any events that match a requirement in the local policy:</t>
    </r>
    <r>
      <rPr>
        <sz val="11"/>
        <color rgb="FF000000"/>
        <rFont val="Calibri"/>
      </rPr>
      <t xml:space="preserve">
</t>
    </r>
    <r>
      <rPr>
        <sz val="11"/>
        <color rgb="FF000000"/>
        <rFont val="Calibri"/>
      </rPr>
      <t xml:space="preserve">     # config log setting</t>
    </r>
    <r>
      <rPr>
        <sz val="11"/>
        <color rgb="FF000000"/>
        <rFont val="Calibri"/>
      </rPr>
      <t xml:space="preserve">
</t>
    </r>
    <r>
      <rPr>
        <sz val="11"/>
        <color rgb="FF000000"/>
        <rFont val="Calibri"/>
      </rPr>
      <t xml:space="preserve">     #    set resolve-ip {enable | disable}</t>
    </r>
    <r>
      <rPr>
        <sz val="11"/>
        <color rgb="FF000000"/>
        <rFont val="Calibri"/>
      </rPr>
      <t xml:space="preserve">
</t>
    </r>
    <r>
      <rPr>
        <sz val="11"/>
        <color rgb="FF000000"/>
        <rFont val="Calibri"/>
      </rPr>
      <t xml:space="preserve">     #    set resolve-port {enable | disable}</t>
    </r>
    <r>
      <rPr>
        <sz val="11"/>
        <color rgb="FF000000"/>
        <rFont val="Calibri"/>
      </rPr>
      <t xml:space="preserve">
</t>
    </r>
    <r>
      <rPr>
        <sz val="11"/>
        <color rgb="FF000000"/>
        <rFont val="Calibri"/>
      </rPr>
      <t xml:space="preserve">     #    set log-user-in-upper {enable | disable}</t>
    </r>
    <r>
      <rPr>
        <sz val="11"/>
        <color rgb="FF000000"/>
        <rFont val="Calibri"/>
      </rPr>
      <t xml:space="preserve">
</t>
    </r>
    <r>
      <rPr>
        <sz val="11"/>
        <color rgb="FF000000"/>
        <rFont val="Calibri"/>
      </rPr>
      <t xml:space="preserve">     #    set fwpolicy-implicit-log {enable | disable}</t>
    </r>
    <r>
      <rPr>
        <sz val="11"/>
        <color rgb="FF000000"/>
        <rFont val="Calibri"/>
      </rPr>
      <t xml:space="preserve">
</t>
    </r>
    <r>
      <rPr>
        <sz val="11"/>
        <color rgb="FF000000"/>
        <rFont val="Calibri"/>
      </rPr>
      <t xml:space="preserve">     #    set fwpolicy6-implicit-log {enable | disable}</t>
    </r>
    <r>
      <rPr>
        <sz val="11"/>
        <color rgb="FF000000"/>
        <rFont val="Calibri"/>
      </rPr>
      <t xml:space="preserve">
</t>
    </r>
    <r>
      <rPr>
        <sz val="11"/>
        <color rgb="FF000000"/>
        <rFont val="Calibri"/>
      </rPr>
      <t xml:space="preserve">     #    set log-invalid-packet {enable | disable}</t>
    </r>
    <r>
      <rPr>
        <sz val="11"/>
        <color rgb="FF000000"/>
        <rFont val="Calibri"/>
      </rPr>
      <t xml:space="preserve">
</t>
    </r>
    <r>
      <rPr>
        <sz val="11"/>
        <color rgb="FF000000"/>
        <rFont val="Calibri"/>
      </rPr>
      <t xml:space="preserve">     #    set local-in-allow {enable | disable}</t>
    </r>
    <r>
      <rPr>
        <sz val="11"/>
        <color rgb="FF000000"/>
        <rFont val="Calibri"/>
      </rPr>
      <t xml:space="preserve">
</t>
    </r>
    <r>
      <rPr>
        <sz val="11"/>
        <color rgb="FF000000"/>
        <rFont val="Calibri"/>
      </rPr>
      <t xml:space="preserve">     #    set local-in-deny-unicast {enable | disable}</t>
    </r>
    <r>
      <rPr>
        <sz val="11"/>
        <color rgb="FF000000"/>
        <rFont val="Calibri"/>
      </rPr>
      <t xml:space="preserve">
</t>
    </r>
    <r>
      <rPr>
        <sz val="11"/>
        <color rgb="FF000000"/>
        <rFont val="Calibri"/>
      </rPr>
      <t xml:space="preserve">     #    set local-in-deny-broadcast {enable | disable}</t>
    </r>
    <r>
      <rPr>
        <sz val="11"/>
        <color rgb="FF000000"/>
        <rFont val="Calibri"/>
      </rPr>
      <t xml:space="preserve">
</t>
    </r>
    <r>
      <rPr>
        <sz val="11"/>
        <color rgb="FF000000"/>
        <rFont val="Calibri"/>
      </rPr>
      <t xml:space="preserve">     #    set local-out {enable | disable}</t>
    </r>
    <r>
      <rPr>
        <sz val="11"/>
        <color rgb="FF000000"/>
        <rFont val="Calibri"/>
      </rPr>
      <t xml:space="preserve">
</t>
    </r>
    <r>
      <rPr>
        <sz val="11"/>
        <color rgb="FF000000"/>
        <rFont val="Calibri"/>
      </rPr>
      <t xml:space="preserve">     #    set daemon-log {enable | disable}</t>
    </r>
    <r>
      <rPr>
        <sz val="11"/>
        <color rgb="FF000000"/>
        <rFont val="Calibri"/>
      </rPr>
      <t xml:space="preserve">
</t>
    </r>
    <r>
      <rPr>
        <sz val="11"/>
        <color rgb="FF000000"/>
        <rFont val="Calibri"/>
      </rPr>
      <t xml:space="preserve">     #    set neighbor-event {enable | disable}</t>
    </r>
    <r>
      <rPr>
        <sz val="11"/>
        <color rgb="FF000000"/>
        <rFont val="Calibri"/>
      </rPr>
      <t xml:space="preserve">
</t>
    </r>
    <r>
      <rPr>
        <sz val="11"/>
        <color rgb="FF000000"/>
        <rFont val="Calibri"/>
      </rPr>
      <t xml:space="preserve">     #    set brief-traffic-format {enable | disable}</t>
    </r>
    <r>
      <rPr>
        <sz val="11"/>
        <color rgb="FF000000"/>
        <rFont val="Calibri"/>
      </rPr>
      <t xml:space="preserve">
</t>
    </r>
    <r>
      <rPr>
        <sz val="11"/>
        <color rgb="FF000000"/>
        <rFont val="Calibri"/>
      </rPr>
      <t xml:space="preserve">     #    set user-anonymize {enable | disable}</t>
    </r>
    <r>
      <rPr>
        <sz val="11"/>
        <color rgb="FF000000"/>
        <rFont val="Calibri"/>
      </rPr>
      <t xml:space="preserve">
</t>
    </r>
    <r>
      <rPr>
        <sz val="11"/>
        <color rgb="FF000000"/>
        <rFont val="Calibri"/>
      </rPr>
      <t xml:space="preserve">     #    set expolicy-implicit-log {enable | disable}</t>
    </r>
    <r>
      <rPr>
        <sz val="11"/>
        <color rgb="FF000000"/>
        <rFont val="Calibri"/>
      </rPr>
      <t xml:space="preserve">
</t>
    </r>
    <r>
      <rPr>
        <sz val="11"/>
        <color rgb="FF000000"/>
        <rFont val="Calibri"/>
      </rPr>
      <t xml:space="preserve">     #    set log-policy-comment {enable | disable}</t>
    </r>
    <r>
      <rPr>
        <sz val="11"/>
        <color rgb="FF000000"/>
        <rFont val="Calibri"/>
      </rPr>
      <t xml:space="preserve">
</t>
    </r>
    <r>
      <rPr>
        <sz val="11"/>
        <color rgb="FF000000"/>
        <rFont val="Calibri"/>
      </rPr>
      <t xml:space="preserve">     #    set log-policy-name {enable | disable}</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 xml:space="preserve">     # config log eventfilter</t>
    </r>
    <r>
      <rPr>
        <sz val="11"/>
        <color rgb="FF000000"/>
        <rFont val="Calibri"/>
      </rPr>
      <t xml:space="preserve">
</t>
    </r>
    <r>
      <rPr>
        <sz val="11"/>
        <color rgb="FF000000"/>
        <rFont val="Calibri"/>
      </rPr>
      <t xml:space="preserve">     #    set event {enable | disable}</t>
    </r>
    <r>
      <rPr>
        <sz val="11"/>
        <color rgb="FF000000"/>
        <rFont val="Calibri"/>
      </rPr>
      <t xml:space="preserve">
</t>
    </r>
    <r>
      <rPr>
        <sz val="11"/>
        <color rgb="FF000000"/>
        <rFont val="Calibri"/>
      </rPr>
      <t xml:space="preserve">     #    set system {enable | disable}</t>
    </r>
    <r>
      <rPr>
        <sz val="11"/>
        <color rgb="FF000000"/>
        <rFont val="Calibri"/>
      </rPr>
      <t xml:space="preserve">
</t>
    </r>
    <r>
      <rPr>
        <sz val="11"/>
        <color rgb="FF000000"/>
        <rFont val="Calibri"/>
      </rPr>
      <t xml:space="preserve">     #    set vpn {enable | disable}</t>
    </r>
    <r>
      <rPr>
        <sz val="11"/>
        <color rgb="FF000000"/>
        <rFont val="Calibri"/>
      </rPr>
      <t xml:space="preserve">
</t>
    </r>
    <r>
      <rPr>
        <sz val="11"/>
        <color rgb="FF000000"/>
        <rFont val="Calibri"/>
      </rPr>
      <t xml:space="preserve">     #    set user {enable | disable}</t>
    </r>
    <r>
      <rPr>
        <sz val="11"/>
        <color rgb="FF000000"/>
        <rFont val="Calibri"/>
      </rPr>
      <t xml:space="preserve">
</t>
    </r>
    <r>
      <rPr>
        <sz val="11"/>
        <color rgb="FF000000"/>
        <rFont val="Calibri"/>
      </rPr>
      <t xml:space="preserve">     #    set router {enable | disable}</t>
    </r>
    <r>
      <rPr>
        <sz val="11"/>
        <color rgb="FF000000"/>
        <rFont val="Calibri"/>
      </rPr>
      <t xml:space="preserve">
</t>
    </r>
    <r>
      <rPr>
        <sz val="11"/>
        <color rgb="FF000000"/>
        <rFont val="Calibri"/>
      </rPr>
      <t xml:space="preserve">     #    set wireless-activity {enable | disable}</t>
    </r>
    <r>
      <rPr>
        <sz val="11"/>
        <color rgb="FF000000"/>
        <rFont val="Calibri"/>
      </rPr>
      <t xml:space="preserve">
</t>
    </r>
    <r>
      <rPr>
        <sz val="11"/>
        <color rgb="FF000000"/>
        <rFont val="Calibri"/>
      </rPr>
      <t xml:space="preserve">     #    set wan-opt {enable | disable}</t>
    </r>
    <r>
      <rPr>
        <sz val="11"/>
        <color rgb="FF000000"/>
        <rFont val="Calibri"/>
      </rPr>
      <t xml:space="preserve">
</t>
    </r>
    <r>
      <rPr>
        <sz val="11"/>
        <color rgb="FF000000"/>
        <rFont val="Calibri"/>
      </rPr>
      <t xml:space="preserve">     #    set endpoint {enable | disable}</t>
    </r>
    <r>
      <rPr>
        <sz val="11"/>
        <color rgb="FF000000"/>
        <rFont val="Calibri"/>
      </rPr>
      <t xml:space="preserve">
</t>
    </r>
    <r>
      <rPr>
        <sz val="11"/>
        <color rgb="FF000000"/>
        <rFont val="Calibri"/>
      </rPr>
      <t xml:space="preserve">     #    set ha {enable | disable}</t>
    </r>
    <r>
      <rPr>
        <sz val="11"/>
        <color rgb="FF000000"/>
        <rFont val="Calibri"/>
      </rPr>
      <t xml:space="preserve">
</t>
    </r>
    <r>
      <rPr>
        <sz val="11"/>
        <color rgb="FF000000"/>
        <rFont val="Calibri"/>
      </rPr>
      <t xml:space="preserve">     #    set compliance-check {enable | disable}</t>
    </r>
    <r>
      <rPr>
        <sz val="11"/>
        <color rgb="FF000000"/>
        <rFont val="Calibri"/>
      </rPr>
      <t xml:space="preserve">
</t>
    </r>
    <r>
      <rPr>
        <sz val="11"/>
        <color rgb="FF000000"/>
        <rFont val="Calibri"/>
      </rPr>
      <t xml:space="preserve">     #    set security-rating {enable | disable}</t>
    </r>
    <r>
      <rPr>
        <sz val="11"/>
        <color rgb="FF000000"/>
        <rFont val="Calibri"/>
      </rPr>
      <t xml:space="preserve">
</t>
    </r>
    <r>
      <rPr>
        <sz val="11"/>
        <color rgb="FF000000"/>
        <rFont val="Calibri"/>
      </rPr>
      <t xml:space="preserve">     #    set fortiextender {enable | disable}</t>
    </r>
    <r>
      <rPr>
        <sz val="11"/>
        <color rgb="FF000000"/>
        <rFont val="Calibri"/>
      </rPr>
      <t xml:space="preserve">
</t>
    </r>
    <r>
      <rPr>
        <sz val="11"/>
        <color rgb="FF000000"/>
        <rFont val="Calibri"/>
      </rPr>
      <t xml:space="preserve">     #    set connector {enable | disable}</t>
    </r>
    <r>
      <rPr>
        <sz val="11"/>
        <color rgb="FF000000"/>
        <rFont val="Calibri"/>
      </rPr>
      <t xml:space="preserve">
</t>
    </r>
    <r>
      <rPr>
        <sz val="11"/>
        <color rgb="FF000000"/>
        <rFont val="Calibri"/>
      </rPr>
      <t xml:space="preserve">     #    end</t>
    </r>
  </si>
  <si>
    <r>
      <rPr>
        <sz val="11"/>
        <color rgb="FF000000"/>
        <rFont val="Calibri"/>
      </rPr>
      <t>Auditing and logging are key components of any security architecture. Logging the actions of specific events provides a means to investigate an attack; to recognize resource utilization or capacity thresholds; or to identify an improperly configured network device. If auditing is not comprehensive, it will not be useful for intrusion monitoring, security investigations, and forensic analysis.</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</si>
  <si>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log setting</t>
    </r>
    <r>
      <rPr>
        <sz val="11"/>
        <color rgb="FF000000"/>
        <rFont val="Calibri"/>
      </rPr>
      <t xml:space="preserve">
</t>
    </r>
    <r>
      <rPr>
        <sz val="11"/>
        <color rgb="FF000000"/>
        <rFont val="Calibri"/>
      </rPr>
      <t>Compare the output to the locally developed list to ensure enabled events match the local 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3. Run the following command:</t>
    </r>
    <r>
      <rPr>
        <sz val="11"/>
        <color rgb="FF000000"/>
        <rFont val="Calibri"/>
      </rPr>
      <t xml:space="preserve">
</t>
    </r>
    <r>
      <rPr>
        <sz val="11"/>
        <color rgb="FF000000"/>
        <rFont val="Calibri"/>
      </rPr>
      <t xml:space="preserve">     # show full-configuration log eventfilter</t>
    </r>
    <r>
      <rPr>
        <sz val="11"/>
        <color rgb="FF000000"/>
        <rFont val="Calibri"/>
      </rPr>
      <t xml:space="preserve">
</t>
    </r>
    <r>
      <rPr>
        <sz val="11"/>
        <color rgb="FF000000"/>
        <rFont val="Calibri"/>
      </rPr>
      <t>Compare the output to the locally developed list to ensure enabled events match the local 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FortiGate device does not generate log records for a locally developed list of auditable events, this is a finding.</t>
    </r>
  </si>
  <si>
    <t>V-234195</t>
  </si>
  <si>
    <r>
      <rPr>
        <sz val="11"/>
        <rFont val="Calibri"/>
      </rPr>
      <t>The FortiGate device must conduct backups of system-level information contained in the information system when changes occur.</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</si>
  <si>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config system global</t>
    </r>
    <r>
      <rPr>
        <sz val="11"/>
        <color rgb="FF000000"/>
        <rFont val="Calibri"/>
      </rPr>
      <t xml:space="preserve">
</t>
    </r>
    <r>
      <rPr>
        <sz val="11"/>
        <color rgb="FF000000"/>
        <rFont val="Calibri"/>
      </rPr>
      <t>#   set revision-backup-on-logout enable</t>
    </r>
    <r>
      <rPr>
        <sz val="11"/>
        <color rgb="FF000000"/>
        <rFont val="Calibri"/>
      </rPr>
      <t xml:space="preserve">
</t>
    </r>
    <r>
      <rPr>
        <sz val="11"/>
        <color rgb="FF000000"/>
        <rFont val="Calibri"/>
      </rPr>
      <t># end</t>
    </r>
    <r>
      <rPr>
        <sz val="11"/>
        <color rgb="FF000000"/>
        <rFont val="Calibri"/>
      </rPr>
      <t xml:space="preserve">
</t>
    </r>
    <r>
      <rPr>
        <sz val="11"/>
        <color rgb="FF000000"/>
        <rFont val="Calibri"/>
      </rPr>
      <t xml:space="preserve">3. Integrate FortiGate with FortiManager or the organization’s central backup server using SSH to pull saved backups. </t>
    </r>
    <r>
      <rPr>
        <sz val="11"/>
        <color rgb="FF000000"/>
        <rFont val="Calibri"/>
      </rPr>
      <t xml:space="preserve">
</t>
    </r>
    <r>
      <rPr>
        <sz val="11"/>
        <color rgb="FF000000"/>
        <rFont val="Calibri"/>
      </rPr>
      <t>Note: All backups performed by super admin contain global setting and settings for any VDOMs.</t>
    </r>
  </si>
  <si>
    <r>
      <rPr>
        <sz val="11"/>
        <color rgb="FF000000"/>
        <rFont val="Calibri"/>
      </rPr>
      <t>System-level information includes default and customized settings and security attributes, including ACLs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 of service condition is possible for all who utilize this critical network component.</t>
    </r>
    <r>
      <rPr>
        <sz val="11"/>
        <color rgb="FF000000"/>
        <rFont val="Calibri"/>
      </rPr>
      <t xml:space="preserve">
</t>
    </r>
    <r>
      <rPr>
        <sz val="11"/>
        <color rgb="FF000000"/>
        <rFont val="Calibri"/>
      </rPr>
      <t>This control requires the network device to support the organizational central backup process for system-level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</si>
  <si>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Log in to the FortiGate GUI with Super-Admin privilege.</t>
    </r>
    <r>
      <rPr>
        <sz val="11"/>
        <color rgb="FF000000"/>
        <rFont val="Calibri"/>
      </rPr>
      <t xml:space="preserve">
</t>
    </r>
    <r>
      <rPr>
        <sz val="11"/>
        <color rgb="FF000000"/>
        <rFont val="Calibri"/>
      </rPr>
      <t>1. Click the admin menu available on the upper right-hand corner of the screen.</t>
    </r>
    <r>
      <rPr>
        <sz val="11"/>
        <color rgb="FF000000"/>
        <rFont val="Calibri"/>
      </rPr>
      <t xml:space="preserve">
</t>
    </r>
    <r>
      <rPr>
        <sz val="11"/>
        <color rgb="FF000000"/>
        <rFont val="Calibri"/>
      </rPr>
      <t>2. Click Configuration.</t>
    </r>
    <r>
      <rPr>
        <sz val="11"/>
        <color rgb="FF000000"/>
        <rFont val="Calibri"/>
      </rPr>
      <t xml:space="preserve">
</t>
    </r>
    <r>
      <rPr>
        <sz val="11"/>
        <color rgb="FF000000"/>
        <rFont val="Calibri"/>
      </rPr>
      <t>3. Click Revisions.</t>
    </r>
    <r>
      <rPr>
        <sz val="11"/>
        <color rgb="FF000000"/>
        <rFont val="Calibri"/>
      </rPr>
      <t xml:space="preserve">
</t>
    </r>
    <r>
      <rPr>
        <sz val="11"/>
        <color rgb="FF000000"/>
        <rFont val="Calibri"/>
      </rPr>
      <t>4. Verify a list of saved backed-up configurations are available.</t>
    </r>
    <r>
      <rPr>
        <sz val="11"/>
        <color rgb="FF000000"/>
        <rFont val="Calibri"/>
      </rPr>
      <t xml:space="preserve">
</t>
    </r>
    <r>
      <rPr>
        <sz val="11"/>
        <color rgb="FF000000"/>
        <rFont val="Calibri"/>
      </rPr>
      <t>If saved backups of system configuration do not exist, this is a finding.</t>
    </r>
  </si>
  <si>
    <t>V-234196</t>
  </si>
  <si>
    <r>
      <rPr>
        <sz val="11"/>
        <rFont val="Calibri"/>
      </rPr>
      <t>The FortiGate device must support organizational requirements to conduct backups of information system documentation, including security-related documentation, when changes occur or weekly, whichever is sooner.</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</si>
  <si>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config system global</t>
    </r>
    <r>
      <rPr>
        <sz val="11"/>
        <color rgb="FF000000"/>
        <rFont val="Calibri"/>
      </rPr>
      <t xml:space="preserve">
</t>
    </r>
    <r>
      <rPr>
        <sz val="11"/>
        <color rgb="FF000000"/>
        <rFont val="Calibri"/>
      </rPr>
      <t>#   set revision-backup-on-logout enable</t>
    </r>
    <r>
      <rPr>
        <sz val="11"/>
        <color rgb="FF000000"/>
        <rFont val="Calibri"/>
      </rPr>
      <t xml:space="preserve">
</t>
    </r>
    <r>
      <rPr>
        <sz val="11"/>
        <color rgb="FF000000"/>
        <rFont val="Calibri"/>
      </rPr>
      <t># end</t>
    </r>
    <r>
      <rPr>
        <sz val="11"/>
        <color rgb="FF000000"/>
        <rFont val="Calibri"/>
      </rPr>
      <t xml:space="preserve">
</t>
    </r>
    <r>
      <rPr>
        <sz val="11"/>
        <color rgb="FF000000"/>
        <rFont val="Calibri"/>
      </rPr>
      <t>3. Integrate FortiGate with FortiManager or the organization’s central backup server using SSH to pull saved backups.</t>
    </r>
  </si>
  <si>
    <r>
      <rPr>
        <sz val="11"/>
        <color rgb="FF000000"/>
        <rFont val="Calibri"/>
      </rPr>
      <t>Information system backup is a critical step in maintaining data assurance and availability. Information system and security-related documentation contains information pertaining to system configuration and security settings. If this information was not backed up, and a system failure occurred, the security settings would be difficult to reconfigure quickly and accurately. Maintaining a backup of information system and security-related documentation provides for a quicker recovery time when system outages occur.</t>
    </r>
    <r>
      <rPr>
        <sz val="11"/>
        <color rgb="FF000000"/>
        <rFont val="Calibri"/>
      </rPr>
      <t xml:space="preserve">
</t>
    </r>
    <r>
      <rPr>
        <sz val="11"/>
        <color rgb="FF000000"/>
        <rFont val="Calibri"/>
      </rPr>
      <t>This control requires the network device to support the organizational central backup process for user account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</si>
  <si>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Log in to the FortiGate GUI with Super-Admin privilege.</t>
    </r>
    <r>
      <rPr>
        <sz val="11"/>
        <color rgb="FF000000"/>
        <rFont val="Calibri"/>
      </rPr>
      <t xml:space="preserve">
</t>
    </r>
    <r>
      <rPr>
        <sz val="11"/>
        <color rgb="FF000000"/>
        <rFont val="Calibri"/>
      </rPr>
      <t>1. Click the admin menu available on the upper right-hand corner of the screen.</t>
    </r>
    <r>
      <rPr>
        <sz val="11"/>
        <color rgb="FF000000"/>
        <rFont val="Calibri"/>
      </rPr>
      <t xml:space="preserve">
</t>
    </r>
    <r>
      <rPr>
        <sz val="11"/>
        <color rgb="FF000000"/>
        <rFont val="Calibri"/>
      </rPr>
      <t>2. Click Configuration.</t>
    </r>
    <r>
      <rPr>
        <sz val="11"/>
        <color rgb="FF000000"/>
        <rFont val="Calibri"/>
      </rPr>
      <t xml:space="preserve">
</t>
    </r>
    <r>
      <rPr>
        <sz val="11"/>
        <color rgb="FF000000"/>
        <rFont val="Calibri"/>
      </rPr>
      <t>3. Click Revisions.</t>
    </r>
    <r>
      <rPr>
        <sz val="11"/>
        <color rgb="FF000000"/>
        <rFont val="Calibri"/>
      </rPr>
      <t xml:space="preserve">
</t>
    </r>
    <r>
      <rPr>
        <sz val="11"/>
        <color rgb="FF000000"/>
        <rFont val="Calibri"/>
      </rPr>
      <t>4. Verify at least one saved backed-up occurred within the last week.</t>
    </r>
    <r>
      <rPr>
        <sz val="11"/>
        <color rgb="FF000000"/>
        <rFont val="Calibri"/>
      </rPr>
      <t xml:space="preserve">
</t>
    </r>
    <r>
      <rPr>
        <sz val="11"/>
        <color rgb="FF000000"/>
        <rFont val="Calibri"/>
      </rPr>
      <t>If a backup of system configuration was not performed within the last week, this is a finding.</t>
    </r>
  </si>
  <si>
    <t>V-234197</t>
  </si>
  <si>
    <r>
      <rPr>
        <sz val="11"/>
        <rFont val="Calibri"/>
      </rPr>
      <t>FortiGate devices performing maintenance functions must restrict use of these functions to authorized personnel only.</t>
    </r>
  </si>
  <si>
    <r>
      <rPr>
        <sz val="11"/>
        <color rgb="FF000000"/>
        <rFont val="Calibri"/>
      </rPr>
      <t>Log in to the FortiGate GUI with Super-Admin privilege.</t>
    </r>
    <r>
      <rPr>
        <sz val="11"/>
        <color rgb="FF000000"/>
        <rFont val="Calibri"/>
      </rPr>
      <t xml:space="preserve">
</t>
    </r>
    <r>
      <rPr>
        <sz val="11"/>
        <color rgb="FF000000"/>
        <rFont val="Calibri"/>
      </rPr>
      <t>First, set one admin profile with access to System Maintenance.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 Profiles.</t>
    </r>
    <r>
      <rPr>
        <sz val="11"/>
        <color rgb="FF000000"/>
        <rFont val="Calibri"/>
      </rPr>
      <t xml:space="preserve">
</t>
    </r>
    <r>
      <rPr>
        <sz val="11"/>
        <color rgb="FF000000"/>
        <rFont val="Calibri"/>
      </rPr>
      <t>3. Click +Create New (Admin Profile).</t>
    </r>
    <r>
      <rPr>
        <sz val="11"/>
        <color rgb="FF000000"/>
        <rFont val="Calibri"/>
      </rPr>
      <t xml:space="preserve">
</t>
    </r>
    <r>
      <rPr>
        <sz val="11"/>
        <color rgb="FF000000"/>
        <rFont val="Calibri"/>
      </rPr>
      <t>4. Assign a meaningful name to the Profile.</t>
    </r>
    <r>
      <rPr>
        <sz val="11"/>
        <color rgb="FF000000"/>
        <rFont val="Calibri"/>
      </rPr>
      <t xml:space="preserve">
</t>
    </r>
    <r>
      <rPr>
        <sz val="11"/>
        <color rgb="FF000000"/>
        <rFont val="Calibri"/>
      </rPr>
      <t>5. Set System Access Permissions to Read/Write or Custom with Maintenance set to Read/Write.</t>
    </r>
    <r>
      <rPr>
        <sz val="11"/>
        <color rgb="FF000000"/>
        <rFont val="Calibri"/>
      </rPr>
      <t xml:space="preserve">
</t>
    </r>
    <r>
      <rPr>
        <sz val="11"/>
        <color rgb="FF000000"/>
        <rFont val="Calibri"/>
      </rPr>
      <t>6. Click OK to save this Profile.</t>
    </r>
    <r>
      <rPr>
        <sz val="11"/>
        <color rgb="FF000000"/>
        <rFont val="Calibri"/>
      </rPr>
      <t xml:space="preserve">
</t>
    </r>
    <r>
      <rPr>
        <sz val="11"/>
        <color rgb="FF000000"/>
        <rFont val="Calibri"/>
      </rPr>
      <t xml:space="preserve">Then, </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Click +Create New (Administrator).</t>
    </r>
    <r>
      <rPr>
        <sz val="11"/>
        <color rgb="FF000000"/>
        <rFont val="Calibri"/>
      </rPr>
      <t xml:space="preserve">
</t>
    </r>
    <r>
      <rPr>
        <sz val="11"/>
        <color rgb="FF000000"/>
        <rFont val="Calibri"/>
      </rPr>
      <t>4. Configure Administrator settings with unique Username, Type, and Password.</t>
    </r>
    <r>
      <rPr>
        <sz val="11"/>
        <color rgb="FF000000"/>
        <rFont val="Calibri"/>
      </rPr>
      <t xml:space="preserve">
</t>
    </r>
    <r>
      <rPr>
        <sz val="11"/>
        <color rgb="FF000000"/>
        <rFont val="Calibri"/>
      </rPr>
      <t>5. Assign the Administrator Profile that was configured above.</t>
    </r>
    <r>
      <rPr>
        <sz val="11"/>
        <color rgb="FF000000"/>
        <rFont val="Calibri"/>
      </rPr>
      <t xml:space="preserve">
</t>
    </r>
    <r>
      <rPr>
        <sz val="11"/>
        <color rgb="FF000000"/>
        <rFont val="Calibri"/>
      </rPr>
      <t>6. Click OK to save.</t>
    </r>
    <r>
      <rPr>
        <sz val="11"/>
        <color rgb="FF000000"/>
        <rFont val="Calibri"/>
      </rPr>
      <t xml:space="preserve">
</t>
    </r>
    <r>
      <rPr>
        <sz val="11"/>
        <color rgb="FF000000"/>
        <rFont val="Calibri"/>
      </rPr>
      <t>Note: Do not assign this admin profile to any other users other than the authorized administrator.</t>
    </r>
    <r>
      <rPr>
        <sz val="11"/>
        <color rgb="FF000000"/>
        <rFont val="Calibri"/>
      </rPr>
      <t xml:space="preserve">
</t>
    </r>
    <r>
      <rPr>
        <sz val="11"/>
        <color rgb="FF000000"/>
        <rFont val="Calibri"/>
      </rPr>
      <t xml:space="preserve">To limit the System access to existing low-privilege administrators: </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Identify the admin role that has unauthorized access to System settings.</t>
    </r>
    <r>
      <rPr>
        <sz val="11"/>
        <color rgb="FF000000"/>
        <rFont val="Calibri"/>
      </rPr>
      <t xml:space="preserve">
</t>
    </r>
    <r>
      <rPr>
        <sz val="11"/>
        <color rgb="FF000000"/>
        <rFont val="Calibri"/>
      </rPr>
      <t>4. Select the admin role and hover over the profile assigned to the role.</t>
    </r>
    <r>
      <rPr>
        <sz val="11"/>
        <color rgb="FF000000"/>
        <rFont val="Calibri"/>
      </rPr>
      <t xml:space="preserve">
</t>
    </r>
    <r>
      <rPr>
        <sz val="11"/>
        <color rgb="FF000000"/>
        <rFont val="Calibri"/>
      </rPr>
      <t>5. Click Edit.</t>
    </r>
    <r>
      <rPr>
        <sz val="11"/>
        <color rgb="FF000000"/>
        <rFont val="Calibri"/>
      </rPr>
      <t xml:space="preserve">
</t>
    </r>
    <r>
      <rPr>
        <sz val="11"/>
        <color rgb="FF000000"/>
        <rFont val="Calibri"/>
      </rPr>
      <t>6. On System access permission, click Read or None.</t>
    </r>
    <r>
      <rPr>
        <sz val="11"/>
        <color rgb="FF000000"/>
        <rFont val="Calibri"/>
      </rPr>
      <t xml:space="preserve">
</t>
    </r>
    <r>
      <rPr>
        <sz val="11"/>
        <color rgb="FF000000"/>
        <rFont val="Calibri"/>
      </rPr>
      <t>7. Click OK to save.</t>
    </r>
    <r>
      <rPr>
        <sz val="11"/>
        <color rgb="FF000000"/>
        <rFont val="Calibri"/>
      </rPr>
      <t xml:space="preserve">
</t>
    </r>
    <r>
      <rPr>
        <sz val="11"/>
        <color rgb="FF000000"/>
        <rFont val="Calibri"/>
      </rPr>
      <t>Repeat this process to define all the Administrators needed to meet privilege separation requirements for the organization.</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First edit the admin profile by running the following command:</t>
    </r>
    <r>
      <rPr>
        <sz val="11"/>
        <color rgb="FF000000"/>
        <rFont val="Calibri"/>
      </rPr>
      <t xml:space="preserve">
</t>
    </r>
    <r>
      <rPr>
        <sz val="11"/>
        <color rgb="FF000000"/>
        <rFont val="Calibri"/>
      </rPr>
      <t xml:space="preserve">     # config system accprofile </t>
    </r>
    <r>
      <rPr>
        <sz val="11"/>
        <color rgb="FF000000"/>
        <rFont val="Calibri"/>
      </rPr>
      <t xml:space="preserve">
</t>
    </r>
    <r>
      <rPr>
        <sz val="11"/>
        <color rgb="FF000000"/>
        <rFont val="Calibri"/>
      </rPr>
      <t xml:space="preserve">     #    edit {PROFILE NAME}</t>
    </r>
    <r>
      <rPr>
        <sz val="11"/>
        <color rgb="FF000000"/>
        <rFont val="Calibri"/>
      </rPr>
      <t xml:space="preserve">
</t>
    </r>
    <r>
      <rPr>
        <sz val="11"/>
        <color rgb="FF000000"/>
        <rFont val="Calibri"/>
      </rPr>
      <t xml:space="preserve">     #    set sysgrp read or none</t>
    </r>
    <r>
      <rPr>
        <sz val="11"/>
        <color rgb="FF000000"/>
        <rFont val="Calibri"/>
      </rPr>
      <t xml:space="preserve">
</t>
    </r>
    <r>
      <rPr>
        <sz val="11"/>
        <color rgb="FF000000"/>
        <rFont val="Calibri"/>
      </rPr>
      <t xml:space="preserve">     #    next</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 xml:space="preserve">Then, assign this admin profile to the authorized administrator account. </t>
    </r>
    <r>
      <rPr>
        <sz val="11"/>
        <color rgb="FF000000"/>
        <rFont val="Calibri"/>
      </rPr>
      <t xml:space="preserve">
</t>
    </r>
    <r>
      <rPr>
        <sz val="11"/>
        <color rgb="FF000000"/>
        <rFont val="Calibri"/>
      </rPr>
      <t xml:space="preserve">     # config system admin  </t>
    </r>
    <r>
      <rPr>
        <sz val="11"/>
        <color rgb="FF000000"/>
        <rFont val="Calibri"/>
      </rPr>
      <t xml:space="preserve">
</t>
    </r>
    <r>
      <rPr>
        <sz val="11"/>
        <color rgb="FF000000"/>
        <rFont val="Calibri"/>
      </rPr>
      <t xml:space="preserve">     #    edit {ADMIN NAME}</t>
    </r>
    <r>
      <rPr>
        <sz val="11"/>
        <color rgb="FF000000"/>
        <rFont val="Calibri"/>
      </rPr>
      <t xml:space="preserve">
</t>
    </r>
    <r>
      <rPr>
        <sz val="11"/>
        <color rgb="FF000000"/>
        <rFont val="Calibri"/>
      </rPr>
      <t xml:space="preserve">     #    set accprofile  {PROFILE NAME}</t>
    </r>
    <r>
      <rPr>
        <sz val="11"/>
        <color rgb="FF000000"/>
        <rFont val="Calibri"/>
      </rPr>
      <t xml:space="preserve">
</t>
    </r>
    <r>
      <rPr>
        <sz val="11"/>
        <color rgb="FF000000"/>
        <rFont val="Calibri"/>
      </rPr>
      <t xml:space="preserve">     #    next</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Note: Do not assign this admin profile to any other users other than the authorized administrator.</t>
    </r>
  </si>
  <si>
    <r>
      <rPr>
        <sz val="11"/>
        <color rgb="FF000000"/>
        <rFont val="Calibri"/>
      </rPr>
      <t>There are security-related issues arising from software brought into the network device specifically for diagnostic and repair actions (e.g., a software packet sniffer installed on a device to troubleshoot system traffic, or a vendor installing or running a diagnostic application to troubleshoot an issue with a vendor-supported device). If maintenance tools are used by unauthorized personnel, they may accidentally or intentionally damage or compromise the system.</t>
    </r>
    <r>
      <rPr>
        <sz val="11"/>
        <color rgb="FF000000"/>
        <rFont val="Calibri"/>
      </rPr>
      <t xml:space="preserve">
</t>
    </r>
    <r>
      <rPr>
        <sz val="11"/>
        <color rgb="FF000000"/>
        <rFont val="Calibri"/>
      </rPr>
      <t>This requirement addresses security-related issues associated with maintenance tools used specifically for diagnostic and repair actions on organizational network devices. Maintenance tools can include hardware, software, and firmware items. Maintenance tools are potential vehicles for transporting malicious code, either intentionally or unintentionally, into a facility and subsequently into organizational information systems. Maintenance tools can include, for example, hardware/software diagnostic test equipment and hardware/software packet sniffers. This requirement does not cover hardware/software components that may support information system maintenance, yet are a part of the system (e.g., the software implementing "ping," "ls," "ipconfig," or the hardware and software implementing the monitoring port of an Ethernet switch).</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</si>
  <si>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Identify the administrator designated to perform maintenance functions and hover over the profile assigned to the role.</t>
    </r>
    <r>
      <rPr>
        <sz val="11"/>
        <color rgb="FF000000"/>
        <rFont val="Calibri"/>
      </rPr>
      <t xml:space="preserve">
</t>
    </r>
    <r>
      <rPr>
        <sz val="11"/>
        <color rgb="FF000000"/>
        <rFont val="Calibri"/>
      </rPr>
      <t>4. Click Edit.</t>
    </r>
    <r>
      <rPr>
        <sz val="11"/>
        <color rgb="FF000000"/>
        <rFont val="Calibri"/>
      </rPr>
      <t xml:space="preserve">
</t>
    </r>
    <r>
      <rPr>
        <sz val="11"/>
        <color rgb="FF000000"/>
        <rFont val="Calibri"/>
      </rPr>
      <t>5. Verify the permission to System is set to Read/Write or Custom with Maintenance set to Read/Write.</t>
    </r>
    <r>
      <rPr>
        <sz val="11"/>
        <color rgb="FF000000"/>
        <rFont val="Calibri"/>
      </rPr>
      <t xml:space="preserve">
</t>
    </r>
    <r>
      <rPr>
        <sz val="11"/>
        <color rgb="FF000000"/>
        <rFont val="Calibri"/>
      </rPr>
      <t>If an authorized administrator does not have Read/Write access to System Maintenance Settings, this is a finding.</t>
    </r>
    <r>
      <rPr>
        <sz val="11"/>
        <color rgb="FF000000"/>
        <rFont val="Calibri"/>
      </rPr>
      <t xml:space="preserve">
</t>
    </r>
    <r>
      <rPr>
        <sz val="11"/>
        <color rgb="FF000000"/>
        <rFont val="Calibri"/>
      </rPr>
      <t>Then,</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Click all other low-privileged administrators and hover over the profile assigned to the role.</t>
    </r>
    <r>
      <rPr>
        <sz val="11"/>
        <color rgb="FF000000"/>
        <rFont val="Calibri"/>
      </rPr>
      <t xml:space="preserve">
</t>
    </r>
    <r>
      <rPr>
        <sz val="11"/>
        <color rgb="FF000000"/>
        <rFont val="Calibri"/>
      </rPr>
      <t>4. Click Edit.</t>
    </r>
    <r>
      <rPr>
        <sz val="11"/>
        <color rgb="FF000000"/>
        <rFont val="Calibri"/>
      </rPr>
      <t xml:space="preserve">
</t>
    </r>
    <r>
      <rPr>
        <sz val="11"/>
        <color rgb="FF000000"/>
        <rFont val="Calibri"/>
      </rPr>
      <t>5. Verify the permission to System Maintenance is customized set to Read or None.</t>
    </r>
    <r>
      <rPr>
        <sz val="11"/>
        <color rgb="FF000000"/>
        <rFont val="Calibri"/>
      </rPr>
      <t xml:space="preserve">
</t>
    </r>
    <r>
      <rPr>
        <sz val="11"/>
        <color rgb="FF000000"/>
        <rFont val="Calibri"/>
      </rPr>
      <t>If any low-privileged administrator has Read/Write access to System Settings, this is a finding.</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 for all low privileged admin user:</t>
    </r>
    <r>
      <rPr>
        <sz val="11"/>
        <color rgb="FF000000"/>
        <rFont val="Calibri"/>
      </rPr>
      <t xml:space="preserve">
</t>
    </r>
    <r>
      <rPr>
        <sz val="11"/>
        <color rgb="FF000000"/>
        <rFont val="Calibri"/>
      </rPr>
      <t xml:space="preserve">     # show system admin  {ADMIN NAME}  | grep -i accprofile</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set accprofile {PROFILE NAME}</t>
    </r>
    <r>
      <rPr>
        <sz val="11"/>
        <color rgb="FF000000"/>
        <rFont val="Calibri"/>
      </rPr>
      <t xml:space="preserve">
</t>
    </r>
    <r>
      <rPr>
        <sz val="11"/>
        <color rgb="FF000000"/>
        <rFont val="Calibri"/>
      </rPr>
      <t xml:space="preserve">Use the profile name from the output result of above command. </t>
    </r>
    <r>
      <rPr>
        <sz val="11"/>
        <color rgb="FF000000"/>
        <rFont val="Calibri"/>
      </rPr>
      <t xml:space="preserve">
</t>
    </r>
    <r>
      <rPr>
        <sz val="11"/>
        <color rgb="FF000000"/>
        <rFont val="Calibri"/>
      </rPr>
      <t xml:space="preserve">     # show system accprofile {PROFILE NAME} | grep -i sysgrp</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set sysgrp read</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set sysgrp none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low privileged admin user has sysgrp parameter set to value Read/Write, this is a finding.</t>
    </r>
  </si>
  <si>
    <t>V-234198</t>
  </si>
  <si>
    <r>
      <rPr>
        <sz val="11"/>
        <rFont val="Calibri"/>
      </rPr>
      <t>The FortiGate device must use DoD-approved Certificate Authorities (CAs) for public key certificates.</t>
    </r>
  </si>
  <si>
    <r>
      <rPr>
        <sz val="11"/>
        <color rgb="FF000000"/>
        <rFont val="Calibri"/>
      </rPr>
      <t>1. Obtain CA certificate from a DoD-approved provider.</t>
    </r>
    <r>
      <rPr>
        <sz val="11"/>
        <color rgb="FF000000"/>
        <rFont val="Calibri"/>
      </rPr>
      <t xml:space="preserve">
</t>
    </r>
    <r>
      <rPr>
        <sz val="11"/>
        <color rgb="FF000000"/>
        <rFont val="Calibri"/>
      </rPr>
      <t>2. Log in to the FortiGate GUI with Super-Admin privilege.</t>
    </r>
    <r>
      <rPr>
        <sz val="11"/>
        <color rgb="FF000000"/>
        <rFont val="Calibri"/>
      </rPr>
      <t xml:space="preserve">
</t>
    </r>
    <r>
      <rPr>
        <sz val="11"/>
        <color rgb="FF000000"/>
        <rFont val="Calibri"/>
      </rPr>
      <t>3. Click System.</t>
    </r>
    <r>
      <rPr>
        <sz val="11"/>
        <color rgb="FF000000"/>
        <rFont val="Calibri"/>
      </rPr>
      <t xml:space="preserve">
</t>
    </r>
    <r>
      <rPr>
        <sz val="11"/>
        <color rgb="FF000000"/>
        <rFont val="Calibri"/>
      </rPr>
      <t>4. Click Certificates.</t>
    </r>
    <r>
      <rPr>
        <sz val="11"/>
        <color rgb="FF000000"/>
        <rFont val="Calibri"/>
      </rPr>
      <t xml:space="preserve">
</t>
    </r>
    <r>
      <rPr>
        <sz val="11"/>
        <color rgb="FF000000"/>
        <rFont val="Calibri"/>
      </rPr>
      <t>5. Click Import in the toolbar.</t>
    </r>
    <r>
      <rPr>
        <sz val="11"/>
        <color rgb="FF000000"/>
        <rFont val="Calibri"/>
      </rPr>
      <t xml:space="preserve">
</t>
    </r>
    <r>
      <rPr>
        <sz val="11"/>
        <color rgb="FF000000"/>
        <rFont val="Calibri"/>
      </rPr>
      <t>6. Click CA Certificate.</t>
    </r>
    <r>
      <rPr>
        <sz val="11"/>
        <color rgb="FF000000"/>
        <rFont val="Calibri"/>
      </rPr>
      <t xml:space="preserve">
</t>
    </r>
    <r>
      <rPr>
        <sz val="11"/>
        <color rgb="FF000000"/>
        <rFont val="Calibri"/>
      </rPr>
      <t>7. On the Import CA Certificate page, select Type File.</t>
    </r>
    <r>
      <rPr>
        <sz val="11"/>
        <color rgb="FF000000"/>
        <rFont val="Calibri"/>
      </rPr>
      <t xml:space="preserve">
</t>
    </r>
    <r>
      <rPr>
        <sz val="11"/>
        <color rgb="FF000000"/>
        <rFont val="Calibri"/>
      </rPr>
      <t>8. Locate the certificate file and upload the certificate file.</t>
    </r>
    <r>
      <rPr>
        <sz val="11"/>
        <color rgb="FF000000"/>
        <rFont val="Calibri"/>
      </rPr>
      <t xml:space="preserve">
</t>
    </r>
    <r>
      <rPr>
        <sz val="11"/>
        <color rgb="FF000000"/>
        <rFont val="Calibri"/>
      </rPr>
      <t>9. Click OK to import the certificate.</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</si>
  <si>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CA will suffice.</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</si>
  <si>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Certificates.</t>
    </r>
    <r>
      <rPr>
        <sz val="11"/>
        <color rgb="FF000000"/>
        <rFont val="Calibri"/>
      </rPr>
      <t xml:space="preserve">
</t>
    </r>
    <r>
      <rPr>
        <sz val="11"/>
        <color rgb="FF000000"/>
        <rFont val="Calibri"/>
      </rPr>
      <t>3. Verify CAs are approved providers.</t>
    </r>
    <r>
      <rPr>
        <sz val="11"/>
        <color rgb="FF000000"/>
        <rFont val="Calibri"/>
      </rPr>
      <t xml:space="preserve">
</t>
    </r>
    <r>
      <rPr>
        <sz val="11"/>
        <color rgb="FF000000"/>
        <rFont val="Calibri"/>
      </rPr>
      <t>If the public key certificates are not from an approved service provider, this is a finding.</t>
    </r>
  </si>
  <si>
    <t>V-234199</t>
  </si>
  <si>
    <r>
      <rPr>
        <sz val="11"/>
        <rFont val="Calibri"/>
      </rPr>
      <t>The FortiGate device must prohibit the use of all unnecessary and/or non-secure functions, ports, protocols, and/or services.</t>
    </r>
  </si>
  <si>
    <r>
      <rPr>
        <sz val="11"/>
        <color rgb="FF000000"/>
        <rFont val="Calibri"/>
      </rPr>
      <t>Log in to the FortiGate GUI with Super-Admin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or IPv6 Policy.</t>
    </r>
    <r>
      <rPr>
        <sz val="11"/>
        <color rgb="FF000000"/>
        <rFont val="Calibri"/>
      </rPr>
      <t xml:space="preserve">
</t>
    </r>
    <r>
      <rPr>
        <sz val="11"/>
        <color rgb="FF000000"/>
        <rFont val="Calibri"/>
      </rPr>
      <t>3. Click +Create New.</t>
    </r>
    <r>
      <rPr>
        <sz val="11"/>
        <color rgb="FF000000"/>
        <rFont val="Calibri"/>
      </rPr>
      <t xml:space="preserve">
</t>
    </r>
    <r>
      <rPr>
        <sz val="11"/>
        <color rgb="FF000000"/>
        <rFont val="Calibri"/>
      </rPr>
      <t>4. Name the policy, and then select Incoming and Outgoing Interfaces.</t>
    </r>
    <r>
      <rPr>
        <sz val="11"/>
        <color rgb="FF000000"/>
        <rFont val="Calibri"/>
      </rPr>
      <t xml:space="preserve">
</t>
    </r>
    <r>
      <rPr>
        <sz val="11"/>
        <color rgb="FF000000"/>
        <rFont val="Calibri"/>
      </rPr>
      <t>5. Create policies with authorized sources and destinations.</t>
    </r>
    <r>
      <rPr>
        <sz val="11"/>
        <color rgb="FF000000"/>
        <rFont val="Calibri"/>
      </rPr>
      <t xml:space="preserve">
</t>
    </r>
    <r>
      <rPr>
        <sz val="11"/>
        <color rgb="FF000000"/>
        <rFont val="Calibri"/>
      </rPr>
      <t>6. Set action to DENY.</t>
    </r>
    <r>
      <rPr>
        <sz val="11"/>
        <color rgb="FF000000"/>
        <rFont val="Calibri"/>
      </rPr>
      <t xml:space="preserve">
</t>
    </r>
    <r>
      <rPr>
        <sz val="11"/>
        <color rgb="FF000000"/>
        <rFont val="Calibri"/>
      </rPr>
      <t>7. Ensure Enable this policy is toggled to right.</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Ensure a policy is created for each interface and that every PPSM CAL and VA mitigation is covered.</t>
    </r>
    <r>
      <rPr>
        <sz val="11"/>
        <color rgb="FF000000"/>
        <rFont val="Calibri"/>
      </rPr>
      <t xml:space="preserve">
</t>
    </r>
    <r>
      <rPr>
        <sz val="11"/>
        <color rgb="FF000000"/>
        <rFont val="Calibri"/>
      </rPr>
      <t>Traffic is denied by default and policies must be configured to allow traffic that meets PPSM CAL and VA guidelines.</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 xml:space="preserve">2. Run the following </t>
    </r>
    <r>
      <rPr>
        <sz val="11"/>
        <color rgb="FF000000"/>
        <rFont val="Calibri"/>
      </rPr>
      <t xml:space="preserve">
</t>
    </r>
    <r>
      <rPr>
        <sz val="11"/>
        <color rgb="FF000000"/>
        <rFont val="Calibri"/>
      </rPr>
      <t xml:space="preserve">  # config system interface</t>
    </r>
    <r>
      <rPr>
        <sz val="11"/>
        <color rgb="FF000000"/>
        <rFont val="Calibri"/>
      </rPr>
      <t xml:space="preserve">
</t>
    </r>
    <r>
      <rPr>
        <sz val="11"/>
        <color rgb="FF000000"/>
        <rFont val="Calibri"/>
      </rPr>
      <t xml:space="preserve">      # edit {INTERFACE-NAME}</t>
    </r>
    <r>
      <rPr>
        <sz val="11"/>
        <color rgb="FF000000"/>
        <rFont val="Calibri"/>
      </rPr>
      <t xml:space="preserve">
</t>
    </r>
    <r>
      <rPr>
        <sz val="11"/>
        <color rgb="FF000000"/>
        <rFont val="Calibri"/>
      </rPr>
      <t xml:space="preserve">         # set {DHCP-RELAY-SERVICE | PPTP-CLIENT | ARPFORWARD | BROADCAST-FORWARD | L2FORWARD | ICMP-REDIRECT | VLANFORWARD | STPFORWARD  | LLDP-TRANSMISSION} disable</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Create a new line for each service in {} that needs to be removed.</t>
    </r>
  </si>
  <si>
    <r>
      <rPr>
        <sz val="11"/>
        <color rgb="FF000000"/>
        <rFont val="Calibri"/>
      </rPr>
      <t>To prevent unauthorized connection of devices, unauthorized transfer of information, or unauthorized tunneling (i.e., embedding of data types within data types), organizations must disable unused or unnecessary physical and logical ports/protocols on information systems.</t>
    </r>
    <r>
      <rPr>
        <sz val="11"/>
        <color rgb="FF000000"/>
        <rFont val="Calibri"/>
      </rPr>
      <t xml:space="preserve">
</t>
    </r>
    <r>
      <rPr>
        <sz val="11"/>
        <color rgb="FF000000"/>
        <rFont val="Calibri"/>
      </rPr>
      <t xml:space="preserve">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the use of ports, protocols, and/or services to only those required, authorized, and approved. Some network devices have capabilities enabled by default; if these capabilities are not necessary, they must be disabled. If a particular capability is used, then it must be documented and approved.</t>
    </r>
  </si>
  <si>
    <r>
      <rPr>
        <sz val="11"/>
        <color rgb="FF000000"/>
        <rFont val="Calibri"/>
      </rPr>
      <t>Log in to FortiGate GUI with Super-Admin privileges.</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Services, and then review services, functions, and ports that are allowed by the firewall.</t>
    </r>
    <r>
      <rPr>
        <sz val="11"/>
        <color rgb="FF000000"/>
        <rFont val="Calibri"/>
      </rPr>
      <t xml:space="preserve">
</t>
    </r>
    <r>
      <rPr>
        <sz val="11"/>
        <color rgb="FF000000"/>
        <rFont val="Calibri"/>
      </rPr>
      <t>3. Next, open a CLI console, via SSH or available from the GUI.</t>
    </r>
    <r>
      <rPr>
        <sz val="11"/>
        <color rgb="FF000000"/>
        <rFont val="Calibri"/>
      </rPr>
      <t xml:space="preserve">
</t>
    </r>
    <r>
      <rPr>
        <sz val="11"/>
        <color rgb="FF000000"/>
        <rFont val="Calibri"/>
      </rPr>
      <t>4. Run the following commands:</t>
    </r>
    <r>
      <rPr>
        <sz val="11"/>
        <color rgb="FF000000"/>
        <rFont val="Calibri"/>
      </rPr>
      <t xml:space="preserve">
</t>
    </r>
    <r>
      <rPr>
        <sz val="11"/>
        <color rgb="FF000000"/>
        <rFont val="Calibri"/>
      </rPr>
      <t># show firewall policy</t>
    </r>
    <r>
      <rPr>
        <sz val="11"/>
        <color rgb="FF000000"/>
        <rFont val="Calibri"/>
      </rPr>
      <t xml:space="preserve">
</t>
    </r>
    <r>
      <rPr>
        <sz val="11"/>
        <color rgb="FF000000"/>
        <rFont val="Calibri"/>
      </rPr>
      <t># show firewall policy6</t>
    </r>
    <r>
      <rPr>
        <sz val="11"/>
        <color rgb="FF000000"/>
        <rFont val="Calibri"/>
      </rPr>
      <t xml:space="preserve">
</t>
    </r>
    <r>
      <rPr>
        <sz val="11"/>
        <color rgb="FF000000"/>
        <rFont val="Calibri"/>
      </rPr>
      <t xml:space="preserve">Review policies to ensure that no restricted services, ports, protocols or functions are allowed. FortiGate is configured to deny by default, so if a service, port, protocol, or function is not specifically allowed, it will be denied. </t>
    </r>
    <r>
      <rPr>
        <sz val="11"/>
        <color rgb="FF000000"/>
        <rFont val="Calibri"/>
      </rPr>
      <t xml:space="preserve">
</t>
    </r>
    <r>
      <rPr>
        <sz val="11"/>
        <color rgb="FF000000"/>
        <rFont val="Calibri"/>
      </rPr>
      <t>If restricted functions, ports, protocols, and/or services are allowed by the firewall, this is a finding.</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Open a CLI console over SSH or available from the GUI.</t>
    </r>
    <r>
      <rPr>
        <sz val="11"/>
        <color rgb="FF000000"/>
        <rFont val="Calibri"/>
      </rPr>
      <t xml:space="preserve">
</t>
    </r>
    <r>
      <rPr>
        <sz val="11"/>
        <color rgb="FF000000"/>
        <rFont val="Calibri"/>
      </rPr>
      <t xml:space="preserve">2. Run the following </t>
    </r>
    <r>
      <rPr>
        <sz val="11"/>
        <color rgb="FF000000"/>
        <rFont val="Calibri"/>
      </rPr>
      <t xml:space="preserve">
</t>
    </r>
    <r>
      <rPr>
        <sz val="11"/>
        <color rgb="FF000000"/>
        <rFont val="Calibri"/>
      </rPr>
      <t># show full-configuration system interface</t>
    </r>
    <r>
      <rPr>
        <sz val="11"/>
        <color rgb="FF000000"/>
        <rFont val="Calibri"/>
      </rPr>
      <t xml:space="preserve">
</t>
    </r>
    <r>
      <rPr>
        <sz val="11"/>
        <color rgb="FF000000"/>
        <rFont val="Calibri"/>
      </rPr>
      <t>3. Review configuration for unnecessary services.</t>
    </r>
    <r>
      <rPr>
        <sz val="11"/>
        <color rgb="FF000000"/>
        <rFont val="Calibri"/>
      </rPr>
      <t xml:space="preserve">
</t>
    </r>
    <r>
      <rPr>
        <sz val="11"/>
        <color rgb="FF000000"/>
        <rFont val="Calibri"/>
      </rPr>
      <t>If unnecessary services are configured, this is a finding.</t>
    </r>
    <r>
      <rPr>
        <sz val="11"/>
        <color rgb="FF000000"/>
        <rFont val="Calibri"/>
      </rPr>
      <t xml:space="preserve">
</t>
    </r>
    <r>
      <rPr>
        <sz val="11"/>
        <color rgb="FF000000"/>
        <rFont val="Calibri"/>
      </rPr>
      <t>Review the PPSM CAL and determine which functions, ports, protocols, and/or services must be disabled or restricted.</t>
    </r>
  </si>
  <si>
    <t>V-234200</t>
  </si>
  <si>
    <r>
      <rPr>
        <sz val="11"/>
        <rFont val="Calibri"/>
      </rPr>
      <t>The FortiGate device must implement replay-resistant authentication mechanisms for network access to privileged accounts.</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</si>
  <si>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system global</t>
    </r>
    <r>
      <rPr>
        <sz val="11"/>
        <color rgb="FF000000"/>
        <rFont val="Calibri"/>
      </rPr>
      <t xml:space="preserve">
</t>
    </r>
    <r>
      <rPr>
        <sz val="11"/>
        <color rgb="FF000000"/>
        <rFont val="Calibri"/>
      </rPr>
      <t xml:space="preserve">          # set admin-https-ssl-versions tlsv1-2 tlsv1-3</t>
    </r>
    <r>
      <rPr>
        <sz val="11"/>
        <color rgb="FF000000"/>
        <rFont val="Calibri"/>
      </rPr>
      <t xml:space="preserve">
</t>
    </r>
    <r>
      <rPr>
        <sz val="11"/>
        <color rgb="FF000000"/>
        <rFont val="Calibri"/>
      </rPr>
      <t xml:space="preserve">          # set admin-ssh-v1 disable</t>
    </r>
    <r>
      <rPr>
        <sz val="11"/>
        <color rgb="FF000000"/>
        <rFont val="Calibri"/>
      </rPr>
      <t xml:space="preserve">
</t>
    </r>
    <r>
      <rPr>
        <sz val="11"/>
        <color rgb="FF000000"/>
        <rFont val="Calibri"/>
      </rPr>
      <t xml:space="preserve">     # end</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</si>
  <si>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</si>
  <si>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system global | grep -i 'tls\|ssh-v'</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 set admin-https-ssl-versions tlsv1-2 tlsv1-3</t>
    </r>
    <r>
      <rPr>
        <sz val="11"/>
        <color rgb="FF000000"/>
        <rFont val="Calibri"/>
      </rPr>
      <t xml:space="preserve">
</t>
    </r>
    <r>
      <rPr>
        <sz val="11"/>
        <color rgb="FF000000"/>
        <rFont val="Calibri"/>
      </rPr>
      <t xml:space="preserve">           # set admin-ssh-v1 disable</t>
    </r>
    <r>
      <rPr>
        <sz val="11"/>
        <color rgb="FF000000"/>
        <rFont val="Calibri"/>
      </rPr>
      <t xml:space="preserve">
</t>
    </r>
    <r>
      <rPr>
        <sz val="11"/>
        <color rgb="FF000000"/>
        <rFont val="Calibri"/>
      </rPr>
      <t xml:space="preserve">           # set ssl-min-proto-version TLSv1-2          </t>
    </r>
    <r>
      <rPr>
        <sz val="11"/>
        <color rgb="FF000000"/>
        <rFont val="Calibri"/>
      </rPr>
      <t xml:space="preserve">
</t>
    </r>
    <r>
      <rPr>
        <sz val="11"/>
        <color rgb="FF000000"/>
        <rFont val="Calibri"/>
      </rPr>
      <t xml:space="preserve">      #end</t>
    </r>
    <r>
      <rPr>
        <sz val="11"/>
        <color rgb="FF000000"/>
        <rFont val="Calibri"/>
      </rPr>
      <t xml:space="preserve">
</t>
    </r>
    <r>
      <rPr>
        <sz val="11"/>
        <color rgb="FF000000"/>
        <rFont val="Calibri"/>
      </rPr>
      <t>If admin-https-ssl-versions is not set to tlsv1-2 tlsv1-3 or admin-ssh-v1 is enable, this is a finding.</t>
    </r>
  </si>
  <si>
    <t>V-234201</t>
  </si>
  <si>
    <r>
      <rPr>
        <sz val="11"/>
        <rFont val="Calibri"/>
      </rPr>
      <t>The FortiGate device must authenticate SNMP messages using a FIPS-validated Keyed-Hash Message Authentication Code (HMAC).</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</si>
  <si>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SNMP.</t>
    </r>
    <r>
      <rPr>
        <sz val="11"/>
        <color rgb="FF000000"/>
        <rFont val="Calibri"/>
      </rPr>
      <t xml:space="preserve">
</t>
    </r>
    <r>
      <rPr>
        <sz val="11"/>
        <color rgb="FF000000"/>
        <rFont val="Calibri"/>
      </rPr>
      <t>3. Select each SNMPv3 user.</t>
    </r>
    <r>
      <rPr>
        <sz val="11"/>
        <color rgb="FF000000"/>
        <rFont val="Calibri"/>
      </rPr>
      <t xml:space="preserve">
</t>
    </r>
    <r>
      <rPr>
        <sz val="11"/>
        <color rgb="FF000000"/>
        <rFont val="Calibri"/>
      </rPr>
      <t>4. Click Edit.</t>
    </r>
    <r>
      <rPr>
        <sz val="11"/>
        <color rgb="FF000000"/>
        <rFont val="Calibri"/>
      </rPr>
      <t xml:space="preserve">
</t>
    </r>
    <r>
      <rPr>
        <sz val="11"/>
        <color rgb="FF000000"/>
        <rFont val="Calibri"/>
      </rPr>
      <t>5. On Security Level, click Authentication.</t>
    </r>
    <r>
      <rPr>
        <sz val="11"/>
        <color rgb="FF000000"/>
        <rFont val="Calibri"/>
      </rPr>
      <t xml:space="preserve">
</t>
    </r>
    <r>
      <rPr>
        <sz val="11"/>
        <color rgb="FF000000"/>
        <rFont val="Calibri"/>
      </rPr>
      <t>6. Select SHA256 for the Authentication Algorithm.</t>
    </r>
    <r>
      <rPr>
        <sz val="11"/>
        <color rgb="FF000000"/>
        <rFont val="Calibri"/>
      </rPr>
      <t xml:space="preserve">
</t>
    </r>
    <r>
      <rPr>
        <sz val="11"/>
        <color rgb="FF000000"/>
        <rFont val="Calibri"/>
      </rPr>
      <t>7. Change the Password if required.</t>
    </r>
    <r>
      <rPr>
        <sz val="11"/>
        <color rgb="FF000000"/>
        <rFont val="Calibri"/>
      </rPr>
      <t xml:space="preserve">
</t>
    </r>
    <r>
      <rPr>
        <sz val="11"/>
        <color rgb="FF000000"/>
        <rFont val="Calibri"/>
      </rPr>
      <t>8. Click OK.</t>
    </r>
    <r>
      <rPr>
        <sz val="11"/>
        <color rgb="FF000000"/>
        <rFont val="Calibri"/>
      </rPr>
      <t xml:space="preserve">
</t>
    </r>
    <r>
      <rPr>
        <sz val="11"/>
        <color rgb="FF000000"/>
        <rFont val="Calibri"/>
      </rPr>
      <t>9. Click Apply.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system snmp user</t>
    </r>
    <r>
      <rPr>
        <sz val="11"/>
        <color rgb="FF000000"/>
        <rFont val="Calibri"/>
      </rPr>
      <t xml:space="preserve">
</t>
    </r>
    <r>
      <rPr>
        <sz val="11"/>
        <color rgb="FF000000"/>
        <rFont val="Calibri"/>
      </rPr>
      <t xml:space="preserve">     #    edit {NAME}</t>
    </r>
    <r>
      <rPr>
        <sz val="11"/>
        <color rgb="FF000000"/>
        <rFont val="Calibri"/>
      </rPr>
      <t xml:space="preserve">
</t>
    </r>
    <r>
      <rPr>
        <sz val="11"/>
        <color rgb="FF000000"/>
        <rFont val="Calibri"/>
      </rPr>
      <t xml:space="preserve">     #    set status enable</t>
    </r>
    <r>
      <rPr>
        <sz val="11"/>
        <color rgb="FF000000"/>
        <rFont val="Calibri"/>
      </rPr>
      <t xml:space="preserve">
</t>
    </r>
    <r>
      <rPr>
        <sz val="11"/>
        <color rgb="FF000000"/>
        <rFont val="Calibri"/>
      </rPr>
      <t xml:space="preserve">     #    set security-level auth</t>
    </r>
    <r>
      <rPr>
        <sz val="11"/>
        <color rgb="FF000000"/>
        <rFont val="Calibri"/>
      </rPr>
      <t xml:space="preserve">
</t>
    </r>
    <r>
      <rPr>
        <sz val="11"/>
        <color rgb="FF000000"/>
        <rFont val="Calibri"/>
      </rPr>
      <t xml:space="preserve">     #    set auth-proto sha256</t>
    </r>
    <r>
      <rPr>
        <sz val="11"/>
        <color rgb="FF000000"/>
        <rFont val="Calibri"/>
      </rPr>
      <t xml:space="preserve">
</t>
    </r>
    <r>
      <rPr>
        <sz val="11"/>
        <color rgb="FF000000"/>
        <rFont val="Calibri"/>
      </rPr>
      <t xml:space="preserve">     #    set auth-pwd {PASSWORD}</t>
    </r>
    <r>
      <rPr>
        <sz val="11"/>
        <color rgb="FF000000"/>
        <rFont val="Calibri"/>
      </rPr>
      <t xml:space="preserve">
</t>
    </r>
    <r>
      <rPr>
        <sz val="11"/>
        <color rgb="FF000000"/>
        <rFont val="Calibri"/>
      </rPr>
      <t xml:space="preserve">     #    next</t>
    </r>
    <r>
      <rPr>
        <sz val="11"/>
        <color rgb="FF000000"/>
        <rFont val="Calibri"/>
      </rPr>
      <t xml:space="preserve">
</t>
    </r>
    <r>
      <rPr>
        <sz val="11"/>
        <color rgb="FF000000"/>
        <rFont val="Calibri"/>
      </rPr>
      <t xml:space="preserve">     # end</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</si>
  <si>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internet).</t>
    </r>
    <r>
      <rPr>
        <sz val="11"/>
        <color rgb="FF000000"/>
        <rFont val="Calibri"/>
      </rPr>
      <t xml:space="preserve">
</t>
    </r>
    <r>
      <rPr>
        <sz val="11"/>
        <color rgb="FF000000"/>
        <rFont val="Calibri"/>
      </rPr>
      <t>Because of the challenges of applying this requirement on a large scale, organizations are encouraged to only apply the requirement to those limited number (and type) of devices that truly need to support this capability.</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</si>
  <si>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SNMP.</t>
    </r>
    <r>
      <rPr>
        <sz val="11"/>
        <color rgb="FF000000"/>
        <rFont val="Calibri"/>
      </rPr>
      <t xml:space="preserve">
</t>
    </r>
    <r>
      <rPr>
        <sz val="11"/>
        <color rgb="FF000000"/>
        <rFont val="Calibri"/>
      </rPr>
      <t>3. Verify the SNMPv3 settings are configured and enabled.</t>
    </r>
    <r>
      <rPr>
        <sz val="11"/>
        <color rgb="FF000000"/>
        <rFont val="Calibri"/>
      </rPr>
      <t xml:space="preserve">
</t>
    </r>
    <r>
      <rPr>
        <sz val="11"/>
        <color rgb="FF000000"/>
        <rFont val="Calibri"/>
      </rPr>
      <t>4. Select each SNMPv3 user and click Edit.</t>
    </r>
    <r>
      <rPr>
        <sz val="11"/>
        <color rgb="FF000000"/>
        <rFont val="Calibri"/>
      </rPr>
      <t xml:space="preserve">
</t>
    </r>
    <r>
      <rPr>
        <sz val="11"/>
        <color rgb="FF000000"/>
        <rFont val="Calibri"/>
      </rPr>
      <t>5. On Security Level, verify the SNMPv3 user is configured to use SHA256 as the Authentication Algorithm.</t>
    </r>
    <r>
      <rPr>
        <sz val="11"/>
        <color rgb="FF000000"/>
        <rFont val="Calibri"/>
      </rPr>
      <t xml:space="preserve">
</t>
    </r>
    <r>
      <rPr>
        <sz val="11"/>
        <color rgb="FF000000"/>
        <rFont val="Calibri"/>
      </rPr>
      <t>If the FortiGate device is not configured to authenticate SNMP messages using a FIPS-validated HMAC, this is a finding.</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system snmp user | grep -i 'security-level\ |auth-proto'</t>
    </r>
    <r>
      <rPr>
        <sz val="11"/>
        <color rgb="FF000000"/>
        <rFont val="Calibri"/>
      </rPr>
      <t xml:space="preserve">
</t>
    </r>
    <r>
      <rPr>
        <sz val="11"/>
        <color rgb="FF000000"/>
        <rFont val="Calibri"/>
      </rPr>
      <t>For each SNMPv3 user, the output should be similar to:</t>
    </r>
    <r>
      <rPr>
        <sz val="11"/>
        <color rgb="FF000000"/>
        <rFont val="Calibri"/>
      </rPr>
      <t xml:space="preserve">
</t>
    </r>
    <r>
      <rPr>
        <sz val="11"/>
        <color rgb="FF000000"/>
        <rFont val="Calibri"/>
      </rPr>
      <t xml:space="preserve">          set security-level auth</t>
    </r>
    <r>
      <rPr>
        <sz val="11"/>
        <color rgb="FF000000"/>
        <rFont val="Calibri"/>
      </rPr>
      <t xml:space="preserve">
</t>
    </r>
    <r>
      <rPr>
        <sz val="11"/>
        <color rgb="FF000000"/>
        <rFont val="Calibri"/>
      </rPr>
      <t xml:space="preserve">          set auth-proto sha256</t>
    </r>
    <r>
      <rPr>
        <sz val="11"/>
        <color rgb="FF000000"/>
        <rFont val="Calibri"/>
      </rPr>
      <t xml:space="preserve">
</t>
    </r>
    <r>
      <rPr>
        <sz val="11"/>
        <color rgb="FF000000"/>
        <rFont val="Calibri"/>
      </rPr>
      <t>If the security-level parameter is not set to auth or auth-priv, and the auth-proto is not set to SHA, this is a finding.</t>
    </r>
  </si>
  <si>
    <t>V-234202</t>
  </si>
  <si>
    <r>
      <rPr>
        <sz val="11"/>
        <rFont val="Calibri"/>
      </rPr>
      <t>The FortiGate device must authenticate Network Time Protocol (NTP) sources using authentication that is cryptographically based.</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</si>
  <si>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 xml:space="preserve">2. Run the following command: </t>
    </r>
    <r>
      <rPr>
        <sz val="11"/>
        <color rgb="FF000000"/>
        <rFont val="Calibri"/>
      </rPr>
      <t xml:space="preserve">
</t>
    </r>
    <r>
      <rPr>
        <sz val="11"/>
        <color rgb="FF000000"/>
        <rFont val="Calibri"/>
      </rPr>
      <t xml:space="preserve">     # config system ntp</t>
    </r>
    <r>
      <rPr>
        <sz val="11"/>
        <color rgb="FF000000"/>
        <rFont val="Calibri"/>
      </rPr>
      <t xml:space="preserve">
</t>
    </r>
    <r>
      <rPr>
        <sz val="11"/>
        <color rgb="FF000000"/>
        <rFont val="Calibri"/>
      </rPr>
      <t xml:space="preserve">     #    set ntpsync enable</t>
    </r>
    <r>
      <rPr>
        <sz val="11"/>
        <color rgb="FF000000"/>
        <rFont val="Calibri"/>
      </rPr>
      <t xml:space="preserve">
</t>
    </r>
    <r>
      <rPr>
        <sz val="11"/>
        <color rgb="FF000000"/>
        <rFont val="Calibri"/>
      </rPr>
      <t xml:space="preserve">     #    set type custom</t>
    </r>
    <r>
      <rPr>
        <sz val="11"/>
        <color rgb="FF000000"/>
        <rFont val="Calibri"/>
      </rPr>
      <t xml:space="preserve">
</t>
    </r>
    <r>
      <rPr>
        <sz val="11"/>
        <color rgb="FF000000"/>
        <rFont val="Calibri"/>
      </rPr>
      <t xml:space="preserve">     #    set syncinterval {INTEGER}</t>
    </r>
    <r>
      <rPr>
        <sz val="11"/>
        <color rgb="FF000000"/>
        <rFont val="Calibri"/>
      </rPr>
      <t xml:space="preserve">
</t>
    </r>
    <r>
      <rPr>
        <sz val="11"/>
        <color rgb="FF000000"/>
        <rFont val="Calibri"/>
      </rPr>
      <t xml:space="preserve">     # config ntpserver</t>
    </r>
    <r>
      <rPr>
        <sz val="11"/>
        <color rgb="FF000000"/>
        <rFont val="Calibri"/>
      </rPr>
      <t xml:space="preserve">
</t>
    </r>
    <r>
      <rPr>
        <sz val="11"/>
        <color rgb="FF000000"/>
        <rFont val="Calibri"/>
      </rPr>
      <t xml:space="preserve">     #    edit {ID}</t>
    </r>
    <r>
      <rPr>
        <sz val="11"/>
        <color rgb="FF000000"/>
        <rFont val="Calibri"/>
      </rPr>
      <t xml:space="preserve">
</t>
    </r>
    <r>
      <rPr>
        <sz val="11"/>
        <color rgb="FF000000"/>
        <rFont val="Calibri"/>
      </rPr>
      <t xml:space="preserve">     #    set server {IP ADDRESS}</t>
    </r>
    <r>
      <rPr>
        <sz val="11"/>
        <color rgb="FF000000"/>
        <rFont val="Calibri"/>
      </rPr>
      <t xml:space="preserve">
</t>
    </r>
    <r>
      <rPr>
        <sz val="11"/>
        <color rgb="FF000000"/>
        <rFont val="Calibri"/>
      </rPr>
      <t xml:space="preserve">     #    set authentication enable</t>
    </r>
    <r>
      <rPr>
        <sz val="11"/>
        <color rgb="FF000000"/>
        <rFont val="Calibri"/>
      </rPr>
      <t xml:space="preserve">
</t>
    </r>
    <r>
      <rPr>
        <sz val="11"/>
        <color rgb="FF000000"/>
        <rFont val="Calibri"/>
      </rPr>
      <t xml:space="preserve">     #    set key {PASSWORD}</t>
    </r>
    <r>
      <rPr>
        <sz val="11"/>
        <color rgb="FF000000"/>
        <rFont val="Calibri"/>
      </rPr>
      <t xml:space="preserve">
</t>
    </r>
    <r>
      <rPr>
        <sz val="11"/>
        <color rgb="FF000000"/>
        <rFont val="Calibri"/>
      </rPr>
      <t xml:space="preserve">     #    set key-id {INTEGER}</t>
    </r>
    <r>
      <rPr>
        <sz val="11"/>
        <color rgb="FF000000"/>
        <rFont val="Calibri"/>
      </rPr>
      <t xml:space="preserve">
</t>
    </r>
    <r>
      <rPr>
        <sz val="11"/>
        <color rgb="FF000000"/>
        <rFont val="Calibri"/>
      </rPr>
      <t xml:space="preserve">     #    next</t>
    </r>
    <r>
      <rPr>
        <sz val="11"/>
        <color rgb="FF000000"/>
        <rFont val="Calibri"/>
      </rPr>
      <t xml:space="preserve">
</t>
    </r>
    <r>
      <rPr>
        <sz val="11"/>
        <color rgb="FF000000"/>
        <rFont val="Calibri"/>
      </rPr>
      <t xml:space="preserve">     # end</t>
    </r>
  </si>
  <si>
    <r>
      <rPr>
        <sz val="11"/>
        <color rgb="FF000000"/>
        <rFont val="Calibri"/>
      </rPr>
      <t>If NTP is not authenticated, an attacker can introduce a rogue NTP server. This rogue server can then be used to send incorrect time information to network devices, which will make log timestamps inaccurate and affect scheduled actions. NTP authentication is used to prevent this tampering by authenticating the time source.</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</si>
  <si>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 xml:space="preserve">2. Run the following command: </t>
    </r>
    <r>
      <rPr>
        <sz val="11"/>
        <color rgb="FF000000"/>
        <rFont val="Calibri"/>
      </rPr>
      <t xml:space="preserve">
</t>
    </r>
    <r>
      <rPr>
        <sz val="11"/>
        <color rgb="FF000000"/>
        <rFont val="Calibri"/>
      </rPr>
      <t xml:space="preserve">     # diagnose sys ntp status</t>
    </r>
    <r>
      <rPr>
        <sz val="11"/>
        <color rgb="FF000000"/>
        <rFont val="Calibri"/>
      </rPr>
      <t xml:space="preserve">
</t>
    </r>
    <r>
      <rPr>
        <sz val="11"/>
        <color rgb="FF000000"/>
        <rFont val="Calibri"/>
      </rPr>
      <t>The output should be similar to:</t>
    </r>
    <r>
      <rPr>
        <sz val="11"/>
        <color rgb="FF000000"/>
        <rFont val="Calibri"/>
      </rPr>
      <t xml:space="preserve">
</t>
    </r>
    <r>
      <rPr>
        <sz val="11"/>
        <color rgb="FF000000"/>
        <rFont val="Calibri"/>
      </rPr>
      <t xml:space="preserve">          ipv4 server(URL of NTP server) 123.123.123.123 -- reachable(0xbf) S:1 T:242 selected</t>
    </r>
    <r>
      <rPr>
        <sz val="11"/>
        <color rgb="FF000000"/>
        <rFont val="Calibri"/>
      </rPr>
      <t xml:space="preserve">
</t>
    </r>
    <r>
      <rPr>
        <sz val="11"/>
        <color rgb="FF000000"/>
        <rFont val="Calibri"/>
      </rPr>
      <t xml:space="preserve">          server-version=4, stratum=2</t>
    </r>
    <r>
      <rPr>
        <sz val="11"/>
        <color rgb="FF000000"/>
        <rFont val="Calibri"/>
      </rPr>
      <t xml:space="preserve">
</t>
    </r>
    <r>
      <rPr>
        <sz val="11"/>
        <color rgb="FF000000"/>
        <rFont val="Calibri"/>
      </rPr>
      <t xml:space="preserve">          reference time is e213a5fb.2250b45e -- UTC Wed Mar 11 18:01:31 2020</t>
    </r>
    <r>
      <rPr>
        <sz val="11"/>
        <color rgb="FF000000"/>
        <rFont val="Calibri"/>
      </rPr>
      <t xml:space="preserve">
</t>
    </r>
    <r>
      <rPr>
        <sz val="11"/>
        <color rgb="FF000000"/>
        <rFont val="Calibri"/>
      </rPr>
      <t xml:space="preserve">          clock offset is 0.000801 sec, root delay is 0.000381 sec</t>
    </r>
    <r>
      <rPr>
        <sz val="11"/>
        <color rgb="FF000000"/>
        <rFont val="Calibri"/>
      </rPr>
      <t xml:space="preserve">
</t>
    </r>
    <r>
      <rPr>
        <sz val="11"/>
        <color rgb="FF000000"/>
        <rFont val="Calibri"/>
      </rPr>
      <t xml:space="preserve">          root dispersion is 0.053268 sec, peer dispersion is 287 msec</t>
    </r>
    <r>
      <rPr>
        <sz val="11"/>
        <color rgb="FF000000"/>
        <rFont val="Calibri"/>
      </rPr>
      <t xml:space="preserve">
</t>
    </r>
    <r>
      <rPr>
        <sz val="11"/>
        <color rgb="FF000000"/>
        <rFont val="Calibri"/>
      </rPr>
      <t>If the output does not return server-version is equal to 4, this is a finding.</t>
    </r>
  </si>
  <si>
    <t>V-234203</t>
  </si>
  <si>
    <r>
      <rPr>
        <sz val="11"/>
        <rFont val="Calibri"/>
      </rPr>
      <t>The FortiGate device must enforce a minimum 15-character password length.</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</si>
  <si>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Navigate to Password Policy.</t>
    </r>
    <r>
      <rPr>
        <sz val="11"/>
        <color rgb="FF000000"/>
        <rFont val="Calibri"/>
      </rPr>
      <t xml:space="preserve">
</t>
    </r>
    <r>
      <rPr>
        <sz val="11"/>
        <color rgb="FF000000"/>
        <rFont val="Calibri"/>
      </rPr>
      <t>4. On the Password scope option, click Admin.</t>
    </r>
    <r>
      <rPr>
        <sz val="11"/>
        <color rgb="FF000000"/>
        <rFont val="Calibri"/>
      </rPr>
      <t xml:space="preserve">
</t>
    </r>
    <r>
      <rPr>
        <sz val="11"/>
        <color rgb="FF000000"/>
        <rFont val="Calibri"/>
      </rPr>
      <t>5. Enter the Minimum length value of 15.</t>
    </r>
    <r>
      <rPr>
        <sz val="11"/>
        <color rgb="FF000000"/>
        <rFont val="Calibri"/>
      </rPr>
      <t xml:space="preserve">
</t>
    </r>
    <r>
      <rPr>
        <sz val="11"/>
        <color rgb="FF000000"/>
        <rFont val="Calibri"/>
      </rPr>
      <t>or</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system password-policy</t>
    </r>
    <r>
      <rPr>
        <sz val="11"/>
        <color rgb="FF000000"/>
        <rFont val="Calibri"/>
      </rPr>
      <t xml:space="preserve">
</t>
    </r>
    <r>
      <rPr>
        <sz val="11"/>
        <color rgb="FF000000"/>
        <rFont val="Calibri"/>
      </rPr>
      <t xml:space="preserve">           # set status enable</t>
    </r>
    <r>
      <rPr>
        <sz val="11"/>
        <color rgb="FF000000"/>
        <rFont val="Calibri"/>
      </rPr>
      <t xml:space="preserve">
</t>
    </r>
    <r>
      <rPr>
        <sz val="11"/>
        <color rgb="FF000000"/>
        <rFont val="Calibri"/>
      </rPr>
      <t xml:space="preserve">          # set minimum-length 15</t>
    </r>
    <r>
      <rPr>
        <sz val="11"/>
        <color rgb="FF000000"/>
        <rFont val="Calibri"/>
      </rPr>
      <t xml:space="preserve">
</t>
    </r>
    <r>
      <rPr>
        <sz val="11"/>
        <color rgb="FF000000"/>
        <rFont val="Calibri"/>
      </rPr>
      <t xml:space="preserve">     # end--+</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</si>
  <si>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 to be tested before the password is compromised. Use of more characters in a password helps to exponentially increase the time and/or resources required to compromise the password.</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</si>
  <si>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Navigate to Password Policy.</t>
    </r>
    <r>
      <rPr>
        <sz val="11"/>
        <color rgb="FF000000"/>
        <rFont val="Calibri"/>
      </rPr>
      <t xml:space="preserve">
</t>
    </r>
    <r>
      <rPr>
        <sz val="11"/>
        <color rgb="FF000000"/>
        <rFont val="Calibri"/>
      </rPr>
      <t>4. Verify Password scope is enabled for Admin.</t>
    </r>
    <r>
      <rPr>
        <sz val="11"/>
        <color rgb="FF000000"/>
        <rFont val="Calibri"/>
      </rPr>
      <t xml:space="preserve">
</t>
    </r>
    <r>
      <rPr>
        <sz val="11"/>
        <color rgb="FF000000"/>
        <rFont val="Calibri"/>
      </rPr>
      <t>5. Verify the Minimum length is set to 15.</t>
    </r>
    <r>
      <rPr>
        <sz val="11"/>
        <color rgb="FF000000"/>
        <rFont val="Calibri"/>
      </rPr>
      <t xml:space="preserve">
</t>
    </r>
    <r>
      <rPr>
        <sz val="11"/>
        <color rgb="FF000000"/>
        <rFont val="Calibri"/>
      </rPr>
      <t>If the Password scope is OFF and the Minimum length is not set to 15, this is a finding.</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system password-policy | grep -i minimum</t>
    </r>
    <r>
      <rPr>
        <sz val="11"/>
        <color rgb="FF000000"/>
        <rFont val="Calibri"/>
      </rPr>
      <t xml:space="preserve">
</t>
    </r>
    <r>
      <rPr>
        <sz val="11"/>
        <color rgb="FF000000"/>
        <rFont val="Calibri"/>
      </rPr>
      <t xml:space="preserve">          set minimum-length 15</t>
    </r>
    <r>
      <rPr>
        <sz val="11"/>
        <color rgb="FF000000"/>
        <rFont val="Calibri"/>
      </rPr>
      <t xml:space="preserve">
</t>
    </r>
    <r>
      <rPr>
        <sz val="11"/>
        <color rgb="FF000000"/>
        <rFont val="Calibri"/>
      </rPr>
      <t>If the minimum-length parameter is not set to 15, this is a finding.</t>
    </r>
  </si>
  <si>
    <t>V-234204</t>
  </si>
  <si>
    <r>
      <rPr>
        <sz val="11"/>
        <rFont val="Calibri"/>
      </rPr>
      <t>The FortiGate device must enforce password complexity by requiring that at least one uppercase character be used.</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</si>
  <si>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Navigate to Password Policy.</t>
    </r>
    <r>
      <rPr>
        <sz val="11"/>
        <color rgb="FF000000"/>
        <rFont val="Calibri"/>
      </rPr>
      <t xml:space="preserve">
</t>
    </r>
    <r>
      <rPr>
        <sz val="11"/>
        <color rgb="FF000000"/>
        <rFont val="Calibri"/>
      </rPr>
      <t>4. On the Password scope option, click Admin.</t>
    </r>
    <r>
      <rPr>
        <sz val="11"/>
        <color rgb="FF000000"/>
        <rFont val="Calibri"/>
      </rPr>
      <t xml:space="preserve">
</t>
    </r>
    <r>
      <rPr>
        <sz val="11"/>
        <color rgb="FF000000"/>
        <rFont val="Calibri"/>
      </rPr>
      <t>5. Toggle Character requirements to right.</t>
    </r>
    <r>
      <rPr>
        <sz val="11"/>
        <color rgb="FF000000"/>
        <rFont val="Calibri"/>
      </rPr>
      <t xml:space="preserve">
</t>
    </r>
    <r>
      <rPr>
        <sz val="11"/>
        <color rgb="FF000000"/>
        <rFont val="Calibri"/>
      </rPr>
      <t>6. Enter the Uppercase value of 1 or greater.</t>
    </r>
    <r>
      <rPr>
        <sz val="11"/>
        <color rgb="FF000000"/>
        <rFont val="Calibri"/>
      </rPr>
      <t xml:space="preserve">
</t>
    </r>
    <r>
      <rPr>
        <sz val="11"/>
        <color rgb="FF000000"/>
        <rFont val="Calibri"/>
      </rPr>
      <t>or</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commands:</t>
    </r>
    <r>
      <rPr>
        <sz val="11"/>
        <color rgb="FF000000"/>
        <rFont val="Calibri"/>
      </rPr>
      <t xml:space="preserve">
</t>
    </r>
    <r>
      <rPr>
        <sz val="11"/>
        <color rgb="FF000000"/>
        <rFont val="Calibri"/>
      </rPr>
      <t xml:space="preserve">    # config system password-policy</t>
    </r>
    <r>
      <rPr>
        <sz val="11"/>
        <color rgb="FF000000"/>
        <rFont val="Calibri"/>
      </rPr>
      <t xml:space="preserve">
</t>
    </r>
    <r>
      <rPr>
        <sz val="11"/>
        <color rgb="FF000000"/>
        <rFont val="Calibri"/>
      </rPr>
      <t xml:space="preserve">        # set min-upper-case-letter 1 (or greater)</t>
    </r>
    <r>
      <rPr>
        <sz val="11"/>
        <color rgb="FF000000"/>
        <rFont val="Calibri"/>
      </rPr>
      <t xml:space="preserve">
</t>
    </r>
    <r>
      <rPr>
        <sz val="11"/>
        <color rgb="FF000000"/>
        <rFont val="Calibri"/>
      </rPr>
      <t xml:space="preserve">    # end</t>
    </r>
  </si>
  <si>
    <r>
      <rPr>
        <sz val="11"/>
        <color rgb="FF000000"/>
        <rFont val="Calibri"/>
      </rPr>
      <t>Use of a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</si>
  <si>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Navigate to Password Policy.</t>
    </r>
    <r>
      <rPr>
        <sz val="11"/>
        <color rgb="FF000000"/>
        <rFont val="Calibri"/>
      </rPr>
      <t xml:space="preserve">
</t>
    </r>
    <r>
      <rPr>
        <sz val="11"/>
        <color rgb="FF000000"/>
        <rFont val="Calibri"/>
      </rPr>
      <t>4. Verify Password scope is enabled for Admin and Character requirements is toggled to right.</t>
    </r>
    <r>
      <rPr>
        <sz val="11"/>
        <color rgb="FF000000"/>
        <rFont val="Calibri"/>
      </rPr>
      <t xml:space="preserve">
</t>
    </r>
    <r>
      <rPr>
        <sz val="11"/>
        <color rgb="FF000000"/>
        <rFont val="Calibri"/>
      </rPr>
      <t>5. Verify the Uppercase value is set to 1 or greater.</t>
    </r>
    <r>
      <rPr>
        <sz val="11"/>
        <color rgb="FF000000"/>
        <rFont val="Calibri"/>
      </rPr>
      <t xml:space="preserve">
</t>
    </r>
    <r>
      <rPr>
        <sz val="11"/>
        <color rgb="FF000000"/>
        <rFont val="Calibri"/>
      </rPr>
      <t>If the Uppercase parameter is not set to 1 or greater,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system password-policy | grep -i upper-case</t>
    </r>
    <r>
      <rPr>
        <sz val="11"/>
        <color rgb="FF000000"/>
        <rFont val="Calibri"/>
      </rPr>
      <t xml:space="preserve">
</t>
    </r>
    <r>
      <rPr>
        <sz val="11"/>
        <color rgb="FF000000"/>
        <rFont val="Calibri"/>
      </rPr>
      <t>If the min-upper-case-letter parameter is not set to 1 or greater, this is a finding.</t>
    </r>
  </si>
  <si>
    <t>V-234205</t>
  </si>
  <si>
    <r>
      <rPr>
        <sz val="11"/>
        <rFont val="Calibri"/>
      </rPr>
      <t>The FortiGate device must enforce password complexity by requiring that at least one lowercase character be used.</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</si>
  <si>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Navigate to Password Policy.</t>
    </r>
    <r>
      <rPr>
        <sz val="11"/>
        <color rgb="FF000000"/>
        <rFont val="Calibri"/>
      </rPr>
      <t xml:space="preserve">
</t>
    </r>
    <r>
      <rPr>
        <sz val="11"/>
        <color rgb="FF000000"/>
        <rFont val="Calibri"/>
      </rPr>
      <t>4. On the Password scope option, click Admin.</t>
    </r>
    <r>
      <rPr>
        <sz val="11"/>
        <color rgb="FF000000"/>
        <rFont val="Calibri"/>
      </rPr>
      <t xml:space="preserve">
</t>
    </r>
    <r>
      <rPr>
        <sz val="11"/>
        <color rgb="FF000000"/>
        <rFont val="Calibri"/>
      </rPr>
      <t>5. Toggle Character requirements to right.</t>
    </r>
    <r>
      <rPr>
        <sz val="11"/>
        <color rgb="FF000000"/>
        <rFont val="Calibri"/>
      </rPr>
      <t xml:space="preserve">
</t>
    </r>
    <r>
      <rPr>
        <sz val="11"/>
        <color rgb="FF000000"/>
        <rFont val="Calibri"/>
      </rPr>
      <t>6. Enter the Lowercase value of 1.</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system password-policy</t>
    </r>
    <r>
      <rPr>
        <sz val="11"/>
        <color rgb="FF000000"/>
        <rFont val="Calibri"/>
      </rPr>
      <t xml:space="preserve">
</t>
    </r>
    <r>
      <rPr>
        <sz val="11"/>
        <color rgb="FF000000"/>
        <rFont val="Calibri"/>
      </rPr>
      <t xml:space="preserve">           # set min-lower-case-letter 1</t>
    </r>
    <r>
      <rPr>
        <sz val="11"/>
        <color rgb="FF000000"/>
        <rFont val="Calibri"/>
      </rPr>
      <t xml:space="preserve">
</t>
    </r>
    <r>
      <rPr>
        <sz val="11"/>
        <color rgb="FF000000"/>
        <rFont val="Calibri"/>
      </rPr>
      <t xml:space="preserve">     # end</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</si>
  <si>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</si>
  <si>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Navigate to Password Policy.</t>
    </r>
    <r>
      <rPr>
        <sz val="11"/>
        <color rgb="FF000000"/>
        <rFont val="Calibri"/>
      </rPr>
      <t xml:space="preserve">
</t>
    </r>
    <r>
      <rPr>
        <sz val="11"/>
        <color rgb="FF000000"/>
        <rFont val="Calibri"/>
      </rPr>
      <t>4. Verify Password scope is enabled for Admin and Character requirements is toggled to right.</t>
    </r>
    <r>
      <rPr>
        <sz val="11"/>
        <color rgb="FF000000"/>
        <rFont val="Calibri"/>
      </rPr>
      <t xml:space="preserve">
</t>
    </r>
    <r>
      <rPr>
        <sz val="11"/>
        <color rgb="FF000000"/>
        <rFont val="Calibri"/>
      </rPr>
      <t>5. Verify the Lowercase value is set to 1 or greater.</t>
    </r>
    <r>
      <rPr>
        <sz val="11"/>
        <color rgb="FF000000"/>
        <rFont val="Calibri"/>
      </rPr>
      <t xml:space="preserve">
</t>
    </r>
    <r>
      <rPr>
        <sz val="11"/>
        <color rgb="FF000000"/>
        <rFont val="Calibri"/>
      </rPr>
      <t>If the Lowercase parameter is not set to 1 or greater,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system password-policy | grep -i lower-case</t>
    </r>
    <r>
      <rPr>
        <sz val="11"/>
        <color rgb="FF000000"/>
        <rFont val="Calibri"/>
      </rPr>
      <t xml:space="preserve">
</t>
    </r>
    <r>
      <rPr>
        <sz val="11"/>
        <color rgb="FF000000"/>
        <rFont val="Calibri"/>
      </rPr>
      <t>If the min-lower-case-letter parameter is not set to 1 or greater, this is a finding.</t>
    </r>
  </si>
  <si>
    <t>V-234206</t>
  </si>
  <si>
    <r>
      <rPr>
        <sz val="11"/>
        <rFont val="Calibri"/>
      </rPr>
      <t>The FortiGate device must enforce password complexity by requiring at least one numeric character be used.</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</si>
  <si>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Navigate to Password Policy.</t>
    </r>
    <r>
      <rPr>
        <sz val="11"/>
        <color rgb="FF000000"/>
        <rFont val="Calibri"/>
      </rPr>
      <t xml:space="preserve">
</t>
    </r>
    <r>
      <rPr>
        <sz val="11"/>
        <color rgb="FF000000"/>
        <rFont val="Calibri"/>
      </rPr>
      <t>4. On the Password scope option, click Admin.</t>
    </r>
    <r>
      <rPr>
        <sz val="11"/>
        <color rgb="FF000000"/>
        <rFont val="Calibri"/>
      </rPr>
      <t xml:space="preserve">
</t>
    </r>
    <r>
      <rPr>
        <sz val="11"/>
        <color rgb="FF000000"/>
        <rFont val="Calibri"/>
      </rPr>
      <t>5. Toggle Character requirements to right.</t>
    </r>
    <r>
      <rPr>
        <sz val="11"/>
        <color rgb="FF000000"/>
        <rFont val="Calibri"/>
      </rPr>
      <t xml:space="preserve">
</t>
    </r>
    <r>
      <rPr>
        <sz val="11"/>
        <color rgb="FF000000"/>
        <rFont val="Calibri"/>
      </rPr>
      <t>6. Enter the Numbers value of 1 or greater.</t>
    </r>
    <r>
      <rPr>
        <sz val="11"/>
        <color rgb="FF000000"/>
        <rFont val="Calibri"/>
      </rPr>
      <t xml:space="preserve">
</t>
    </r>
    <r>
      <rPr>
        <sz val="11"/>
        <color rgb="FF000000"/>
        <rFont val="Calibri"/>
      </rPr>
      <t>or</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commands:</t>
    </r>
    <r>
      <rPr>
        <sz val="11"/>
        <color rgb="FF000000"/>
        <rFont val="Calibri"/>
      </rPr>
      <t xml:space="preserve">
</t>
    </r>
    <r>
      <rPr>
        <sz val="11"/>
        <color rgb="FF000000"/>
        <rFont val="Calibri"/>
      </rPr>
      <t xml:space="preserve">    # config system password-policy</t>
    </r>
    <r>
      <rPr>
        <sz val="11"/>
        <color rgb="FF000000"/>
        <rFont val="Calibri"/>
      </rPr>
      <t xml:space="preserve">
</t>
    </r>
    <r>
      <rPr>
        <sz val="11"/>
        <color rgb="FF000000"/>
        <rFont val="Calibri"/>
      </rPr>
      <t xml:space="preserve">        # set min-number 1 (or greater)</t>
    </r>
    <r>
      <rPr>
        <sz val="11"/>
        <color rgb="FF000000"/>
        <rFont val="Calibri"/>
      </rPr>
      <t xml:space="preserve">
</t>
    </r>
    <r>
      <rPr>
        <sz val="11"/>
        <color rgb="FF000000"/>
        <rFont val="Calibri"/>
      </rPr>
      <t xml:space="preserve">    # end</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</si>
  <si>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Navigate to Password Policy.</t>
    </r>
    <r>
      <rPr>
        <sz val="11"/>
        <color rgb="FF000000"/>
        <rFont val="Calibri"/>
      </rPr>
      <t xml:space="preserve">
</t>
    </r>
    <r>
      <rPr>
        <sz val="11"/>
        <color rgb="FF000000"/>
        <rFont val="Calibri"/>
      </rPr>
      <t>4. Verify Password scope is enabled for Admin and Character requirements is toggled to right.</t>
    </r>
    <r>
      <rPr>
        <sz val="11"/>
        <color rgb="FF000000"/>
        <rFont val="Calibri"/>
      </rPr>
      <t xml:space="preserve">
</t>
    </r>
    <r>
      <rPr>
        <sz val="11"/>
        <color rgb="FF000000"/>
        <rFont val="Calibri"/>
      </rPr>
      <t>5. Verify the Numbers value is set to 1 or greater.</t>
    </r>
    <r>
      <rPr>
        <sz val="11"/>
        <color rgb="FF000000"/>
        <rFont val="Calibri"/>
      </rPr>
      <t xml:space="preserve">
</t>
    </r>
    <r>
      <rPr>
        <sz val="11"/>
        <color rgb="FF000000"/>
        <rFont val="Calibri"/>
      </rPr>
      <t>If the Numbers parameter is not set to 1 or greater,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system password-policy | grep -i number</t>
    </r>
    <r>
      <rPr>
        <sz val="11"/>
        <color rgb="FF000000"/>
        <rFont val="Calibri"/>
      </rPr>
      <t xml:space="preserve">
</t>
    </r>
    <r>
      <rPr>
        <sz val="11"/>
        <color rgb="FF000000"/>
        <rFont val="Calibri"/>
      </rPr>
      <t>If the min-number parameter is not set to 1 or greater, this is a finding.</t>
    </r>
  </si>
  <si>
    <t>V-234207</t>
  </si>
  <si>
    <r>
      <rPr>
        <sz val="11"/>
        <rFont val="Calibri"/>
      </rPr>
      <t>The FortiGate device must enforce password complexity by requiring that at least one special character be used.</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</si>
  <si>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Navigate to Password Policy.</t>
    </r>
    <r>
      <rPr>
        <sz val="11"/>
        <color rgb="FF000000"/>
        <rFont val="Calibri"/>
      </rPr>
      <t xml:space="preserve">
</t>
    </r>
    <r>
      <rPr>
        <sz val="11"/>
        <color rgb="FF000000"/>
        <rFont val="Calibri"/>
      </rPr>
      <t>4. On the Password scope option, click Admin.</t>
    </r>
    <r>
      <rPr>
        <sz val="11"/>
        <color rgb="FF000000"/>
        <rFont val="Calibri"/>
      </rPr>
      <t xml:space="preserve">
</t>
    </r>
    <r>
      <rPr>
        <sz val="11"/>
        <color rgb="FF000000"/>
        <rFont val="Calibri"/>
      </rPr>
      <t>5. Toggle Character requirements to right.</t>
    </r>
    <r>
      <rPr>
        <sz val="11"/>
        <color rgb="FF000000"/>
        <rFont val="Calibri"/>
      </rPr>
      <t xml:space="preserve">
</t>
    </r>
    <r>
      <rPr>
        <sz val="11"/>
        <color rgb="FF000000"/>
        <rFont val="Calibri"/>
      </rPr>
      <t>6. Enter the Special value of 1 or greater.</t>
    </r>
    <r>
      <rPr>
        <sz val="11"/>
        <color rgb="FF000000"/>
        <rFont val="Calibri"/>
      </rPr>
      <t xml:space="preserve">
</t>
    </r>
    <r>
      <rPr>
        <sz val="11"/>
        <color rgb="FF000000"/>
        <rFont val="Calibri"/>
      </rPr>
      <t>or</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commands:</t>
    </r>
    <r>
      <rPr>
        <sz val="11"/>
        <color rgb="FF000000"/>
        <rFont val="Calibri"/>
      </rPr>
      <t xml:space="preserve">
</t>
    </r>
    <r>
      <rPr>
        <sz val="11"/>
        <color rgb="FF000000"/>
        <rFont val="Calibri"/>
      </rPr>
      <t xml:space="preserve">     # config system password-policy</t>
    </r>
    <r>
      <rPr>
        <sz val="11"/>
        <color rgb="FF000000"/>
        <rFont val="Calibri"/>
      </rPr>
      <t xml:space="preserve">
</t>
    </r>
    <r>
      <rPr>
        <sz val="11"/>
        <color rgb="FF000000"/>
        <rFont val="Calibri"/>
      </rPr>
      <t xml:space="preserve">          # set min-non-alphanumeric 1 (or greater)</t>
    </r>
    <r>
      <rPr>
        <sz val="11"/>
        <color rgb="FF000000"/>
        <rFont val="Calibri"/>
      </rPr>
      <t xml:space="preserve">
</t>
    </r>
    <r>
      <rPr>
        <sz val="11"/>
        <color rgb="FF000000"/>
        <rFont val="Calibri"/>
      </rPr>
      <t xml:space="preserve">     # end</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</si>
  <si>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Navigate to Password Policy.</t>
    </r>
    <r>
      <rPr>
        <sz val="11"/>
        <color rgb="FF000000"/>
        <rFont val="Calibri"/>
      </rPr>
      <t xml:space="preserve">
</t>
    </r>
    <r>
      <rPr>
        <sz val="11"/>
        <color rgb="FF000000"/>
        <rFont val="Calibri"/>
      </rPr>
      <t>4. Verify Password scope is enabled for Admin and Character requirements is toggled to right.</t>
    </r>
    <r>
      <rPr>
        <sz val="11"/>
        <color rgb="FF000000"/>
        <rFont val="Calibri"/>
      </rPr>
      <t xml:space="preserve">
</t>
    </r>
    <r>
      <rPr>
        <sz val="11"/>
        <color rgb="FF000000"/>
        <rFont val="Calibri"/>
      </rPr>
      <t>5. Verify the Special value is set to 1 or greater.</t>
    </r>
    <r>
      <rPr>
        <sz val="11"/>
        <color rgb="FF000000"/>
        <rFont val="Calibri"/>
      </rPr>
      <t xml:space="preserve">
</t>
    </r>
    <r>
      <rPr>
        <sz val="11"/>
        <color rgb="FF000000"/>
        <rFont val="Calibri"/>
      </rPr>
      <t>If the Special parameter is not set to 1 or greater, this is a finding.</t>
    </r>
    <r>
      <rPr>
        <sz val="11"/>
        <color rgb="FF000000"/>
        <rFont val="Calibri"/>
      </rPr>
      <t xml:space="preserve">
</t>
    </r>
    <r>
      <rPr>
        <sz val="11"/>
        <color rgb="FF000000"/>
        <rFont val="Calibri"/>
      </rPr>
      <t>or</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system password-policy | grep -i non-alphanumeric</t>
    </r>
    <r>
      <rPr>
        <sz val="11"/>
        <color rgb="FF000000"/>
        <rFont val="Calibri"/>
      </rPr>
      <t xml:space="preserve">
</t>
    </r>
    <r>
      <rPr>
        <sz val="11"/>
        <color rgb="FF000000"/>
        <rFont val="Calibri"/>
      </rPr>
      <t>If the min-non-alphanumeric parameter is not set to 1 greater, this is a finding.</t>
    </r>
  </si>
  <si>
    <t>V-234208</t>
  </si>
  <si>
    <r>
      <rPr>
        <sz val="11"/>
        <rFont val="Calibri"/>
      </rPr>
      <t>The FortiGate device must use LDAPS for the LDAP connection.</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</si>
  <si>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user ldap</t>
    </r>
    <r>
      <rPr>
        <sz val="11"/>
        <color rgb="FF000000"/>
        <rFont val="Calibri"/>
      </rPr>
      <t xml:space="preserve">
</t>
    </r>
    <r>
      <rPr>
        <sz val="11"/>
        <color rgb="FF000000"/>
        <rFont val="Calibri"/>
      </rPr>
      <t xml:space="preserve">           # edit {ldap_server_name}</t>
    </r>
    <r>
      <rPr>
        <sz val="11"/>
        <color rgb="FF000000"/>
        <rFont val="Calibri"/>
      </rPr>
      <t xml:space="preserve">
</t>
    </r>
    <r>
      <rPr>
        <sz val="11"/>
        <color rgb="FF000000"/>
        <rFont val="Calibri"/>
      </rPr>
      <t xml:space="preserve">           # set server {server_ip}</t>
    </r>
    <r>
      <rPr>
        <sz val="11"/>
        <color rgb="FF000000"/>
        <rFont val="Calibri"/>
      </rPr>
      <t xml:space="preserve">
</t>
    </r>
    <r>
      <rPr>
        <sz val="11"/>
        <color rgb="FF000000"/>
        <rFont val="Calibri"/>
      </rPr>
      <t xml:space="preserve">           # set cnid {cn} </t>
    </r>
    <r>
      <rPr>
        <sz val="11"/>
        <color rgb="FF000000"/>
        <rFont val="Calibri"/>
      </rPr>
      <t xml:space="preserve">
</t>
    </r>
    <r>
      <rPr>
        <sz val="11"/>
        <color rgb="FF000000"/>
        <rFont val="Calibri"/>
      </rPr>
      <t xml:space="preserve">           # set dn {dc=XYZ,dc=fortinet,dc=COM} </t>
    </r>
    <r>
      <rPr>
        <sz val="11"/>
        <color rgb="FF000000"/>
        <rFont val="Calibri"/>
      </rPr>
      <t xml:space="preserve">
</t>
    </r>
    <r>
      <rPr>
        <sz val="11"/>
        <color rgb="FF000000"/>
        <rFont val="Calibri"/>
      </rPr>
      <t xml:space="preserve">           # set type regular </t>
    </r>
    <r>
      <rPr>
        <sz val="11"/>
        <color rgb="FF000000"/>
        <rFont val="Calibri"/>
      </rPr>
      <t xml:space="preserve">
</t>
    </r>
    <r>
      <rPr>
        <sz val="11"/>
        <color rgb="FF000000"/>
        <rFont val="Calibri"/>
      </rPr>
      <t xml:space="preserve">           # set username {cn=Administrator,dc=XYA, dc=COM} </t>
    </r>
    <r>
      <rPr>
        <sz val="11"/>
        <color rgb="FF000000"/>
        <rFont val="Calibri"/>
      </rPr>
      <t xml:space="preserve">
</t>
    </r>
    <r>
      <rPr>
        <sz val="11"/>
        <color rgb="FF000000"/>
        <rFont val="Calibri"/>
      </rPr>
      <t xml:space="preserve">           # set password {bind password}</t>
    </r>
    <r>
      <rPr>
        <sz val="11"/>
        <color rgb="FF000000"/>
        <rFont val="Calibri"/>
      </rPr>
      <t xml:space="preserve">
</t>
    </r>
    <r>
      <rPr>
        <sz val="11"/>
        <color rgb="FF000000"/>
        <rFont val="Calibri"/>
      </rPr>
      <t xml:space="preserve">           # set secure ldaps</t>
    </r>
    <r>
      <rPr>
        <sz val="11"/>
        <color rgb="FF000000"/>
        <rFont val="Calibri"/>
      </rPr>
      <t xml:space="preserve">
</t>
    </r>
    <r>
      <rPr>
        <sz val="11"/>
        <color rgb="FF000000"/>
        <rFont val="Calibri"/>
      </rPr>
      <t xml:space="preserve">           #    set ca-cert {CA certificate name}</t>
    </r>
    <r>
      <rPr>
        <sz val="11"/>
        <color rgb="FF000000"/>
        <rFont val="Calibri"/>
      </rPr>
      <t xml:space="preserve">
</t>
    </r>
    <r>
      <rPr>
        <sz val="11"/>
        <color rgb="FF000000"/>
        <rFont val="Calibri"/>
      </rPr>
      <t xml:space="preserve">      # next </t>
    </r>
    <r>
      <rPr>
        <sz val="11"/>
        <color rgb="FF000000"/>
        <rFont val="Calibri"/>
      </rPr>
      <t xml:space="preserve">
</t>
    </r>
    <r>
      <rPr>
        <sz val="11"/>
        <color rgb="FF000000"/>
        <rFont val="Calibri"/>
      </rPr>
      <t xml:space="preserve">  # end</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</si>
  <si>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Network devices can accomplish this by making direct function calls to encryption modules or by leveraging operating system encryption capabilities.</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</si>
  <si>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user ldap | grep -i ldaps</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set secure ldaps</t>
    </r>
    <r>
      <rPr>
        <sz val="11"/>
        <color rgb="FF000000"/>
        <rFont val="Calibri"/>
      </rPr>
      <t xml:space="preserve">
</t>
    </r>
    <r>
      <rPr>
        <sz val="11"/>
        <color rgb="FF000000"/>
        <rFont val="Calibri"/>
      </rPr>
      <t>If set secure is not set to ldaps, this is a finding.</t>
    </r>
  </si>
  <si>
    <t>V-234209</t>
  </si>
  <si>
    <r>
      <rPr>
        <sz val="11"/>
        <rFont val="Calibri"/>
      </rPr>
      <t>The FortiGate device must not have any default manufacturer passwords when deployed.</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</si>
  <si>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commands:</t>
    </r>
    <r>
      <rPr>
        <sz val="11"/>
        <color rgb="FF000000"/>
        <rFont val="Calibri"/>
      </rPr>
      <t xml:space="preserve">
</t>
    </r>
    <r>
      <rPr>
        <sz val="11"/>
        <color rgb="FF000000"/>
        <rFont val="Calibri"/>
      </rPr>
      <t xml:space="preserve">     # config system admin</t>
    </r>
    <r>
      <rPr>
        <sz val="11"/>
        <color rgb="FF000000"/>
        <rFont val="Calibri"/>
      </rPr>
      <t xml:space="preserve">
</t>
    </r>
    <r>
      <rPr>
        <sz val="11"/>
        <color rgb="FF000000"/>
        <rFont val="Calibri"/>
      </rPr>
      <t xml:space="preserve">     # edit admin</t>
    </r>
    <r>
      <rPr>
        <sz val="11"/>
        <color rgb="FF000000"/>
        <rFont val="Calibri"/>
      </rPr>
      <t xml:space="preserve">
</t>
    </r>
    <r>
      <rPr>
        <sz val="11"/>
        <color rgb="FF000000"/>
        <rFont val="Calibri"/>
      </rPr>
      <t xml:space="preserve">     # set password {password}</t>
    </r>
    <r>
      <rPr>
        <sz val="11"/>
        <color rgb="FF000000"/>
        <rFont val="Calibri"/>
      </rPr>
      <t xml:space="preserve">
</t>
    </r>
    <r>
      <rPr>
        <sz val="11"/>
        <color rgb="FF000000"/>
        <rFont val="Calibri"/>
      </rPr>
      <t xml:space="preserve">     # end</t>
    </r>
  </si>
  <si>
    <r>
      <rPr>
        <sz val="11"/>
        <color rgb="FF000000"/>
        <rFont val="Calibri"/>
      </rPr>
      <t>Network devices not protected with strong password schemes provide the opportunity for anyone to crack the password and gain access to the device, which can result in loss of availability, confidentiality, or integrity of network traffic.</t>
    </r>
    <r>
      <rPr>
        <sz val="11"/>
        <color rgb="FF000000"/>
        <rFont val="Calibri"/>
      </rPr>
      <t xml:space="preserve">
</t>
    </r>
    <r>
      <rPr>
        <sz val="11"/>
        <color rgb="FF000000"/>
        <rFont val="Calibri"/>
      </rPr>
      <t>Many default vendor passwords are well known or are easily guessed; therefore, not removing them prior to deploying the network device into production provides an opportunity for a malicious user to gain unauthorized access to the device.</t>
    </r>
  </si>
  <si>
    <r>
      <rPr>
        <sz val="11"/>
        <color rgb="FF000000"/>
        <rFont val="Calibri"/>
      </rPr>
      <t>Attempt to log in to the FortiGate GUI using the username admin with the default (blank) password.</t>
    </r>
    <r>
      <rPr>
        <sz val="11"/>
        <color rgb="FF000000"/>
        <rFont val="Calibri"/>
      </rPr>
      <t xml:space="preserve">
</t>
    </r>
    <r>
      <rPr>
        <sz val="11"/>
        <color rgb="FF000000"/>
        <rFont val="Calibri"/>
      </rPr>
      <t>Attempt to log in to the CLI over SSH with the username admin with the default (blank) password.</t>
    </r>
    <r>
      <rPr>
        <sz val="11"/>
        <color rgb="FF000000"/>
        <rFont val="Calibri"/>
      </rPr>
      <t xml:space="preserve">
</t>
    </r>
    <r>
      <rPr>
        <sz val="11"/>
        <color rgb="FF000000"/>
        <rFont val="Calibri"/>
      </rPr>
      <t>If either of these logins are successful, this is a finding.</t>
    </r>
  </si>
  <si>
    <t>V-234210</t>
  </si>
  <si>
    <r>
      <rPr>
        <sz val="11"/>
        <rFont val="Calibri"/>
      </rPr>
      <t>The FortiGate device must use FIPS 140-2 approved algorithms for authentication to a cryptographic module.</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</si>
  <si>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system fips-cc</t>
    </r>
    <r>
      <rPr>
        <sz val="11"/>
        <color rgb="FF000000"/>
        <rFont val="Calibri"/>
      </rPr>
      <t xml:space="preserve">
</t>
    </r>
    <r>
      <rPr>
        <sz val="11"/>
        <color rgb="FF000000"/>
        <rFont val="Calibri"/>
      </rPr>
      <t xml:space="preserve">          # set status enable</t>
    </r>
    <r>
      <rPr>
        <sz val="11"/>
        <color rgb="FF000000"/>
        <rFont val="Calibri"/>
      </rPr>
      <t xml:space="preserve">
</t>
    </r>
    <r>
      <rPr>
        <sz val="11"/>
        <color rgb="FF000000"/>
        <rFont val="Calibri"/>
      </rPr>
      <t xml:space="preserve">     # end</t>
    </r>
  </si>
  <si>
    <r>
      <rPr>
        <sz val="11"/>
        <color rgb="FF000000"/>
        <rFont val="Calibri"/>
      </rPr>
      <t>Unapproved mechanisms that are used for authentication to the cryptographic module are not validated and therefore cannot be relied upon to provide confidentiality or integrity, and DoD data may be compromised.</t>
    </r>
    <r>
      <rPr>
        <sz val="11"/>
        <color rgb="FF000000"/>
        <rFont val="Calibri"/>
      </rPr>
      <t xml:space="preserve">
</t>
    </r>
    <r>
      <rPr>
        <sz val="11"/>
        <color rgb="FF000000"/>
        <rFont val="Calibri"/>
      </rPr>
      <t>Network devices utilizing encryption are required to use FIPS-compliant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 However, authentication algorithms must configure security processes to use only FIPS-approved and NIST-recommended authentication algorithms.</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</si>
  <si>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get system status | grep -i fips</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FIPS-CC mode: enable</t>
    </r>
    <r>
      <rPr>
        <sz val="11"/>
        <color rgb="FF000000"/>
        <rFont val="Calibri"/>
      </rPr>
      <t xml:space="preserve">
</t>
    </r>
    <r>
      <rPr>
        <sz val="11"/>
        <color rgb="FF000000"/>
        <rFont val="Calibri"/>
      </rPr>
      <t>If FIPS-CC mode parameter is not set to enable, this is a finding.</t>
    </r>
  </si>
  <si>
    <t>V-234211</t>
  </si>
  <si>
    <r>
      <rPr>
        <sz val="11"/>
        <rFont val="Calibri"/>
      </rPr>
      <t>The FortiGate devices must use FIPS-validated Keyed-Hash Message Authentication Code (HMAC) to protect the integrity of nonlocal maintenance and diagnostic communications.</t>
    </r>
  </si>
  <si>
    <r>
      <rPr>
        <sz val="11"/>
        <color rgb="FF000000"/>
        <rFont val="Calibri"/>
      </rPr>
      <t>Log in to the FortiGate GUI with Super-Admin privilege.</t>
    </r>
    <r>
      <rPr>
        <sz val="11"/>
        <color rgb="FF000000"/>
        <rFont val="Calibri"/>
      </rPr>
      <t xml:space="preserve">
</t>
    </r>
    <r>
      <rPr>
        <sz val="11"/>
        <color rgb="FF000000"/>
        <rFont val="Calibri"/>
      </rPr>
      <t>1. Click Network, Interfaces</t>
    </r>
    <r>
      <rPr>
        <sz val="11"/>
        <color rgb="FF000000"/>
        <rFont val="Calibri"/>
      </rPr>
      <t xml:space="preserve">
</t>
    </r>
    <r>
      <rPr>
        <sz val="11"/>
        <color rgb="FF000000"/>
        <rFont val="Calibri"/>
      </rPr>
      <t>2. Click the interface designated for device management traffic and pick Edit.</t>
    </r>
    <r>
      <rPr>
        <sz val="11"/>
        <color rgb="FF000000"/>
        <rFont val="Calibri"/>
      </rPr>
      <t xml:space="preserve">
</t>
    </r>
    <r>
      <rPr>
        <sz val="11"/>
        <color rgb="FF000000"/>
        <rFont val="Calibri"/>
      </rPr>
      <t>3. On Administrative Access, select HTTPS and SSH. Deselect HTTP.</t>
    </r>
    <r>
      <rPr>
        <sz val="11"/>
        <color rgb="FF000000"/>
        <rFont val="Calibri"/>
      </rPr>
      <t xml:space="preserve">
</t>
    </r>
    <r>
      <rPr>
        <sz val="11"/>
        <color rgb="FF000000"/>
        <rFont val="Calibri"/>
      </rPr>
      <t>4. Click OK.</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system interface </t>
    </r>
    <r>
      <rPr>
        <sz val="11"/>
        <color rgb="FF000000"/>
        <rFont val="Calibri"/>
      </rPr>
      <t xml:space="preserve">
</t>
    </r>
    <r>
      <rPr>
        <sz val="11"/>
        <color rgb="FF000000"/>
        <rFont val="Calibri"/>
      </rPr>
      <t xml:space="preserve">     #    edit port{Management Port Integer #}</t>
    </r>
    <r>
      <rPr>
        <sz val="11"/>
        <color rgb="FF000000"/>
        <rFont val="Calibri"/>
      </rPr>
      <t xml:space="preserve">
</t>
    </r>
    <r>
      <rPr>
        <sz val="11"/>
        <color rgb="FF000000"/>
        <rFont val="Calibri"/>
      </rPr>
      <t xml:space="preserve">     #    set allowaccess ping https ssh</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 xml:space="preserve">Note: When adding or removing a protocol, the entire list of protocols must be typed again. For example, in an existing access list of HTTPS and SSH, if HTTP needs to be added, use the following CLI command: </t>
    </r>
    <r>
      <rPr>
        <sz val="11"/>
        <color rgb="FF000000"/>
        <rFont val="Calibri"/>
      </rPr>
      <t xml:space="preserve">
</t>
    </r>
    <r>
      <rPr>
        <sz val="11"/>
        <color rgb="FF000000"/>
        <rFont val="Calibri"/>
      </rPr>
      <t xml:space="preserve">     #   set allowaccess https ssh ping http</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</si>
  <si>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Currently, HMAC is the only FIPS-approved algorithm for generating and verifying message/data authentication codes in accordance with FIPS 198-1. Products that are FIPS 140-2 validated will have an HMAC that meets specification; however, the option must be configured for use as the only message authentication code used for authentication to cryptographic modules.</t>
    </r>
    <r>
      <rPr>
        <sz val="11"/>
        <color rgb="FF000000"/>
        <rFont val="Calibri"/>
      </rPr>
      <t xml:space="preserve">
</t>
    </r>
    <r>
      <rPr>
        <sz val="11"/>
        <color rgb="FF000000"/>
        <rFont val="Calibri"/>
      </rPr>
      <t>Separate requirements for configuring applications and protocols used by each application (e.g., SNMPv3, SSHv2, NTP, HTTPS, and other protocols and applications that require server/client authentication) are required to implement this requirement. Where SSH is used, the SSHv2 protocol suite is required because it includes Layer 7 protocols such as SCP and SFTP, which can be used for secure file transfers.</t>
    </r>
  </si>
  <si>
    <r>
      <rPr>
        <sz val="11"/>
        <color rgb="FF000000"/>
        <rFont val="Calibri"/>
      </rPr>
      <t>Log in to the FortiGate GUI with Super-Admin privilege.</t>
    </r>
    <r>
      <rPr>
        <sz val="11"/>
        <color rgb="FF000000"/>
        <rFont val="Calibri"/>
      </rPr>
      <t xml:space="preserve">
</t>
    </r>
    <r>
      <rPr>
        <sz val="11"/>
        <color rgb="FF000000"/>
        <rFont val="Calibri"/>
      </rPr>
      <t>1. Click Network, Interfaces.</t>
    </r>
    <r>
      <rPr>
        <sz val="11"/>
        <color rgb="FF000000"/>
        <rFont val="Calibri"/>
      </rPr>
      <t xml:space="preserve">
</t>
    </r>
    <r>
      <rPr>
        <sz val="11"/>
        <color rgb="FF000000"/>
        <rFont val="Calibri"/>
      </rPr>
      <t>2. Click the interface designated for device management traffic.</t>
    </r>
    <r>
      <rPr>
        <sz val="11"/>
        <color rgb="FF000000"/>
        <rFont val="Calibri"/>
      </rPr>
      <t xml:space="preserve">
</t>
    </r>
    <r>
      <rPr>
        <sz val="11"/>
        <color rgb="FF000000"/>
        <rFont val="Calibri"/>
      </rPr>
      <t>3. On Administrative Access, verify HTTPS and SSH are selected, and HTTP is not.</t>
    </r>
    <r>
      <rPr>
        <sz val="11"/>
        <color rgb="FF000000"/>
        <rFont val="Calibri"/>
      </rPr>
      <t xml:space="preserve">
</t>
    </r>
    <r>
      <rPr>
        <sz val="11"/>
        <color rgb="FF000000"/>
        <rFont val="Calibri"/>
      </rPr>
      <t>If HTTPS and SSH are not selected for administrative access, or HTTP is selected, this is a finding.</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system interface port{Management Port Integer #} | grep -i allowaccess</t>
    </r>
    <r>
      <rPr>
        <sz val="11"/>
        <color rgb="FF000000"/>
        <rFont val="Calibri"/>
      </rPr>
      <t xml:space="preserve">
</t>
    </r>
    <r>
      <rPr>
        <sz val="11"/>
        <color rgb="FF000000"/>
        <rFont val="Calibri"/>
      </rPr>
      <t xml:space="preserve">The output should include: </t>
    </r>
    <r>
      <rPr>
        <sz val="11"/>
        <color rgb="FF000000"/>
        <rFont val="Calibri"/>
      </rPr>
      <t xml:space="preserve">
</t>
    </r>
    <r>
      <rPr>
        <sz val="11"/>
        <color rgb="FF000000"/>
        <rFont val="Calibri"/>
      </rPr>
      <t xml:space="preserve">          set allowaccess ping https ssh</t>
    </r>
    <r>
      <rPr>
        <sz val="11"/>
        <color rgb="FF000000"/>
        <rFont val="Calibri"/>
      </rPr>
      <t xml:space="preserve">
</t>
    </r>
    <r>
      <rPr>
        <sz val="11"/>
        <color rgb="FF000000"/>
        <rFont val="Calibri"/>
      </rPr>
      <t>If the allowaccess parameter does not include https and ssh, this is a finding. If the allowaccess parameter includes http, this is a finding.</t>
    </r>
  </si>
  <si>
    <t>V-234212</t>
  </si>
  <si>
    <r>
      <rPr>
        <sz val="11"/>
        <rFont val="Calibri"/>
      </rPr>
      <t>The FortiGate device must implement cryptographic mechanisms using a FIPS 140-2 approved algorithm to protect the confidentiality of remote maintenance sessions.</t>
    </r>
  </si>
  <si>
    <r>
      <rPr>
        <sz val="11"/>
        <color rgb="FF000000"/>
        <rFont val="Calibri"/>
      </rPr>
      <t>Log in to the FortiGate GUI with Super-Admin privilege.</t>
    </r>
    <r>
      <rPr>
        <sz val="11"/>
        <color rgb="FF000000"/>
        <rFont val="Calibri"/>
      </rPr>
      <t xml:space="preserve">
</t>
    </r>
    <r>
      <rPr>
        <sz val="11"/>
        <color rgb="FF000000"/>
        <rFont val="Calibri"/>
      </rPr>
      <t>1. Click Network, Interfaces.</t>
    </r>
    <r>
      <rPr>
        <sz val="11"/>
        <color rgb="FF000000"/>
        <rFont val="Calibri"/>
      </rPr>
      <t xml:space="preserve">
</t>
    </r>
    <r>
      <rPr>
        <sz val="11"/>
        <color rgb="FF000000"/>
        <rFont val="Calibri"/>
      </rPr>
      <t>2. Click the interface designated for device management traffic and pick Edit.</t>
    </r>
    <r>
      <rPr>
        <sz val="11"/>
        <color rgb="FF000000"/>
        <rFont val="Calibri"/>
      </rPr>
      <t xml:space="preserve">
</t>
    </r>
    <r>
      <rPr>
        <sz val="11"/>
        <color rgb="FF000000"/>
        <rFont val="Calibri"/>
      </rPr>
      <t>3. On Administrative Access, select HTTPS and SSH. Deselect HTTP.</t>
    </r>
    <r>
      <rPr>
        <sz val="11"/>
        <color rgb="FF000000"/>
        <rFont val="Calibri"/>
      </rPr>
      <t xml:space="preserve">
</t>
    </r>
    <r>
      <rPr>
        <sz val="11"/>
        <color rgb="FF000000"/>
        <rFont val="Calibri"/>
      </rPr>
      <t>4. Click OK.</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 for all low privileged admin users:</t>
    </r>
    <r>
      <rPr>
        <sz val="11"/>
        <color rgb="FF000000"/>
        <rFont val="Calibri"/>
      </rPr>
      <t xml:space="preserve">
</t>
    </r>
    <r>
      <rPr>
        <sz val="11"/>
        <color rgb="FF000000"/>
        <rFont val="Calibri"/>
      </rPr>
      <t xml:space="preserve">     # config system interface </t>
    </r>
    <r>
      <rPr>
        <sz val="11"/>
        <color rgb="FF000000"/>
        <rFont val="Calibri"/>
      </rPr>
      <t xml:space="preserve">
</t>
    </r>
    <r>
      <rPr>
        <sz val="11"/>
        <color rgb="FF000000"/>
        <rFont val="Calibri"/>
      </rPr>
      <t xml:space="preserve">     #    edit port{Management Port Integer #}</t>
    </r>
    <r>
      <rPr>
        <sz val="11"/>
        <color rgb="FF000000"/>
        <rFont val="Calibri"/>
      </rPr>
      <t xml:space="preserve">
</t>
    </r>
    <r>
      <rPr>
        <sz val="11"/>
        <color rgb="FF000000"/>
        <rFont val="Calibri"/>
      </rPr>
      <t xml:space="preserve">     #    set allowaccess ping https ssh</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 xml:space="preserve">Note: When a protocol is added or removed, the entire list of protocols must be typed in again. For example, to add PING to an access list of HTTPS and SSH, use the following CLI command: </t>
    </r>
    <r>
      <rPr>
        <sz val="11"/>
        <color rgb="FF000000"/>
        <rFont val="Calibri"/>
      </rPr>
      <t xml:space="preserve">
</t>
    </r>
    <r>
      <rPr>
        <sz val="11"/>
        <color rgb="FF000000"/>
        <rFont val="Calibri"/>
      </rPr>
      <t xml:space="preserve">     #   set allowaccess https ssh ping</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</si>
  <si>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eavesdropping, potentially putting sensitive data (including administrator passwords) at risk of compromise and potentially allowing hijacking of maintenance sessions.</t>
    </r>
  </si>
  <si>
    <r>
      <rPr>
        <sz val="11"/>
        <color rgb="FF000000"/>
        <rFont val="Calibri"/>
      </rPr>
      <t>Log in to the FortiGate GUI with Super-Admin privilege.</t>
    </r>
    <r>
      <rPr>
        <sz val="11"/>
        <color rgb="FF000000"/>
        <rFont val="Calibri"/>
      </rPr>
      <t xml:space="preserve">
</t>
    </r>
    <r>
      <rPr>
        <sz val="11"/>
        <color rgb="FF000000"/>
        <rFont val="Calibri"/>
      </rPr>
      <t>1. Click Network, Interfaces.</t>
    </r>
    <r>
      <rPr>
        <sz val="11"/>
        <color rgb="FF000000"/>
        <rFont val="Calibri"/>
      </rPr>
      <t xml:space="preserve">
</t>
    </r>
    <r>
      <rPr>
        <sz val="11"/>
        <color rgb="FF000000"/>
        <rFont val="Calibri"/>
      </rPr>
      <t>2. Click the interface designated for device management traffic.</t>
    </r>
    <r>
      <rPr>
        <sz val="11"/>
        <color rgb="FF000000"/>
        <rFont val="Calibri"/>
      </rPr>
      <t xml:space="preserve">
</t>
    </r>
    <r>
      <rPr>
        <sz val="11"/>
        <color rgb="FF000000"/>
        <rFont val="Calibri"/>
      </rPr>
      <t>3. On Administrative Access, verify HTTPS and SSH are selected.</t>
    </r>
    <r>
      <rPr>
        <sz val="11"/>
        <color rgb="FF000000"/>
        <rFont val="Calibri"/>
      </rPr>
      <t xml:space="preserve">
</t>
    </r>
    <r>
      <rPr>
        <sz val="11"/>
        <color rgb="FF000000"/>
        <rFont val="Calibri"/>
      </rPr>
      <t>If HTTPS and SSH are not selected for administrative access, this is a finding.</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 for all low privileged admin user:</t>
    </r>
    <r>
      <rPr>
        <sz val="11"/>
        <color rgb="FF000000"/>
        <rFont val="Calibri"/>
      </rPr>
      <t xml:space="preserve">
</t>
    </r>
    <r>
      <rPr>
        <sz val="11"/>
        <color rgb="FF000000"/>
        <rFont val="Calibri"/>
      </rPr>
      <t xml:space="preserve">     # show full-configuration system interface port{Management Port Integer #} | grep -i allowaccess</t>
    </r>
    <r>
      <rPr>
        <sz val="11"/>
        <color rgb="FF000000"/>
        <rFont val="Calibri"/>
      </rPr>
      <t xml:space="preserve">
</t>
    </r>
    <r>
      <rPr>
        <sz val="11"/>
        <color rgb="FF000000"/>
        <rFont val="Calibri"/>
      </rPr>
      <t xml:space="preserve">The output should include: </t>
    </r>
    <r>
      <rPr>
        <sz val="11"/>
        <color rgb="FF000000"/>
        <rFont val="Calibri"/>
      </rPr>
      <t xml:space="preserve">
</t>
    </r>
    <r>
      <rPr>
        <sz val="11"/>
        <color rgb="FF000000"/>
        <rFont val="Calibri"/>
      </rPr>
      <t xml:space="preserve">          set allowaccess ping https ssh</t>
    </r>
    <r>
      <rPr>
        <sz val="11"/>
        <color rgb="FF000000"/>
        <rFont val="Calibri"/>
      </rPr>
      <t xml:space="preserve">
</t>
    </r>
    <r>
      <rPr>
        <sz val="11"/>
        <color rgb="FF000000"/>
        <rFont val="Calibri"/>
      </rPr>
      <t>If https and ssh are not returned, this is a finding. If http is returned, this is a finding.</t>
    </r>
  </si>
  <si>
    <t>V-234213</t>
  </si>
  <si>
    <r>
      <rPr>
        <sz val="11"/>
        <rFont val="Calibri"/>
      </rPr>
      <t>The FortiGate device must terminate idle sessions after 10 minutes of inactivity.</t>
    </r>
  </si>
  <si>
    <r>
      <rPr>
        <sz val="11"/>
        <color rgb="FF000000"/>
        <rFont val="Calibri"/>
      </rPr>
      <t>To configure the device to terminate all network connections when non-local maintenance is complete:</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Go to Administrative Settings.</t>
    </r>
    <r>
      <rPr>
        <sz val="11"/>
        <color rgb="FF000000"/>
        <rFont val="Calibri"/>
      </rPr>
      <t xml:space="preserve">
</t>
    </r>
    <r>
      <rPr>
        <sz val="11"/>
        <color rgb="FF000000"/>
        <rFont val="Calibri"/>
      </rPr>
      <t>4. Enter the Idle Timeout value of 10.</t>
    </r>
    <r>
      <rPr>
        <sz val="11"/>
        <color rgb="FF000000"/>
        <rFont val="Calibri"/>
      </rPr>
      <t xml:space="preserve">
</t>
    </r>
    <r>
      <rPr>
        <sz val="11"/>
        <color rgb="FF000000"/>
        <rFont val="Calibri"/>
      </rPr>
      <t>5. Click Apply.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system global</t>
    </r>
    <r>
      <rPr>
        <sz val="11"/>
        <color rgb="FF000000"/>
        <rFont val="Calibri"/>
      </rPr>
      <t xml:space="preserve">
</t>
    </r>
    <r>
      <rPr>
        <sz val="11"/>
        <color rgb="FF000000"/>
        <rFont val="Calibri"/>
      </rPr>
      <t xml:space="preserve">          # set admintimeout 10</t>
    </r>
    <r>
      <rPr>
        <sz val="11"/>
        <color rgb="FF000000"/>
        <rFont val="Calibri"/>
      </rPr>
      <t xml:space="preserve">
</t>
    </r>
    <r>
      <rPr>
        <sz val="11"/>
        <color rgb="FF000000"/>
        <rFont val="Calibri"/>
      </rPr>
      <t xml:space="preserve">     # end</t>
    </r>
  </si>
  <si>
    <r>
      <rPr>
        <sz val="11"/>
        <color rgb="FF000000"/>
        <rFont val="Calibri"/>
      </rPr>
      <t>If a device management session or connection remains open after management is completed, it may be hijacked by an attacker and used to compromise or damage the network device.</t>
    </r>
    <r>
      <rPr>
        <sz val="11"/>
        <color rgb="FF000000"/>
        <rFont val="Calibri"/>
      </rPr>
      <t xml:space="preserve">
</t>
    </r>
    <r>
      <rPr>
        <sz val="11"/>
        <color rgb="FF000000"/>
        <rFont val="Calibri"/>
      </rPr>
      <t xml:space="preserve">Nonlocal device management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In the event the remote node has abnormally terminated or an upstream link from the managed device is down, the management session will be terminated, thereby freeing device resources and eliminating any possibility of an unauthorized user being orphaned to an open idle session of the managed device.</t>
    </r>
  </si>
  <si>
    <r>
      <rPr>
        <sz val="11"/>
        <color rgb="FF000000"/>
        <rFont val="Calibri"/>
      </rPr>
      <t>Verify the FortiGate device terminates all network connections when non-local device maintenance is complete.</t>
    </r>
    <r>
      <rPr>
        <sz val="11"/>
        <color rgb="FF000000"/>
        <rFont val="Calibri"/>
      </rPr>
      <t xml:space="preserve">
</t>
    </r>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Go to Administrative Settings.</t>
    </r>
    <r>
      <rPr>
        <sz val="11"/>
        <color rgb="FF000000"/>
        <rFont val="Calibri"/>
      </rPr>
      <t xml:space="preserve">
</t>
    </r>
    <r>
      <rPr>
        <sz val="11"/>
        <color rgb="FF000000"/>
        <rFont val="Calibri"/>
      </rPr>
      <t>4. Verify Idle Timeout is configured to 10 minutes.</t>
    </r>
    <r>
      <rPr>
        <sz val="11"/>
        <color rgb="FF000000"/>
        <rFont val="Calibri"/>
      </rPr>
      <t xml:space="preserve">
</t>
    </r>
    <r>
      <rPr>
        <sz val="11"/>
        <color rgb="FF000000"/>
        <rFont val="Calibri"/>
      </rPr>
      <t>If the idle-timeout value is not 10 minutes, this is a finding.</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sys global | grep -i admintimeout</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set admintimeout 10</t>
    </r>
    <r>
      <rPr>
        <sz val="11"/>
        <color rgb="FF000000"/>
        <rFont val="Calibri"/>
      </rPr>
      <t xml:space="preserve">
</t>
    </r>
    <r>
      <rPr>
        <sz val="11"/>
        <color rgb="FF000000"/>
        <rFont val="Calibri"/>
      </rPr>
      <t>If the admintimeout parameter is not set to 10 minutes, this is a finding.</t>
    </r>
  </si>
  <si>
    <t>V-234214</t>
  </si>
  <si>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Go to Administrative Settings.</t>
    </r>
    <r>
      <rPr>
        <sz val="11"/>
        <color rgb="FF000000"/>
        <rFont val="Calibri"/>
      </rPr>
      <t xml:space="preserve">
</t>
    </r>
    <r>
      <rPr>
        <sz val="11"/>
        <color rgb="FF000000"/>
        <rFont val="Calibri"/>
      </rPr>
      <t>4. Enter the Idle Timeout value of 10.</t>
    </r>
    <r>
      <rPr>
        <sz val="11"/>
        <color rgb="FF000000"/>
        <rFont val="Calibri"/>
      </rPr>
      <t xml:space="preserve">
</t>
    </r>
    <r>
      <rPr>
        <sz val="11"/>
        <color rgb="FF000000"/>
        <rFont val="Calibri"/>
      </rPr>
      <t>5. Click Apply.</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system global</t>
    </r>
    <r>
      <rPr>
        <sz val="11"/>
        <color rgb="FF000000"/>
        <rFont val="Calibri"/>
      </rPr>
      <t xml:space="preserve">
</t>
    </r>
    <r>
      <rPr>
        <sz val="11"/>
        <color rgb="FF000000"/>
        <rFont val="Calibri"/>
      </rPr>
      <t xml:space="preserve">          # set admintimeout 10</t>
    </r>
    <r>
      <rPr>
        <sz val="11"/>
        <color rgb="FF000000"/>
        <rFont val="Calibri"/>
      </rPr>
      <t xml:space="preserve">
</t>
    </r>
    <r>
      <rPr>
        <sz val="11"/>
        <color rgb="FF000000"/>
        <rFont val="Calibri"/>
      </rPr>
      <t xml:space="preserve">     # end</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</si>
  <si>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</si>
  <si>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Settings.</t>
    </r>
    <r>
      <rPr>
        <sz val="11"/>
        <color rgb="FF000000"/>
        <rFont val="Calibri"/>
      </rPr>
      <t xml:space="preserve">
</t>
    </r>
    <r>
      <rPr>
        <sz val="11"/>
        <color rgb="FF000000"/>
        <rFont val="Calibri"/>
      </rPr>
      <t>3. Go to Administrative Settings.</t>
    </r>
    <r>
      <rPr>
        <sz val="11"/>
        <color rgb="FF000000"/>
        <rFont val="Calibri"/>
      </rPr>
      <t xml:space="preserve">
</t>
    </r>
    <r>
      <rPr>
        <sz val="11"/>
        <color rgb="FF000000"/>
        <rFont val="Calibri"/>
      </rPr>
      <t>4. Verify Idle Timeout is configured to 10 minutes.</t>
    </r>
    <r>
      <rPr>
        <sz val="11"/>
        <color rgb="FF000000"/>
        <rFont val="Calibri"/>
      </rPr>
      <t xml:space="preserve">
</t>
    </r>
    <r>
      <rPr>
        <sz val="11"/>
        <color rgb="FF000000"/>
        <rFont val="Calibri"/>
      </rPr>
      <t>If the idle-timeout value is not 10 minutes, this is a finding.</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sys global | grep -i admintimeout</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set admintimeout 10</t>
    </r>
    <r>
      <rPr>
        <sz val="11"/>
        <color rgb="FF000000"/>
        <rFont val="Calibri"/>
      </rPr>
      <t xml:space="preserve">
</t>
    </r>
    <r>
      <rPr>
        <sz val="11"/>
        <color rgb="FF000000"/>
        <rFont val="Calibri"/>
      </rPr>
      <t>If the admintimeout parameter is not set to 10 minutes, this is a finding.</t>
    </r>
  </si>
  <si>
    <t>V-234215</t>
  </si>
  <si>
    <r>
      <rPr>
        <sz val="11"/>
        <rFont val="Calibri"/>
      </rPr>
      <t>The FortiGate device must generate unique session identifiers using a FIPS 140-2-approved random number generator.</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</si>
  <si>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system fips-cc</t>
    </r>
    <r>
      <rPr>
        <sz val="11"/>
        <color rgb="FF000000"/>
        <rFont val="Calibri"/>
      </rPr>
      <t xml:space="preserve">
</t>
    </r>
    <r>
      <rPr>
        <sz val="11"/>
        <color rgb="FF000000"/>
        <rFont val="Calibri"/>
      </rPr>
      <t xml:space="preserve">            # set status enable</t>
    </r>
    <r>
      <rPr>
        <sz val="11"/>
        <color rgb="FF000000"/>
        <rFont val="Calibri"/>
      </rPr>
      <t xml:space="preserve">
</t>
    </r>
    <r>
      <rPr>
        <sz val="11"/>
        <color rgb="FF000000"/>
        <rFont val="Calibri"/>
      </rPr>
      <t xml:space="preserve">     # end</t>
    </r>
  </si>
  <si>
    <r>
      <rPr>
        <sz val="11"/>
        <color rgb="FF000000"/>
        <rFont val="Calibri"/>
      </rPr>
      <t>Sequentially generated session IDs can be easily guessed by an attacker. Employing the concept of randomness in the generation of unique session identifiers helps to protect against brute-force attacks to determine future session identifiers.</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r>
      <rPr>
        <sz val="11"/>
        <color rgb="FF000000"/>
        <rFont val="Calibri"/>
      </rPr>
      <t xml:space="preserve">
</t>
    </r>
    <r>
      <rPr>
        <sz val="11"/>
        <color rgb="FF000000"/>
        <rFont val="Calibri"/>
      </rPr>
      <t>This requirement is applicable to devices that use a web interface for device management.</t>
    </r>
  </si>
  <si>
    <r>
      <rPr>
        <sz val="11"/>
        <color rgb="FF000000"/>
        <rFont val="Calibri"/>
      </rPr>
      <t>Session IDs are generated using the FIPS random generator if the device is in FIPS mode.</t>
    </r>
    <r>
      <rPr>
        <sz val="11"/>
        <color rgb="FF000000"/>
        <rFont val="Calibri"/>
      </rPr>
      <t xml:space="preserve">
</t>
    </r>
    <r>
      <rPr>
        <sz val="11"/>
        <color rgb="FF000000"/>
        <rFont val="Calibri"/>
      </rPr>
      <t>To verify login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get system status | grep -i fips</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FIPS-CC mode: enable</t>
    </r>
    <r>
      <rPr>
        <sz val="11"/>
        <color rgb="FF000000"/>
        <rFont val="Calibri"/>
      </rPr>
      <t xml:space="preserve">
</t>
    </r>
    <r>
      <rPr>
        <sz val="11"/>
        <color rgb="FF000000"/>
        <rFont val="Calibri"/>
      </rPr>
      <t>If FIPS-CC mode parameter is not set to enable, this is a finding.</t>
    </r>
  </si>
  <si>
    <t>V-234216</t>
  </si>
  <si>
    <r>
      <rPr>
        <sz val="11"/>
        <rFont val="Calibri"/>
      </rPr>
      <t>The FortiGate device must only allow authorized administrators to view or change the device configuration, system files, and other files stored either in the device or on removable media (such as a flash drive).</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</si>
  <si>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First edit the admin profile by running the following command:</t>
    </r>
    <r>
      <rPr>
        <sz val="11"/>
        <color rgb="FF000000"/>
        <rFont val="Calibri"/>
      </rPr>
      <t xml:space="preserve">
</t>
    </r>
    <r>
      <rPr>
        <sz val="11"/>
        <color rgb="FF000000"/>
        <rFont val="Calibri"/>
      </rPr>
      <t xml:space="preserve">     # config system accprofile </t>
    </r>
    <r>
      <rPr>
        <sz val="11"/>
        <color rgb="FF000000"/>
        <rFont val="Calibri"/>
      </rPr>
      <t xml:space="preserve">
</t>
    </r>
    <r>
      <rPr>
        <sz val="11"/>
        <color rgb="FF000000"/>
        <rFont val="Calibri"/>
      </rPr>
      <t xml:space="preserve">           # edit {PROFILE NAME}</t>
    </r>
    <r>
      <rPr>
        <sz val="11"/>
        <color rgb="FF000000"/>
        <rFont val="Calibri"/>
      </rPr>
      <t xml:space="preserve">
</t>
    </r>
    <r>
      <rPr>
        <sz val="11"/>
        <color rgb="FF000000"/>
        <rFont val="Calibri"/>
      </rPr>
      <t xml:space="preserve">                 # set sysgrp read-write</t>
    </r>
    <r>
      <rPr>
        <sz val="11"/>
        <color rgb="FF000000"/>
        <rFont val="Calibri"/>
      </rPr>
      <t xml:space="preserve">
</t>
    </r>
    <r>
      <rPr>
        <sz val="11"/>
        <color rgb="FF000000"/>
        <rFont val="Calibri"/>
      </rPr>
      <t xml:space="preserve">          # next</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 xml:space="preserve">Then, assign appropriate admin profiles to the administrator account. </t>
    </r>
    <r>
      <rPr>
        <sz val="11"/>
        <color rgb="FF000000"/>
        <rFont val="Calibri"/>
      </rPr>
      <t xml:space="preserve">
</t>
    </r>
    <r>
      <rPr>
        <sz val="11"/>
        <color rgb="FF000000"/>
        <rFont val="Calibri"/>
      </rPr>
      <t xml:space="preserve">     # config system admin  </t>
    </r>
    <r>
      <rPr>
        <sz val="11"/>
        <color rgb="FF000000"/>
        <rFont val="Calibri"/>
      </rPr>
      <t xml:space="preserve">
</t>
    </r>
    <r>
      <rPr>
        <sz val="11"/>
        <color rgb="FF000000"/>
        <rFont val="Calibri"/>
      </rPr>
      <t xml:space="preserve">          # edit {ADMIN NAME}</t>
    </r>
    <r>
      <rPr>
        <sz val="11"/>
        <color rgb="FF000000"/>
        <rFont val="Calibri"/>
      </rPr>
      <t xml:space="preserve">
</t>
    </r>
    <r>
      <rPr>
        <sz val="11"/>
        <color rgb="FF000000"/>
        <rFont val="Calibri"/>
      </rPr>
      <t xml:space="preserve">          # set accprofile  {PROFILE NAME}</t>
    </r>
    <r>
      <rPr>
        <sz val="11"/>
        <color rgb="FF000000"/>
        <rFont val="Calibri"/>
      </rPr>
      <t xml:space="preserve">
</t>
    </r>
    <r>
      <rPr>
        <sz val="11"/>
        <color rgb="FF000000"/>
        <rFont val="Calibri"/>
      </rPr>
      <t xml:space="preserve">          # next</t>
    </r>
    <r>
      <rPr>
        <sz val="11"/>
        <color rgb="FF000000"/>
        <rFont val="Calibri"/>
      </rPr>
      <t xml:space="preserve">
</t>
    </r>
    <r>
      <rPr>
        <sz val="11"/>
        <color rgb="FF000000"/>
        <rFont val="Calibri"/>
      </rPr>
      <t xml:space="preserve">     # end</t>
    </r>
    <r>
      <rPr>
        <sz val="11"/>
        <color rgb="FF000000"/>
        <rFont val="Calibri"/>
      </rPr>
      <t xml:space="preserve">
</t>
    </r>
    <r>
      <rPr>
        <sz val="11"/>
        <color rgb="FF000000"/>
        <rFont val="Calibri"/>
      </rPr>
      <t>This profile should only be assigned to administrators authorized to change system configurations.</t>
    </r>
  </si>
  <si>
    <r>
      <rPr>
        <sz val="11"/>
        <color rgb="FF000000"/>
        <rFont val="Calibri"/>
      </rPr>
      <t>This requirement is intended to address the confidentiality and integrity of system information at rest (e.g., network device rule sets) when it is located on a storage device within the network device or as a component of the network device. This protection is required to prevent unauthorized alteration, corruption, or disclosure of information when not stored directly on the network device.</t>
    </r>
    <r>
      <rPr>
        <sz val="11"/>
        <color rgb="FF000000"/>
        <rFont val="Calibri"/>
      </rPr>
      <t xml:space="preserve">
</t>
    </r>
    <r>
      <rPr>
        <sz val="11"/>
        <color rgb="FF000000"/>
        <rFont val="Calibri"/>
      </rPr>
      <t>Files on the network device or on removable media used by the device must have their permissions set to allow read or write access to those accounts that are specifically authorized to access or change them. Note that different administrative accounts or roles will have varying levels of access.</t>
    </r>
    <r>
      <rPr>
        <sz val="11"/>
        <color rgb="FF000000"/>
        <rFont val="Calibri"/>
      </rPr>
      <t xml:space="preserve">
</t>
    </r>
    <r>
      <rPr>
        <sz val="11"/>
        <color rgb="FF000000"/>
        <rFont val="Calibri"/>
      </rPr>
      <t>File permissions must be set so that only authorized administrators can read or change their contents. Whenever files are written to removable media and the media removed from the device, the media must be handled appropriately for the classification and sensitivity of the data stored on the device.</t>
    </r>
  </si>
  <si>
    <r>
      <rPr>
        <sz val="11"/>
        <color rgb="FF000000"/>
        <rFont val="Calibri"/>
      </rPr>
      <t>Log in to the FortiGate GUI with Super-Admin privilege.</t>
    </r>
    <r>
      <rPr>
        <sz val="11"/>
        <color rgb="FF000000"/>
        <rFont val="Calibri"/>
      </rPr>
      <t xml:space="preserve">
</t>
    </r>
    <r>
      <rPr>
        <sz val="11"/>
        <color rgb="FF000000"/>
        <rFont val="Calibri"/>
      </rPr>
      <t>1. Click System.</t>
    </r>
    <r>
      <rPr>
        <sz val="11"/>
        <color rgb="FF000000"/>
        <rFont val="Calibri"/>
      </rPr>
      <t xml:space="preserve">
</t>
    </r>
    <r>
      <rPr>
        <sz val="11"/>
        <color rgb="FF000000"/>
        <rFont val="Calibri"/>
      </rPr>
      <t>2. Click Administrators.</t>
    </r>
    <r>
      <rPr>
        <sz val="11"/>
        <color rgb="FF000000"/>
        <rFont val="Calibri"/>
      </rPr>
      <t xml:space="preserve">
</t>
    </r>
    <r>
      <rPr>
        <sz val="11"/>
        <color rgb="FF000000"/>
        <rFont val="Calibri"/>
      </rPr>
      <t>3. Click each administrator and hover over the profile that is assigned to the role.</t>
    </r>
    <r>
      <rPr>
        <sz val="11"/>
        <color rgb="FF000000"/>
        <rFont val="Calibri"/>
      </rPr>
      <t xml:space="preserve">
</t>
    </r>
    <r>
      <rPr>
        <sz val="11"/>
        <color rgb="FF000000"/>
        <rFont val="Calibri"/>
      </rPr>
      <t>4. Click Edit.</t>
    </r>
    <r>
      <rPr>
        <sz val="11"/>
        <color rgb="FF000000"/>
        <rFont val="Calibri"/>
      </rPr>
      <t xml:space="preserve">
</t>
    </r>
    <r>
      <rPr>
        <sz val="11"/>
        <color rgb="FF000000"/>
        <rFont val="Calibri"/>
      </rPr>
      <t>5. Verify that the permission on System is set to READ or Read/Write.</t>
    </r>
    <r>
      <rPr>
        <sz val="11"/>
        <color rgb="FF000000"/>
        <rFont val="Calibri"/>
      </rPr>
      <t xml:space="preserve">
</t>
    </r>
    <r>
      <rPr>
        <sz val="11"/>
        <color rgb="FF000000"/>
        <rFont val="Calibri"/>
      </rPr>
      <t>If any unauthorized administrator has Read/Write access to System, this is a finding.</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 for all low privileged admin users:</t>
    </r>
    <r>
      <rPr>
        <sz val="11"/>
        <color rgb="FF000000"/>
        <rFont val="Calibri"/>
      </rPr>
      <t xml:space="preserve">
</t>
    </r>
    <r>
      <rPr>
        <sz val="11"/>
        <color rgb="FF000000"/>
        <rFont val="Calibri"/>
      </rPr>
      <t xml:space="preserve">     # show system admin  {ADMIN NAME}  | grep -i accprofile</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set accprofile {PROFILE NAME}</t>
    </r>
    <r>
      <rPr>
        <sz val="11"/>
        <color rgb="FF000000"/>
        <rFont val="Calibri"/>
      </rPr>
      <t xml:space="preserve">
</t>
    </r>
    <r>
      <rPr>
        <sz val="11"/>
        <color rgb="FF000000"/>
        <rFont val="Calibri"/>
      </rPr>
      <t xml:space="preserve">Use the profile name from the output result of above command. </t>
    </r>
    <r>
      <rPr>
        <sz val="11"/>
        <color rgb="FF000000"/>
        <rFont val="Calibri"/>
      </rPr>
      <t xml:space="preserve">
</t>
    </r>
    <r>
      <rPr>
        <sz val="11"/>
        <color rgb="FF000000"/>
        <rFont val="Calibri"/>
      </rPr>
      <t xml:space="preserve">     # show system accprofile {PROFILE NAME} | grep -i sysgrp</t>
    </r>
    <r>
      <rPr>
        <sz val="11"/>
        <color rgb="FF000000"/>
        <rFont val="Calibri"/>
      </rPr>
      <t xml:space="preserve">
</t>
    </r>
    <r>
      <rPr>
        <sz val="11"/>
        <color rgb="FF000000"/>
        <rFont val="Calibri"/>
      </rPr>
      <t xml:space="preserve">The output should be:  </t>
    </r>
    <r>
      <rPr>
        <sz val="11"/>
        <color rgb="FF000000"/>
        <rFont val="Calibri"/>
      </rPr>
      <t xml:space="preserve">
</t>
    </r>
    <r>
      <rPr>
        <sz val="11"/>
        <color rgb="FF000000"/>
        <rFont val="Calibri"/>
      </rPr>
      <t xml:space="preserve">          set sysgrp none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low privileged admin user has sysgrp parameter set to values other than NONE, this is a finding.</t>
    </r>
  </si>
  <si>
    <t>V-234217</t>
  </si>
  <si>
    <r>
      <rPr>
        <sz val="11"/>
        <rFont val="Calibri"/>
      </rPr>
      <t>The FortiGate device must protect against known types of denial-of-service (DoS) attacks by employing organization-defined security safeguards.</t>
    </r>
  </si>
  <si>
    <r>
      <rPr>
        <sz val="11"/>
        <color rgb="FF000000"/>
        <rFont val="Calibri"/>
      </rPr>
      <t>Log in to the FortiGate GUI with Super-Admin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IPv4 DoS Policy or IPv6 DoS Policy.</t>
    </r>
    <r>
      <rPr>
        <sz val="11"/>
        <color rgb="FF000000"/>
        <rFont val="Calibri"/>
      </rPr>
      <t xml:space="preserve">
</t>
    </r>
    <r>
      <rPr>
        <sz val="11"/>
        <color rgb="FF000000"/>
        <rFont val="Calibri"/>
      </rPr>
      <t>3. Identify the port designated for FortiGate device management.</t>
    </r>
    <r>
      <rPr>
        <sz val="11"/>
        <color rgb="FF000000"/>
        <rFont val="Calibri"/>
      </rPr>
      <t xml:space="preserve">
</t>
    </r>
    <r>
      <rPr>
        <sz val="11"/>
        <color rgb="FF000000"/>
        <rFont val="Calibri"/>
      </rPr>
      <t>4. Click +Create New.</t>
    </r>
    <r>
      <rPr>
        <sz val="11"/>
        <color rgb="FF000000"/>
        <rFont val="Calibri"/>
      </rPr>
      <t xml:space="preserve">
</t>
    </r>
    <r>
      <rPr>
        <sz val="11"/>
        <color rgb="FF000000"/>
        <rFont val="Calibri"/>
      </rPr>
      <t>5. Define the Incoming Interface, Source Address, Destination Address, and Services.</t>
    </r>
    <r>
      <rPr>
        <sz val="11"/>
        <color rgb="FF000000"/>
        <rFont val="Calibri"/>
      </rPr>
      <t xml:space="preserve">
</t>
    </r>
    <r>
      <rPr>
        <sz val="11"/>
        <color rgb="FF000000"/>
        <rFont val="Calibri"/>
      </rPr>
      <t>6. Configure L3 Anomalies, and L4 Anomalies to meet the organization requirement.</t>
    </r>
    <r>
      <rPr>
        <sz val="11"/>
        <color rgb="FF000000"/>
        <rFont val="Calibri"/>
      </rPr>
      <t xml:space="preserve">
</t>
    </r>
    <r>
      <rPr>
        <sz val="11"/>
        <color rgb="FF000000"/>
        <rFont val="Calibri"/>
      </rPr>
      <t>7. Click OK.</t>
    </r>
  </si>
  <si>
    <r>
      <rPr>
        <sz val="11"/>
        <color rgb="FF000000"/>
        <rFont val="Calibri"/>
      </rPr>
      <t>DoS prohibit a resource from being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network devices to mitigate the impact of DoS attacks that have occurred or are ongoing on device availability. For each network device, known and potential DoS attacks must be identified and solutions for each type implemented. A variety of technologies exist to limit or, in some cases, eliminate the effects of DoS attacks (e.g., limiting processes or restricting the number of sessions the device opens at one time). Employing increased capacity and bandwidth, combined with service redundancy, may reduce the susceptibility to some DoS attacks.</t>
    </r>
    <r>
      <rPr>
        <sz val="11"/>
        <color rgb="FF000000"/>
        <rFont val="Calibri"/>
      </rPr>
      <t xml:space="preserve">
</t>
    </r>
    <r>
      <rPr>
        <sz val="11"/>
        <color rgb="FF000000"/>
        <rFont val="Calibri"/>
      </rPr>
      <t>The security safeguards cannot be defined at the DoD-level because they vary according to the capabilities of the individual network devices and the security controls applied on the adjacent networks (for example, firewalls performing packet filtering to block DoS attacks).</t>
    </r>
  </si>
  <si>
    <r>
      <rPr>
        <sz val="11"/>
        <color rgb="FF000000"/>
        <rFont val="Calibri"/>
      </rPr>
      <t>Log in to the FortiGate GUI with Super-Admin privilege.</t>
    </r>
    <r>
      <rPr>
        <sz val="11"/>
        <color rgb="FF000000"/>
        <rFont val="Calibri"/>
      </rPr>
      <t xml:space="preserve">
</t>
    </r>
    <r>
      <rPr>
        <sz val="11"/>
        <color rgb="FF000000"/>
        <rFont val="Calibri"/>
      </rPr>
      <t>1. Click Policy and Objects.</t>
    </r>
    <r>
      <rPr>
        <sz val="11"/>
        <color rgb="FF000000"/>
        <rFont val="Calibri"/>
      </rPr>
      <t xml:space="preserve">
</t>
    </r>
    <r>
      <rPr>
        <sz val="11"/>
        <color rgb="FF000000"/>
        <rFont val="Calibri"/>
      </rPr>
      <t>2. Click on IPv4 DoS Policy or IPv6 DoS Policy.</t>
    </r>
    <r>
      <rPr>
        <sz val="11"/>
        <color rgb="FF000000"/>
        <rFont val="Calibri"/>
      </rPr>
      <t xml:space="preserve">
</t>
    </r>
    <r>
      <rPr>
        <sz val="11"/>
        <color rgb="FF000000"/>
        <rFont val="Calibri"/>
      </rPr>
      <t>3. Identify the port designated for FortiGate device management.</t>
    </r>
    <r>
      <rPr>
        <sz val="11"/>
        <color rgb="FF000000"/>
        <rFont val="Calibri"/>
      </rPr>
      <t xml:space="preserve">
</t>
    </r>
    <r>
      <rPr>
        <sz val="11"/>
        <color rgb="FF000000"/>
        <rFont val="Calibri"/>
      </rPr>
      <t>4. Select the policy and click Edit.</t>
    </r>
    <r>
      <rPr>
        <sz val="11"/>
        <color rgb="FF000000"/>
        <rFont val="Calibri"/>
      </rPr>
      <t xml:space="preserve">
</t>
    </r>
    <r>
      <rPr>
        <sz val="11"/>
        <color rgb="FF000000"/>
        <rFont val="Calibri"/>
      </rPr>
      <t>5. Verify appropriate L3 Anomalies and L4 Anomalies are configured to meet the organization requirement.</t>
    </r>
    <r>
      <rPr>
        <sz val="11"/>
        <color rgb="FF000000"/>
        <rFont val="Calibri"/>
      </rPr>
      <t xml:space="preserve">
</t>
    </r>
    <r>
      <rPr>
        <sz val="11"/>
        <color rgb="FF000000"/>
        <rFont val="Calibri"/>
      </rPr>
      <t>6. Verify the policy is Enabled.</t>
    </r>
    <r>
      <rPr>
        <sz val="11"/>
        <color rgb="FF000000"/>
        <rFont val="Calibri"/>
      </rPr>
      <t xml:space="preserve">
</t>
    </r>
    <r>
      <rPr>
        <sz val="11"/>
        <color rgb="FF000000"/>
        <rFont val="Calibri"/>
      </rPr>
      <t>If appropriate DoS policies are not defined or are disabled, this is a finding.</t>
    </r>
  </si>
  <si>
    <t>V-234218</t>
  </si>
  <si>
    <r>
      <rPr>
        <sz val="11"/>
        <rFont val="Calibri"/>
      </rPr>
      <t>The FortiGate device must be configured to send log data to a central log server for the purpose of forwarding alerts to the administrators and the ISSO.</t>
    </r>
  </si>
  <si>
    <r>
      <rPr>
        <sz val="11"/>
        <color rgb="FF000000"/>
        <rFont val="Calibri"/>
      </rPr>
      <t>Log in via the GUI with super-admin privileges.</t>
    </r>
    <r>
      <rPr>
        <sz val="11"/>
        <color rgb="FF000000"/>
        <rFont val="Calibri"/>
      </rPr>
      <t xml:space="preserve">
</t>
    </r>
    <r>
      <rPr>
        <sz val="11"/>
        <color rgb="FF000000"/>
        <rFont val="Calibri"/>
      </rPr>
      <t>1. Click Log and Report.</t>
    </r>
    <r>
      <rPr>
        <sz val="11"/>
        <color rgb="FF000000"/>
        <rFont val="Calibri"/>
      </rPr>
      <t xml:space="preserve">
</t>
    </r>
    <r>
      <rPr>
        <sz val="11"/>
        <color rgb="FF000000"/>
        <rFont val="Calibri"/>
      </rPr>
      <t>2. Click Log Settings.</t>
    </r>
    <r>
      <rPr>
        <sz val="11"/>
        <color rgb="FF000000"/>
        <rFont val="Calibri"/>
      </rPr>
      <t xml:space="preserve">
</t>
    </r>
    <r>
      <rPr>
        <sz val="11"/>
        <color rgb="FF000000"/>
        <rFont val="Calibri"/>
      </rPr>
      <t>3. Locate the Remote Logging and Archiving section.</t>
    </r>
    <r>
      <rPr>
        <sz val="11"/>
        <color rgb="FF000000"/>
        <rFont val="Calibri"/>
      </rPr>
      <t xml:space="preserve">
</t>
    </r>
    <r>
      <rPr>
        <sz val="11"/>
        <color rgb="FF000000"/>
        <rFont val="Calibri"/>
      </rPr>
      <t>4. Configure FortiGate to log to a FortiAnalyzer or syslog server.</t>
    </r>
    <r>
      <rPr>
        <sz val="11"/>
        <color rgb="FF000000"/>
        <rFont val="Calibri"/>
      </rPr>
      <t xml:space="preserve">
</t>
    </r>
    <r>
      <rPr>
        <sz val="11"/>
        <color rgb="FF000000"/>
        <rFont val="Calibri"/>
      </rPr>
      <t>- Enable logging to FortiAnalyzer and provide the IP address. Additional FortiAnalyzer logging destinations can be configured in the CLI.</t>
    </r>
    <r>
      <rPr>
        <sz val="11"/>
        <color rgb="FF000000"/>
        <rFont val="Calibri"/>
      </rPr>
      <t xml:space="preserve">
</t>
    </r>
    <r>
      <rPr>
        <sz val="11"/>
        <color rgb="FF000000"/>
        <rFont val="Calibri"/>
      </rPr>
      <t>- Enable the "Send logs to syslog" toggle and provide the IP address. Additional syslog logging destinations can be configured in the CLI.</t>
    </r>
    <r>
      <rPr>
        <sz val="11"/>
        <color rgb="FF000000"/>
        <rFont val="Calibri"/>
      </rPr>
      <t xml:space="preserve">
</t>
    </r>
    <r>
      <rPr>
        <sz val="11"/>
        <color rgb="FF000000"/>
        <rFont val="Calibri"/>
      </rPr>
      <t>5. Apply changes.</t>
    </r>
    <r>
      <rPr>
        <sz val="11"/>
        <color rgb="FF000000"/>
        <rFont val="Calibri"/>
      </rPr>
      <t xml:space="preserve">
</t>
    </r>
    <r>
      <rPr>
        <sz val="11"/>
        <color rgb="FF000000"/>
        <rFont val="Calibri"/>
      </rPr>
      <t>or</t>
    </r>
    <r>
      <rPr>
        <sz val="11"/>
        <color rgb="FF000000"/>
        <rFont val="Calibri"/>
      </rPr>
      <t xml:space="preserve">
</t>
    </r>
    <r>
      <rPr>
        <sz val="11"/>
        <color rgb="FF000000"/>
        <rFont val="Calibri"/>
      </rPr>
      <t>1. Open a CLI console via SSH or from the "CLI Console" button in the GUI.</t>
    </r>
    <r>
      <rPr>
        <sz val="11"/>
        <color rgb="FF000000"/>
        <rFont val="Calibri"/>
      </rPr>
      <t xml:space="preserve">
</t>
    </r>
    <r>
      <rPr>
        <sz val="11"/>
        <color rgb="FF000000"/>
        <rFont val="Calibri"/>
      </rPr>
      <t>2. Configure a FortiAnalyzer or syslog server with the following commands:</t>
    </r>
    <r>
      <rPr>
        <sz val="11"/>
        <color rgb="FF000000"/>
        <rFont val="Calibri"/>
      </rPr>
      <t xml:space="preserve">
</t>
    </r>
    <r>
      <rPr>
        <sz val="11"/>
        <color rgb="FF000000"/>
        <rFont val="Calibri"/>
      </rPr>
      <t>FortiAnalyzer Logging:</t>
    </r>
    <r>
      <rPr>
        <sz val="11"/>
        <color rgb="FF000000"/>
        <rFont val="Calibri"/>
      </rPr>
      <t xml:space="preserve">
</t>
    </r>
    <r>
      <rPr>
        <sz val="11"/>
        <color rgb="FF000000"/>
        <rFont val="Calibri"/>
      </rPr>
      <t>config log fortianalyzer setting</t>
    </r>
    <r>
      <rPr>
        <sz val="11"/>
        <color rgb="FF000000"/>
        <rFont val="Calibri"/>
      </rPr>
      <t xml:space="preserve">
</t>
    </r>
    <r>
      <rPr>
        <sz val="11"/>
        <color rgb="FF000000"/>
        <rFont val="Calibri"/>
      </rPr>
      <t xml:space="preserve">   set status enable</t>
    </r>
    <r>
      <rPr>
        <sz val="11"/>
        <color rgb="FF000000"/>
        <rFont val="Calibri"/>
      </rPr>
      <t xml:space="preserve">
</t>
    </r>
    <r>
      <rPr>
        <sz val="11"/>
        <color rgb="FF000000"/>
        <rFont val="Calibri"/>
      </rPr>
      <t xml:space="preserve">   set server {IP Address}</t>
    </r>
    <r>
      <rPr>
        <sz val="11"/>
        <color rgb="FF000000"/>
        <rFont val="Calibri"/>
      </rPr>
      <t xml:space="preserve">
</t>
    </r>
    <r>
      <rPr>
        <sz val="11"/>
        <color rgb="FF000000"/>
        <rFont val="Calibri"/>
      </rPr>
      <t xml:space="preserve">   set upload-option realtime</t>
    </r>
    <r>
      <rPr>
        <sz val="11"/>
        <color rgb="FF000000"/>
        <rFont val="Calibri"/>
      </rPr>
      <t xml:space="preserve">
</t>
    </r>
    <r>
      <rPr>
        <sz val="11"/>
        <color rgb="FF000000"/>
        <rFont val="Calibri"/>
      </rPr>
      <t>end</t>
    </r>
    <r>
      <rPr>
        <sz val="11"/>
        <color rgb="FF000000"/>
        <rFont val="Calibri"/>
      </rPr>
      <t xml:space="preserve">
</t>
    </r>
    <r>
      <rPr>
        <sz val="11"/>
        <color rgb="FF000000"/>
        <rFont val="Calibri"/>
      </rPr>
      <t>syslog Logging:</t>
    </r>
    <r>
      <rPr>
        <sz val="11"/>
        <color rgb="FF000000"/>
        <rFont val="Calibri"/>
      </rPr>
      <t xml:space="preserve">
</t>
    </r>
    <r>
      <rPr>
        <sz val="11"/>
        <color rgb="FF000000"/>
        <rFont val="Calibri"/>
      </rPr>
      <t>config log syslogd setting</t>
    </r>
    <r>
      <rPr>
        <sz val="11"/>
        <color rgb="FF000000"/>
        <rFont val="Calibri"/>
      </rPr>
      <t xml:space="preserve">
</t>
    </r>
    <r>
      <rPr>
        <sz val="11"/>
        <color rgb="FF000000"/>
        <rFont val="Calibri"/>
      </rPr>
      <t xml:space="preserve">   set status enable</t>
    </r>
    <r>
      <rPr>
        <sz val="11"/>
        <color rgb="FF000000"/>
        <rFont val="Calibri"/>
      </rPr>
      <t xml:space="preserve">
</t>
    </r>
    <r>
      <rPr>
        <sz val="11"/>
        <color rgb="FF000000"/>
        <rFont val="Calibri"/>
      </rPr>
      <t xml:space="preserve">   set server {IP Address}</t>
    </r>
    <r>
      <rPr>
        <sz val="11"/>
        <color rgb="FF000000"/>
        <rFont val="Calibri"/>
      </rPr>
      <t xml:space="preserve">
</t>
    </r>
    <r>
      <rPr>
        <sz val="11"/>
        <color rgb="FF000000"/>
        <rFont val="Calibri"/>
      </rPr>
      <t xml:space="preserve">   set mode reliable</t>
    </r>
    <r>
      <rPr>
        <sz val="11"/>
        <color rgb="FF000000"/>
        <rFont val="Calibri"/>
      </rPr>
      <t xml:space="preserve">
</t>
    </r>
    <r>
      <rPr>
        <sz val="11"/>
        <color rgb="FF000000"/>
        <rFont val="Calibri"/>
      </rPr>
      <t>end</t>
    </r>
  </si>
  <si>
    <r>
      <rPr>
        <sz val="11"/>
        <color rgb="FF000000"/>
        <rFont val="Calibri"/>
      </rPr>
      <t>The aggregation of log data kept on a syslog server can be used to detect attacks and trigger an alert to the appropriate security personnel. The stored log data can be used to detect weaknesses in security that enable the network IA team to find and address these weaknesses before breaches can occur. Reviewing these logs, whether before or after a security breach, is important in showing whether someone is an internal employee or an outside threat.</t>
    </r>
  </si>
  <si>
    <r>
      <rPr>
        <sz val="11"/>
        <color rgb="FF000000"/>
        <rFont val="Calibri"/>
      </rPr>
      <t xml:space="preserve">Verify that FortiGate is configured to send logs to a central log server.  </t>
    </r>
    <r>
      <rPr>
        <sz val="11"/>
        <color rgb="FF000000"/>
        <rFont val="Calibri"/>
      </rPr>
      <t xml:space="preserve">
</t>
    </r>
    <r>
      <rPr>
        <sz val="11"/>
        <color rgb="FF000000"/>
        <rFont val="Calibri"/>
      </rPr>
      <t xml:space="preserve">Log in via the FortiGate GUI with super-admin privileges. </t>
    </r>
    <r>
      <rPr>
        <sz val="11"/>
        <color rgb="FF000000"/>
        <rFont val="Calibri"/>
      </rPr>
      <t xml:space="preserve">
</t>
    </r>
    <r>
      <rPr>
        <sz val="11"/>
        <color rgb="FF000000"/>
        <rFont val="Calibri"/>
      </rPr>
      <t>1. Navigate to Log and Report.</t>
    </r>
    <r>
      <rPr>
        <sz val="11"/>
        <color rgb="FF000000"/>
        <rFont val="Calibri"/>
      </rPr>
      <t xml:space="preserve">
</t>
    </r>
    <r>
      <rPr>
        <sz val="11"/>
        <color rgb="FF000000"/>
        <rFont val="Calibri"/>
      </rPr>
      <t>2. Navigate to Log Settings.</t>
    </r>
    <r>
      <rPr>
        <sz val="11"/>
        <color rgb="FF000000"/>
        <rFont val="Calibri"/>
      </rPr>
      <t xml:space="preserve">
</t>
    </r>
    <r>
      <rPr>
        <sz val="11"/>
        <color rgb="FF000000"/>
        <rFont val="Calibri"/>
      </rPr>
      <t>3. Locate the Remote Logging and Archiving section.</t>
    </r>
    <r>
      <rPr>
        <sz val="11"/>
        <color rgb="FF000000"/>
        <rFont val="Calibri"/>
      </rPr>
      <t xml:space="preserve">
</t>
    </r>
    <r>
      <rPr>
        <sz val="11"/>
        <color rgb="FF000000"/>
        <rFont val="Calibri"/>
      </rPr>
      <t>4. Verify FortiGate is configured to log to a FortiAnalyzer or a syslog server.</t>
    </r>
    <r>
      <rPr>
        <sz val="11"/>
        <color rgb="FF000000"/>
        <rFont val="Calibri"/>
      </rPr>
      <t xml:space="preserve">
</t>
    </r>
    <r>
      <rPr>
        <sz val="11"/>
        <color rgb="FF000000"/>
        <rFont val="Calibri"/>
      </rPr>
      <t>or</t>
    </r>
    <r>
      <rPr>
        <sz val="11"/>
        <color rgb="FF000000"/>
        <rFont val="Calibri"/>
      </rPr>
      <t xml:space="preserve">
</t>
    </r>
    <r>
      <rPr>
        <sz val="11"/>
        <color rgb="FF000000"/>
        <rFont val="Calibri"/>
      </rPr>
      <t>Open a CLI console via SSH or from the "CLI Console" button in the GUI.</t>
    </r>
    <r>
      <rPr>
        <sz val="11"/>
        <color rgb="FF000000"/>
        <rFont val="Calibri"/>
      </rPr>
      <t xml:space="preserve">
</t>
    </r>
    <r>
      <rPr>
        <sz val="11"/>
        <color rgb="FF000000"/>
        <rFont val="Calibri"/>
      </rPr>
      <t>Run the following commands and verify that at least one of the settings reflects "set status enable" in the output:</t>
    </r>
    <r>
      <rPr>
        <sz val="11"/>
        <color rgb="FF000000"/>
        <rFont val="Calibri"/>
      </rPr>
      <t xml:space="preserve">
</t>
    </r>
    <r>
      <rPr>
        <sz val="11"/>
        <color rgb="FF000000"/>
        <rFont val="Calibri"/>
      </rPr>
      <t># show full-configuration | grep -A1 'log fortianalyzer'</t>
    </r>
    <r>
      <rPr>
        <sz val="11"/>
        <color rgb="FF000000"/>
        <rFont val="Calibri"/>
      </rPr>
      <t xml:space="preserve">
</t>
    </r>
    <r>
      <rPr>
        <sz val="11"/>
        <color rgb="FF000000"/>
        <rFont val="Calibri"/>
      </rPr>
      <t># show full-configuration | grep -A1 'log syslogd.* setting'</t>
    </r>
    <r>
      <rPr>
        <sz val="11"/>
        <color rgb="FF000000"/>
        <rFont val="Calibri"/>
      </rPr>
      <t xml:space="preserve">
</t>
    </r>
    <r>
      <rPr>
        <sz val="11"/>
        <color rgb="FF000000"/>
        <rFont val="Calibri"/>
      </rPr>
      <t>The CLI output will indicate "set status enable" if configured.</t>
    </r>
    <r>
      <rPr>
        <sz val="11"/>
        <color rgb="FF000000"/>
        <rFont val="Calibri"/>
      </rPr>
      <t xml:space="preserve">
</t>
    </r>
    <r>
      <rPr>
        <sz val="11"/>
        <color rgb="FF000000"/>
        <rFont val="Calibri"/>
      </rPr>
      <t>If the FortiGate is not logging to a central log server, this is a finding.</t>
    </r>
  </si>
  <si>
    <t>V-234219</t>
  </si>
  <si>
    <r>
      <rPr>
        <sz val="11"/>
        <rFont val="Calibri"/>
      </rPr>
      <t>The FortiGate device must limit the number of logon and user sessions.</t>
    </r>
  </si>
  <si>
    <r>
      <rPr>
        <sz val="11"/>
        <color rgb="FF000000"/>
        <rFont val="Calibri"/>
      </rPr>
      <t>Log in to the FortiGate GUI with Super-Admin privilege and open a CLI console available from the GUI.</t>
    </r>
    <r>
      <rPr>
        <sz val="11"/>
        <color rgb="FF000000"/>
        <rFont val="Calibri"/>
      </rPr>
      <t xml:space="preserve">
</t>
    </r>
    <r>
      <rPr>
        <sz val="11"/>
        <color rgb="FF000000"/>
        <rFont val="Calibri"/>
      </rPr>
      <t>or</t>
    </r>
    <r>
      <rPr>
        <sz val="11"/>
        <color rgb="FF000000"/>
        <rFont val="Calibri"/>
      </rPr>
      <t xml:space="preserve">
</t>
    </r>
    <r>
      <rPr>
        <sz val="11"/>
        <color rgb="FF000000"/>
        <rFont val="Calibri"/>
      </rPr>
      <t>Connect via SSH.</t>
    </r>
    <r>
      <rPr>
        <sz val="11"/>
        <color rgb="FF000000"/>
        <rFont val="Calibri"/>
      </rPr>
      <t xml:space="preserve">
</t>
    </r>
    <r>
      <rPr>
        <sz val="11"/>
        <color rgb="FF000000"/>
        <rFont val="Calibri"/>
      </rPr>
      <t>Execute the following commands:</t>
    </r>
    <r>
      <rPr>
        <sz val="11"/>
        <color rgb="FF000000"/>
        <rFont val="Calibri"/>
      </rPr>
      <t xml:space="preserve">
</t>
    </r>
    <r>
      <rPr>
        <sz val="11"/>
        <color rgb="FF000000"/>
        <rFont val="Calibri"/>
      </rPr>
      <t>config system global</t>
    </r>
    <r>
      <rPr>
        <sz val="11"/>
        <color rgb="FF000000"/>
        <rFont val="Calibri"/>
      </rPr>
      <t xml:space="preserve">
</t>
    </r>
    <r>
      <rPr>
        <sz val="11"/>
        <color rgb="FF000000"/>
        <rFont val="Calibri"/>
      </rPr>
      <t>set admin-concurrent disable</t>
    </r>
    <r>
      <rPr>
        <sz val="11"/>
        <color rgb="FF000000"/>
        <rFont val="Calibri"/>
      </rPr>
      <t xml:space="preserve">
</t>
    </r>
    <r>
      <rPr>
        <sz val="11"/>
        <color rgb="FF000000"/>
        <rFont val="Calibri"/>
      </rPr>
      <t xml:space="preserve">set admin-login-max &lt;number defined by the organization&gt;    </t>
    </r>
    <r>
      <rPr>
        <sz val="11"/>
        <color rgb="FF000000"/>
        <rFont val="Calibri"/>
      </rPr>
      <t xml:space="preserve">
</t>
    </r>
    <r>
      <rPr>
        <sz val="11"/>
        <color rgb="FF000000"/>
        <rFont val="Calibri"/>
      </rPr>
      <t>end</t>
    </r>
    <r>
      <rPr>
        <sz val="11"/>
        <color rgb="FF000000"/>
        <rFont val="Calibri"/>
      </rPr>
      <t xml:space="preserve">
</t>
    </r>
    <r>
      <rPr>
        <sz val="11"/>
        <color rgb="FF000000"/>
        <rFont val="Calibri"/>
      </rPr>
      <t>With the implementation of this requirement, the organization can limit each administrator to one active session and limit the total number of concurrent administrator sessions to a value deemed appropriate.</t>
    </r>
  </si>
  <si>
    <r>
      <rPr>
        <sz val="11"/>
        <color rgb="FF000000"/>
        <rFont val="Calibri"/>
      </rPr>
      <t>Device management includes the ability to control the number of administrators and management sessions that manage a device. Limiting the number of allowed administrators and sessions per administrator based on account type, role, or access type is helpful in limiting risks related to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should be defined based upon mission needs and the operational environment for each system. At a minimum, limits must be set for SSH, HTTPS, account of last resort, and root account sessions.</t>
    </r>
  </si>
  <si>
    <r>
      <rPr>
        <sz val="11"/>
        <color rgb="FF000000"/>
        <rFont val="Calibri"/>
      </rPr>
      <t>Log in to the FortiGate GUI with Super-Admin privilege and open a CLI console available from the GUI.</t>
    </r>
    <r>
      <rPr>
        <sz val="11"/>
        <color rgb="FF000000"/>
        <rFont val="Calibri"/>
      </rPr>
      <t xml:space="preserve">
</t>
    </r>
    <r>
      <rPr>
        <sz val="11"/>
        <color rgb="FF000000"/>
        <rFont val="Calibri"/>
      </rPr>
      <t>or</t>
    </r>
    <r>
      <rPr>
        <sz val="11"/>
        <color rgb="FF000000"/>
        <rFont val="Calibri"/>
      </rPr>
      <t xml:space="preserve">
</t>
    </r>
    <r>
      <rPr>
        <sz val="11"/>
        <color rgb="FF000000"/>
        <rFont val="Calibri"/>
      </rPr>
      <t>Connect via SSH.</t>
    </r>
    <r>
      <rPr>
        <sz val="11"/>
        <color rgb="FF000000"/>
        <rFont val="Calibri"/>
      </rPr>
      <t xml:space="preserve">
</t>
    </r>
    <r>
      <rPr>
        <sz val="11"/>
        <color rgb="FF000000"/>
        <rFont val="Calibri"/>
      </rPr>
      <t>Run the following command:</t>
    </r>
    <r>
      <rPr>
        <sz val="11"/>
        <color rgb="FF000000"/>
        <rFont val="Calibri"/>
      </rPr>
      <t xml:space="preserve">
</t>
    </r>
    <r>
      <rPr>
        <sz val="11"/>
        <color rgb="FF000000"/>
        <rFont val="Calibri"/>
      </rPr>
      <t>show full-configuration sys global | grep -i admin</t>
    </r>
    <r>
      <rPr>
        <sz val="11"/>
        <color rgb="FF000000"/>
        <rFont val="Calibri"/>
      </rPr>
      <t xml:space="preserve">
</t>
    </r>
    <r>
      <rPr>
        <sz val="11"/>
        <color rgb="FF000000"/>
        <rFont val="Calibri"/>
      </rPr>
      <t>Check the output of the following lines:</t>
    </r>
    <r>
      <rPr>
        <sz val="11"/>
        <color rgb="FF000000"/>
        <rFont val="Calibri"/>
      </rPr>
      <t xml:space="preserve">
</t>
    </r>
    <r>
      <rPr>
        <sz val="11"/>
        <color rgb="FF000000"/>
        <rFont val="Calibri"/>
      </rPr>
      <t>set admin-concurrent disable</t>
    </r>
    <r>
      <rPr>
        <sz val="11"/>
        <color rgb="FF000000"/>
        <rFont val="Calibri"/>
      </rPr>
      <t xml:space="preserve">
</t>
    </r>
    <r>
      <rPr>
        <sz val="11"/>
        <color rgb="FF000000"/>
        <rFont val="Calibri"/>
      </rPr>
      <t xml:space="preserve">set admin-login-max &lt;number as defined by the organization&gt;     </t>
    </r>
    <r>
      <rPr>
        <sz val="11"/>
        <color rgb="FF000000"/>
        <rFont val="Calibri"/>
      </rPr>
      <t xml:space="preserve">
</t>
    </r>
    <r>
      <rPr>
        <sz val="11"/>
        <color rgb="FF000000"/>
        <rFont val="Calibri"/>
      </rPr>
      <t>If set admin-concurrent is not set to disable, this is a finding.</t>
    </r>
    <r>
      <rPr>
        <sz val="11"/>
        <color rgb="FF000000"/>
        <rFont val="Calibri"/>
      </rPr>
      <t xml:space="preserve">
</t>
    </r>
    <r>
      <rPr>
        <sz val="11"/>
        <color rgb="FF000000"/>
        <rFont val="Calibri"/>
      </rPr>
      <t>If set admin-login-max is not set to a number defined by the organization, this is a finding. The default setting is 100.</t>
    </r>
  </si>
  <si>
    <t>V-234220</t>
  </si>
  <si>
    <r>
      <rPr>
        <sz val="11"/>
        <rFont val="Calibri"/>
      </rPr>
      <t>The FortiGate device must only install patches or updates that are validated by the vendor via digital signature or hash.</t>
    </r>
  </si>
  <si>
    <r>
      <rPr>
        <sz val="11"/>
        <color rgb="FF000000"/>
        <rFont val="Calibri"/>
      </rPr>
      <t>Administrators can download software directly from a FortiGuard or FortiManager server. These servers are authenticated using digital certificates that ensure identity and non-repudiation of the source packages. This is a preferred method of applying updates.</t>
    </r>
    <r>
      <rPr>
        <sz val="11"/>
        <color rgb="FF000000"/>
        <rFont val="Calibri"/>
      </rPr>
      <t xml:space="preserve">
</t>
    </r>
    <r>
      <rPr>
        <sz val="11"/>
        <color rgb="FF000000"/>
        <rFont val="Calibri"/>
      </rPr>
      <t xml:space="preserve"> The Administrator can also download the software from Fortinet's support website portal. The website includes a file checksum to verify file integrity prior to uploading.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Develop a process to download the update files from the Fortinet website, and manually compare the download hash to the hash value provided on the vendor site before applying the update files to the system.</t>
    </r>
  </si>
  <si>
    <r>
      <rPr>
        <sz val="11"/>
        <color rgb="FF000000"/>
        <rFont val="Calibri"/>
      </rPr>
      <t xml:space="preserve">Changes to any software components can have significant effects on the overall security of the network device. Verifying software components have been digitally signed or hashed ensures that the software has not been tampered with and has been provided by a trusted vendor. </t>
    </r>
    <r>
      <rPr>
        <sz val="11"/>
        <color rgb="FF000000"/>
        <rFont val="Calibri"/>
      </rPr>
      <t xml:space="preserve">
</t>
    </r>
    <r>
      <rPr>
        <sz val="11"/>
        <color rgb="FF000000"/>
        <rFont val="Calibri"/>
      </rPr>
      <t xml:space="preserve">Accordingly, patches, service packs, or application components must be signed with a certificate or verified with an integrity hash provided by the vendor. </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has been provided by a trusted vendor.</t>
    </r>
  </si>
  <si>
    <r>
      <rPr>
        <sz val="11"/>
        <color rgb="FF000000"/>
        <rFont val="Calibri"/>
      </rPr>
      <t>Verify the process used to apply updates and patches to the system.</t>
    </r>
    <r>
      <rPr>
        <sz val="11"/>
        <color rgb="FF000000"/>
        <rFont val="Calibri"/>
      </rPr>
      <t xml:space="preserve">
</t>
    </r>
    <r>
      <rPr>
        <sz val="11"/>
        <color rgb="FF000000"/>
        <rFont val="Calibri"/>
      </rPr>
      <t>If the system is updated via a FortiGuard or FortiManager server, those solutions meet the requirement and this is NOT a finding.</t>
    </r>
    <r>
      <rPr>
        <sz val="11"/>
        <color rgb="FF000000"/>
        <rFont val="Calibri"/>
      </rPr>
      <t xml:space="preserve">
</t>
    </r>
    <r>
      <rPr>
        <sz val="11"/>
        <color rgb="FF000000"/>
        <rFont val="Calibri"/>
      </rPr>
      <t>If the system is not using a FortiGuard or FortiManager server, and a process is not defined to manually verify the update hash value with the vendor site, this is a finding.</t>
    </r>
  </si>
  <si>
    <t>V-234221</t>
  </si>
  <si>
    <r>
      <rPr>
        <sz val="11"/>
        <rFont val="Calibri"/>
      </rPr>
      <t>The FortiGate device must require that when a password is changed, the characters are changed in at least eight of the positions within the password.</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</si>
  <si>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config system password-policy</t>
    </r>
    <r>
      <rPr>
        <sz val="11"/>
        <color rgb="FF000000"/>
        <rFont val="Calibri"/>
      </rPr>
      <t xml:space="preserve">
</t>
    </r>
    <r>
      <rPr>
        <sz val="11"/>
        <color rgb="FF000000"/>
        <rFont val="Calibri"/>
      </rPr>
      <t xml:space="preserve">           # set change-8-characters enable</t>
    </r>
    <r>
      <rPr>
        <sz val="11"/>
        <color rgb="FF000000"/>
        <rFont val="Calibri"/>
      </rPr>
      <t xml:space="preserve">
</t>
    </r>
    <r>
      <rPr>
        <sz val="11"/>
        <color rgb="FF000000"/>
        <rFont val="Calibri"/>
      </rPr>
      <t xml:space="preserve">     # end</t>
    </r>
  </si>
  <si>
    <r>
      <rPr>
        <sz val="11"/>
        <color rgb="FF000000"/>
        <rFont val="Calibri"/>
      </rPr>
      <t>If the application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Multifactor authentication (MFA) is required for all administrative and user accounts on network devices, except for an account of last resort and (where applicable) a root account. Passwords should only be used when MFA using PKI is not available, and for the account of last resort and root account.</t>
    </r>
  </si>
  <si>
    <r>
      <rPr>
        <sz val="11"/>
        <color rgb="FF000000"/>
        <rFont val="Calibri"/>
      </rPr>
      <t>Log in to the FortiGate GUI with Super-Admin privilege.</t>
    </r>
    <r>
      <rPr>
        <sz val="11"/>
        <color rgb="FF000000"/>
        <rFont val="Calibri"/>
      </rPr>
      <t xml:space="preserve">
</t>
    </r>
    <r>
      <rPr>
        <sz val="11"/>
        <color rgb="FF000000"/>
        <rFont val="Calibri"/>
      </rPr>
      <t>1. Open a CLI console, via SSH or available from the GUI.</t>
    </r>
    <r>
      <rPr>
        <sz val="11"/>
        <color rgb="FF000000"/>
        <rFont val="Calibri"/>
      </rPr>
      <t xml:space="preserve">
</t>
    </r>
    <r>
      <rPr>
        <sz val="11"/>
        <color rgb="FF000000"/>
        <rFont val="Calibri"/>
      </rPr>
      <t>2. Run the following command:</t>
    </r>
    <r>
      <rPr>
        <sz val="11"/>
        <color rgb="FF000000"/>
        <rFont val="Calibri"/>
      </rPr>
      <t xml:space="preserve">
</t>
    </r>
    <r>
      <rPr>
        <sz val="11"/>
        <color rgb="FF000000"/>
        <rFont val="Calibri"/>
      </rPr>
      <t xml:space="preserve">     # show full-configuration system password-policy | grep -i change</t>
    </r>
    <r>
      <rPr>
        <sz val="11"/>
        <color rgb="FF000000"/>
        <rFont val="Calibri"/>
      </rPr>
      <t xml:space="preserve">
</t>
    </r>
    <r>
      <rPr>
        <sz val="11"/>
        <color rgb="FF000000"/>
        <rFont val="Calibri"/>
      </rPr>
      <t xml:space="preserve">    The output should be:</t>
    </r>
    <r>
      <rPr>
        <sz val="11"/>
        <color rgb="FF000000"/>
        <rFont val="Calibri"/>
      </rPr>
      <t xml:space="preserve">
</t>
    </r>
    <r>
      <rPr>
        <sz val="11"/>
        <color rgb="FF000000"/>
        <rFont val="Calibri"/>
      </rPr>
      <t xml:space="preserve">      # set change-8-characters enable</t>
    </r>
    <r>
      <rPr>
        <sz val="11"/>
        <color rgb="FF000000"/>
        <rFont val="Calibri"/>
      </rPr>
      <t xml:space="preserve">
</t>
    </r>
    <r>
      <rPr>
        <sz val="11"/>
        <color rgb="FF000000"/>
        <rFont val="Calibri"/>
      </rPr>
      <t>If the change-8-characters parameter is set to disable,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</si>
  <si>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</si>
  <si>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</si>
  <si>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</si>
  <si>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</si>
  <si>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</si>
  <si>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</si>
  <si>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</si>
  <si>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</si>
  <si>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</si>
  <si>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</si>
  <si>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</si>
  <si>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</si>
  <si>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</si>
  <si>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</si>
  <si>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</si>
  <si>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</si>
  <si>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</si>
  <si>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</si>
  <si>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</si>
  <si>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</si>
  <si>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</si>
  <si>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</si>
  <si>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</si>
  <si>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</si>
  <si>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</si>
  <si>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</si>
  <si>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</si>
  <si>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</si>
  <si>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</si>
  <si>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Fortinet FortiGate Firewall Security Technical Implementation Guide Y26M01</t>
  </si>
  <si>
    <t>Developed By:</t>
  </si>
  <si>
    <t>Fortinet and Defense Information Systems Agency (DISA) for the US DoD</t>
  </si>
  <si>
    <t>Release Information:</t>
  </si>
  <si>
    <r>
      <rPr>
        <b/>
        <sz val="11"/>
        <color rgb="FF000000"/>
        <rFont val="Calibri"/>
      </rPr>
      <t>Version:</t>
    </r>
    <r>
      <rPr>
        <sz val="11"/>
        <color rgb="FF000000"/>
        <rFont val="Calibri"/>
      </rPr>
      <t xml:space="preserve"> Y26M01    </t>
    </r>
    <r>
      <rPr>
        <b/>
        <sz val="11"/>
        <color rgb="FF000000"/>
        <rFont val="Calibri"/>
      </rPr>
      <t>Date:</t>
    </r>
    <r>
      <rPr>
        <sz val="11"/>
        <color rgb="FF000000"/>
        <rFont val="Calibri"/>
      </rPr>
      <t xml:space="preserve"> 05 January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89</t>
    </r>
  </si>
  <si>
    <t>Download Url:</t>
  </si>
  <si>
    <t>https://www.cyber.mil/stigs</t>
  </si>
  <si>
    <t>Guide Overview:</t>
  </si>
  <si>
    <r>
      <rPr>
        <sz val="11"/>
        <color rgb="FF000000"/>
        <rFont val="Calibri"/>
      </rPr>
      <t>The Fortinet FortiGate Firewall Security Technical Implementation Guide (STIG) is published as a tool to improve the security of Department of Defense (DOD) information systems. This document is meant for use in conjunction with other STIGs such as the Enclave, Network Infrastructure, Secure Remote Computing, and appropriate operating system (OS) STIGs.</t>
    </r>
    <r>
      <rPr>
        <sz val="11"/>
        <color rgb="FF000000"/>
        <rFont val="Calibri"/>
      </rPr>
      <t xml:space="preserve">
</t>
    </r>
    <r>
      <rPr>
        <sz val="11"/>
        <color rgb="FF000000"/>
        <rFont val="Calibri"/>
      </rPr>
      <t>The Fortinet FortiGate is a next-generation firewall (NGFW), providing security-driven networking and consolidating security capabilities, such as; intrusion prevention, web filtering, SSL inspection, and automated threat protection.</t>
    </r>
    <r>
      <rPr>
        <sz val="11"/>
        <color rgb="FF000000"/>
        <rFont val="Calibri"/>
      </rPr>
      <t xml:space="preserve">
</t>
    </r>
    <r>
      <rPr>
        <sz val="11"/>
        <color rgb="FF000000"/>
        <rFont val="Calibri"/>
      </rPr>
      <t>The scope of this STIG document covers the device management and firewall features of the device in two separate STIG documents. Future versions of this STIG document may cover other features of the device.</t>
    </r>
  </si>
  <si>
    <t>Components:</t>
  </si>
  <si>
    <r>
      <rPr>
        <i/>
        <sz val="11"/>
        <color rgb="FF000000"/>
        <rFont val="Calibri"/>
      </rPr>
      <t>Title:</t>
    </r>
    <r>
      <rPr>
        <sz val="11"/>
        <color rgb="FF000000"/>
        <rFont val="Calibri"/>
      </rPr>
      <t xml:space="preserve"> Fortinet FortiGate Firewall Security Technical Implementation Guide</t>
    </r>
    <r>
      <rPr>
        <sz val="11"/>
        <color rgb="FF000000"/>
        <rFont val="Calibri"/>
      </rPr>
      <t xml:space="preserve">
</t>
    </r>
    <r>
      <rPr>
        <i/>
        <sz val="11"/>
        <color rgb="FF000000"/>
        <rFont val="Calibri"/>
      </rPr>
      <t>Version:</t>
    </r>
    <r>
      <rPr>
        <sz val="11"/>
        <color rgb="FF000000"/>
        <rFont val="Calibri"/>
      </rPr>
      <t xml:space="preserve"> V1R4     </t>
    </r>
    <r>
      <rPr>
        <i/>
        <sz val="11"/>
        <color rgb="FF000000"/>
        <rFont val="Calibri"/>
      </rPr>
      <t>Date:</t>
    </r>
    <r>
      <rPr>
        <sz val="11"/>
        <color rgb="FF000000"/>
        <rFont val="Calibri"/>
      </rPr>
      <t xml:space="preserve"> 05 January 2026     </t>
    </r>
    <r>
      <rPr>
        <i/>
        <sz val="11"/>
        <color rgb="FF000000"/>
        <rFont val="Calibri"/>
      </rPr>
      <t>Recommendation Count:</t>
    </r>
    <r>
      <rPr>
        <sz val="11"/>
        <color rgb="FF000000"/>
        <rFont val="Calibri"/>
      </rPr>
      <t xml:space="preserve"> 29</t>
    </r>
  </si>
  <si>
    <r>
      <rPr>
        <i/>
        <sz val="11"/>
        <color rgb="FF000000"/>
        <rFont val="Calibri"/>
      </rPr>
      <t>Title:</t>
    </r>
    <r>
      <rPr>
        <sz val="11"/>
        <color rgb="FF000000"/>
        <rFont val="Calibri"/>
      </rPr>
      <t xml:space="preserve"> Fortinet FortiGate Firewall NDM Security Technical Implementation Guide</t>
    </r>
    <r>
      <rPr>
        <sz val="11"/>
        <color rgb="FF000000"/>
        <rFont val="Calibri"/>
      </rPr>
      <t xml:space="preserve">
</t>
    </r>
    <r>
      <rPr>
        <i/>
        <sz val="11"/>
        <color rgb="FF000000"/>
        <rFont val="Calibri"/>
      </rPr>
      <t>Version:</t>
    </r>
    <r>
      <rPr>
        <sz val="11"/>
        <color rgb="FF000000"/>
        <rFont val="Calibri"/>
      </rPr>
      <t xml:space="preserve"> V1R5     </t>
    </r>
    <r>
      <rPr>
        <i/>
        <sz val="11"/>
        <color rgb="FF000000"/>
        <rFont val="Calibri"/>
      </rPr>
      <t>Date:</t>
    </r>
    <r>
      <rPr>
        <sz val="11"/>
        <color rgb="FF000000"/>
        <rFont val="Calibri"/>
      </rPr>
      <t xml:space="preserve"> 05 January 2026     </t>
    </r>
    <r>
      <rPr>
        <i/>
        <sz val="11"/>
        <color rgb="FF000000"/>
        <rFont val="Calibri"/>
      </rPr>
      <t>Recommendation Count:</t>
    </r>
    <r>
      <rPr>
        <sz val="11"/>
        <color rgb="FF000000"/>
        <rFont val="Calibri"/>
      </rPr>
      <t xml:space="preserve"> 60</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</si>
  <si>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</si>
  <si>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</si>
  <si>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</si>
  <si>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</si>
  <si>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</si>
  <si>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</si>
  <si>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</si>
  <si>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</si>
  <si>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</si>
  <si>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</si>
  <si>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</si>
  <si>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</si>
  <si>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</si>
  <si>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</si>
  <si>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</si>
  <si>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</si>
  <si>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</si>
  <si>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</si>
  <si>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</si>
  <si>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</si>
  <si>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</si>
  <si>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</si>
  <si>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</si>
  <si>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</si>
  <si>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</si>
  <si>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</si>
  <si>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</si>
  <si>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</si>
  <si>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</si>
  <si>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</si>
  <si>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</si>
  <si>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</si>
  <si>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</si>
  <si>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</si>
  <si>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</si>
  <si>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</si>
  <si>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</si>
  <si>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</si>
  <si>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</si>
  <si>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</si>
  <si>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</si>
  <si>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</si>
  <si>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</si>
  <si>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</si>
  <si>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</si>
  <si>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</si>
  <si>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</si>
  <si>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Fortinet FortiGate Firewall Security Technical Implementation Guide Y26M01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</si>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</sst>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876-4326-89A4-9C568FE8896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876-4326-89A4-9C568FE8896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89</c:v>
                </c:pt>
              </c:numCache>
            </c:numRef>
          </c:val>
          <c:extLst>
            <c:ext xmlns:c16="http://schemas.microsoft.com/office/drawing/2014/chart" uri="{C3380CC4-5D6E-409C-BE32-E72D297353CC}">
              <c16:uniqueId val="{00000002-7876-4326-89A4-9C568FE8896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NDM</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7A66-495B-873A-BA116D9DD70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NDM</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7A66-495B-873A-BA116D9DD70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Component-1</c:v>
                </c:pt>
                <c:pt idx="1">
                  <c:v>NDM</c:v>
                </c:pt>
              </c:strCache>
            </c:strRef>
          </c:cat>
          <c:val>
            <c:numRef>
              <c:f>Dashboard!$E$29:$E$30</c:f>
              <c:numCache>
                <c:formatCode>General</c:formatCode>
                <c:ptCount val="2"/>
                <c:pt idx="0">
                  <c:v>29</c:v>
                </c:pt>
                <c:pt idx="1">
                  <c:v>60</c:v>
                </c:pt>
              </c:numCache>
            </c:numRef>
          </c:val>
          <c:extLst>
            <c:ext xmlns:c16="http://schemas.microsoft.com/office/drawing/2014/chart" uri="{C3380CC4-5D6E-409C-BE32-E72D297353CC}">
              <c16:uniqueId val="{00000002-7A66-495B-873A-BA116D9DD70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4A1-4C86-9B58-18D2A137BE7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4A1-4C86-9B58-18D2A137BE7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89</c:v>
                </c:pt>
              </c:numCache>
            </c:numRef>
          </c:val>
          <c:extLst>
            <c:ext xmlns:c16="http://schemas.microsoft.com/office/drawing/2014/chart" uri="{C3380CC4-5D6E-409C-BE32-E72D297353CC}">
              <c16:uniqueId val="{00000002-14A1-4C86-9B58-18D2A137BE7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C84A-4F14-B62E-F6B5825CC3D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C84A-4F14-B62E-F6B5825CC3D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12</c:v>
                </c:pt>
                <c:pt idx="1">
                  <c:v>75</c:v>
                </c:pt>
                <c:pt idx="2">
                  <c:v>2</c:v>
                </c:pt>
              </c:numCache>
            </c:numRef>
          </c:val>
          <c:extLst>
            <c:ext xmlns:c16="http://schemas.microsoft.com/office/drawing/2014/chart" uri="{C3380CC4-5D6E-409C-BE32-E72D297353CC}">
              <c16:uniqueId val="{00000002-C84A-4F14-B62E-F6B5825CC3D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4D8-4AFA-B526-E2B22E2A672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4D8-4AFA-B526-E2B22E2A672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89</c:v>
                </c:pt>
              </c:numCache>
            </c:numRef>
          </c:val>
          <c:extLst>
            <c:ext xmlns:c16="http://schemas.microsoft.com/office/drawing/2014/chart" uri="{C3380CC4-5D6E-409C-BE32-E72D297353CC}">
              <c16:uniqueId val="{00000002-54D8-4AFA-B526-E2B22E2A672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F187-4CB2-953B-8DC803B550F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F187-4CB2-953B-8DC803B550F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89</c:v>
                </c:pt>
              </c:numCache>
            </c:numRef>
          </c:val>
          <c:extLst>
            <c:ext xmlns:c16="http://schemas.microsoft.com/office/drawing/2014/chart" uri="{C3380CC4-5D6E-409C-BE32-E72D297353CC}">
              <c16:uniqueId val="{00000002-F187-4CB2-953B-8DC803B550F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3DC-453B-AB0A-0FBEE0F2CC14}"/>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3DC-453B-AB0A-0FBEE0F2CC14}"/>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3DC-453B-AB0A-0FBEE0F2CC14}"/>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3DC-453B-AB0A-0FBEE0F2CC1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BEE-4135-8557-AAFC4425087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2mnmi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oaew4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0fh24s">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d05ssn">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2k5vmy">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aqofgp">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wm1z1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gop5gf">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90">
  <autoFilter ref="A1:N90"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456</v>
      </c>
    </row>
    <row r="3" spans="2:3" ht="15" customHeight="1" x14ac:dyDescent="0.35"/>
    <row r="4" spans="2:3" ht="58" x14ac:dyDescent="0.35">
      <c r="B4" s="20" t="s">
        <v>457</v>
      </c>
      <c r="C4" s="21" t="s">
        <v>458</v>
      </c>
    </row>
    <row r="5" spans="2:3" x14ac:dyDescent="0.35">
      <c r="C5" s="21" t="s">
        <v>459</v>
      </c>
    </row>
    <row r="6" spans="2:3" x14ac:dyDescent="0.35">
      <c r="C6" s="18" t="s">
        <v>460</v>
      </c>
    </row>
    <row r="7" spans="2:3" ht="10" customHeight="1" x14ac:dyDescent="0.35"/>
    <row r="8" spans="2:3" ht="232" x14ac:dyDescent="0.35">
      <c r="B8" s="22" t="s">
        <v>461</v>
      </c>
      <c r="C8" s="21" t="s">
        <v>462</v>
      </c>
    </row>
    <row r="9" spans="2:3" ht="10" customHeight="1" x14ac:dyDescent="0.35"/>
    <row r="10" spans="2:3" ht="35" customHeight="1" x14ac:dyDescent="0.35">
      <c r="B10" s="22" t="s">
        <v>463</v>
      </c>
      <c r="C10" s="21" t="s">
        <v>464</v>
      </c>
    </row>
    <row r="11" spans="2:3" ht="75" customHeight="1" x14ac:dyDescent="0.35">
      <c r="B11" s="18" t="s">
        <v>21</v>
      </c>
      <c r="C11" s="21" t="s">
        <v>465</v>
      </c>
    </row>
    <row r="12" spans="2:3" ht="47" customHeight="1" x14ac:dyDescent="0.35">
      <c r="B12" s="18" t="s">
        <v>21</v>
      </c>
      <c r="C12" s="21" t="s">
        <v>466</v>
      </c>
    </row>
    <row r="13" spans="2:3" ht="35" customHeight="1" x14ac:dyDescent="0.35">
      <c r="B13" s="18" t="s">
        <v>21</v>
      </c>
      <c r="C13" s="21" t="s">
        <v>467</v>
      </c>
    </row>
    <row r="14" spans="2:3" ht="32" customHeight="1" x14ac:dyDescent="0.35">
      <c r="B14" s="18" t="s">
        <v>21</v>
      </c>
      <c r="C14" s="21" t="s">
        <v>468</v>
      </c>
    </row>
    <row r="15" spans="2:3" ht="30" customHeight="1" x14ac:dyDescent="0.35">
      <c r="B15" s="18" t="s">
        <v>21</v>
      </c>
      <c r="C15" s="21" t="s">
        <v>469</v>
      </c>
    </row>
    <row r="16" spans="2:3" ht="10" customHeight="1" x14ac:dyDescent="0.35"/>
    <row r="17" spans="1:3" ht="145" customHeight="1" x14ac:dyDescent="0.35">
      <c r="B17" s="22" t="s">
        <v>470</v>
      </c>
      <c r="C17" s="21" t="s">
        <v>471</v>
      </c>
    </row>
    <row r="18" spans="1:3" ht="10" customHeight="1" x14ac:dyDescent="0.35"/>
    <row r="19" spans="1:3" ht="3" customHeight="1" x14ac:dyDescent="0.35">
      <c r="B19" s="23"/>
      <c r="C19" s="23"/>
    </row>
    <row r="20" spans="1:3" ht="12" customHeight="1" x14ac:dyDescent="0.35"/>
    <row r="21" spans="1:3" ht="35" customHeight="1" x14ac:dyDescent="0.35">
      <c r="A21" s="25"/>
      <c r="B21" s="26" t="s">
        <v>472</v>
      </c>
      <c r="C21" s="27" t="s">
        <v>473</v>
      </c>
    </row>
    <row r="22" spans="1:3" ht="18" customHeight="1" x14ac:dyDescent="0.35">
      <c r="A22" s="25"/>
      <c r="B22" s="25" t="s">
        <v>21</v>
      </c>
      <c r="C22" s="27" t="s">
        <v>474</v>
      </c>
    </row>
    <row r="23" spans="1:3" ht="18" customHeight="1" x14ac:dyDescent="0.35">
      <c r="A23" s="25"/>
      <c r="B23" s="25" t="s">
        <v>21</v>
      </c>
      <c r="C23" s="27" t="s">
        <v>475</v>
      </c>
    </row>
    <row r="24" spans="1:3" ht="18" customHeight="1" x14ac:dyDescent="0.35">
      <c r="A24" s="25"/>
      <c r="B24" s="25" t="s">
        <v>21</v>
      </c>
      <c r="C24" s="27" t="s">
        <v>476</v>
      </c>
    </row>
    <row r="25" spans="1:3" ht="18" customHeight="1" x14ac:dyDescent="0.35">
      <c r="A25" s="25"/>
      <c r="B25" s="25" t="s">
        <v>21</v>
      </c>
      <c r="C25" s="27" t="s">
        <v>477</v>
      </c>
    </row>
    <row r="26" spans="1:3" ht="18" customHeight="1" x14ac:dyDescent="0.35">
      <c r="A26" s="25"/>
      <c r="B26" s="25" t="s">
        <v>21</v>
      </c>
      <c r="C26" s="27" t="s">
        <v>478</v>
      </c>
    </row>
    <row r="27" spans="1:3" ht="18" customHeight="1" x14ac:dyDescent="0.35">
      <c r="A27" s="25"/>
      <c r="B27" s="25" t="s">
        <v>21</v>
      </c>
      <c r="C27" s="27" t="s">
        <v>479</v>
      </c>
    </row>
    <row r="28" spans="1:3" ht="18" customHeight="1" x14ac:dyDescent="0.35">
      <c r="A28" s="25"/>
      <c r="B28" s="25" t="s">
        <v>21</v>
      </c>
      <c r="C28" s="27" t="s">
        <v>480</v>
      </c>
    </row>
    <row r="29" spans="1:3" ht="18" customHeight="1" x14ac:dyDescent="0.35">
      <c r="A29" s="25"/>
      <c r="B29" s="25" t="s">
        <v>21</v>
      </c>
      <c r="C29" s="27" t="s">
        <v>481</v>
      </c>
    </row>
    <row r="30" spans="1:3" ht="44" customHeight="1" x14ac:dyDescent="0.35">
      <c r="A30" s="25"/>
      <c r="B30" s="25" t="s">
        <v>21</v>
      </c>
      <c r="C30" s="28" t="s">
        <v>482</v>
      </c>
    </row>
    <row r="31" spans="1:3" ht="10" customHeight="1" x14ac:dyDescent="0.35"/>
    <row r="32" spans="1:3" ht="3" customHeight="1" x14ac:dyDescent="0.35">
      <c r="B32" s="23"/>
      <c r="C32" s="23"/>
    </row>
    <row r="33" spans="2:3" ht="12" customHeight="1" x14ac:dyDescent="0.35"/>
    <row r="34" spans="2:3" ht="24" customHeight="1" x14ac:dyDescent="0.35">
      <c r="B34" s="29" t="s">
        <v>483</v>
      </c>
      <c r="C34" s="30" t="s">
        <v>484</v>
      </c>
    </row>
    <row r="35" spans="2:3" ht="18.5" x14ac:dyDescent="0.35">
      <c r="B35" s="29" t="s">
        <v>485</v>
      </c>
      <c r="C35" s="31" t="s">
        <v>486</v>
      </c>
    </row>
    <row r="36" spans="2:3" ht="27" customHeight="1" x14ac:dyDescent="0.35">
      <c r="B36" s="32" t="s">
        <v>487</v>
      </c>
      <c r="C36" s="24" t="s">
        <v>488</v>
      </c>
    </row>
    <row r="37" spans="2:3" x14ac:dyDescent="0.35">
      <c r="B37" s="29" t="s">
        <v>489</v>
      </c>
      <c r="C37" s="33" t="s">
        <v>490</v>
      </c>
    </row>
    <row r="38" spans="2:3" ht="10" customHeight="1" x14ac:dyDescent="0.35"/>
    <row r="39" spans="2:3" ht="174" x14ac:dyDescent="0.35">
      <c r="B39" s="29" t="s">
        <v>491</v>
      </c>
      <c r="C39" s="34" t="s">
        <v>492</v>
      </c>
    </row>
    <row r="40" spans="2:3" ht="10" customHeight="1" x14ac:dyDescent="0.35"/>
    <row r="41" spans="2:3" ht="20" customHeight="1" x14ac:dyDescent="0.35">
      <c r="B41" s="29" t="s">
        <v>493</v>
      </c>
      <c r="C41" s="35" t="s">
        <v>17</v>
      </c>
    </row>
    <row r="42" spans="2:3" ht="29" x14ac:dyDescent="0.35">
      <c r="C42" s="21" t="s">
        <v>494</v>
      </c>
    </row>
    <row r="43" spans="2:3" ht="10" customHeight="1" x14ac:dyDescent="0.35"/>
    <row r="44" spans="2:3" ht="20" customHeight="1" x14ac:dyDescent="0.35">
      <c r="C44" s="35" t="s">
        <v>168</v>
      </c>
    </row>
    <row r="45" spans="2:3" ht="29" x14ac:dyDescent="0.35">
      <c r="C45" s="21" t="s">
        <v>495</v>
      </c>
    </row>
    <row r="46" spans="2:3" ht="10" customHeight="1" x14ac:dyDescent="0.35"/>
    <row r="47" spans="2:3" ht="43.5" x14ac:dyDescent="0.35">
      <c r="B47" s="29" t="s">
        <v>496</v>
      </c>
      <c r="C47" s="21" t="s">
        <v>497</v>
      </c>
    </row>
    <row r="48" spans="2:3" ht="10" customHeight="1" x14ac:dyDescent="0.35"/>
    <row r="49" spans="2:3" ht="15.5" x14ac:dyDescent="0.35">
      <c r="C49" s="36" t="s">
        <v>16</v>
      </c>
    </row>
    <row r="50" spans="2:3" ht="29" x14ac:dyDescent="0.35">
      <c r="C50" s="21" t="s">
        <v>498</v>
      </c>
    </row>
    <row r="51" spans="2:3" ht="10" customHeight="1" x14ac:dyDescent="0.35"/>
    <row r="52" spans="2:3" ht="15.5" x14ac:dyDescent="0.35">
      <c r="C52" s="37" t="s">
        <v>27</v>
      </c>
    </row>
    <row r="53" spans="2:3" ht="29" x14ac:dyDescent="0.35">
      <c r="C53" s="21" t="s">
        <v>499</v>
      </c>
    </row>
    <row r="54" spans="2:3" ht="10" customHeight="1" x14ac:dyDescent="0.35"/>
    <row r="55" spans="2:3" ht="15.5" x14ac:dyDescent="0.35">
      <c r="C55" s="38" t="s">
        <v>48</v>
      </c>
    </row>
    <row r="56" spans="2:3" ht="29" x14ac:dyDescent="0.35">
      <c r="C56" s="21" t="s">
        <v>500</v>
      </c>
    </row>
    <row r="57" spans="2:3" ht="10" customHeight="1" x14ac:dyDescent="0.35"/>
    <row r="58" spans="2:3" ht="3" customHeight="1" x14ac:dyDescent="0.35">
      <c r="B58" s="23"/>
      <c r="C58" s="23"/>
    </row>
    <row r="59" spans="2:3" ht="12" customHeight="1" x14ac:dyDescent="0.35"/>
    <row r="60" spans="2:3" ht="130.5" x14ac:dyDescent="0.35">
      <c r="B60" s="20" t="s">
        <v>501</v>
      </c>
      <c r="C60" s="21" t="s">
        <v>502</v>
      </c>
    </row>
    <row r="61" spans="2:3" ht="6" customHeight="1" x14ac:dyDescent="0.35"/>
    <row r="62" spans="2:3" ht="217.5" x14ac:dyDescent="0.35">
      <c r="C62" s="21" t="s">
        <v>503</v>
      </c>
    </row>
    <row r="63" spans="2:3" ht="6" customHeight="1" x14ac:dyDescent="0.35"/>
    <row r="64" spans="2:3" ht="43.5" x14ac:dyDescent="0.35">
      <c r="C64" s="21" t="s">
        <v>504</v>
      </c>
    </row>
    <row r="65" spans="2:3" ht="10" customHeight="1" x14ac:dyDescent="0.35"/>
    <row r="66" spans="2:3" ht="3" customHeight="1" x14ac:dyDescent="0.35">
      <c r="B66" s="23"/>
      <c r="C66" s="23"/>
    </row>
    <row r="67" spans="2:3" ht="12" customHeight="1" x14ac:dyDescent="0.35"/>
    <row r="68" spans="2:3" ht="145" x14ac:dyDescent="0.35">
      <c r="B68" s="20" t="s">
        <v>505</v>
      </c>
      <c r="C68" s="21" t="s">
        <v>506</v>
      </c>
    </row>
    <row r="69" spans="2:3" ht="6" customHeight="1" x14ac:dyDescent="0.35"/>
    <row r="70" spans="2:3" ht="203" x14ac:dyDescent="0.35">
      <c r="C70" s="21" t="s">
        <v>507</v>
      </c>
    </row>
    <row r="71" spans="2:3" ht="6" customHeight="1" x14ac:dyDescent="0.35"/>
    <row r="72" spans="2:3" ht="43.5" x14ac:dyDescent="0.35">
      <c r="C72" s="21" t="s">
        <v>508</v>
      </c>
    </row>
    <row r="73" spans="2:3" ht="10" customHeight="1" x14ac:dyDescent="0.35"/>
    <row r="74" spans="2:3" ht="3" customHeight="1" x14ac:dyDescent="0.35">
      <c r="B74" s="23"/>
      <c r="C74" s="23"/>
    </row>
    <row r="75" spans="2:3" ht="12" customHeight="1" x14ac:dyDescent="0.35"/>
    <row r="76" spans="2:3" ht="101.5" x14ac:dyDescent="0.35">
      <c r="B76" s="20" t="s">
        <v>509</v>
      </c>
      <c r="C76" s="21" t="s">
        <v>510</v>
      </c>
    </row>
    <row r="77" spans="2:3" ht="6" customHeight="1" x14ac:dyDescent="0.35"/>
    <row r="78" spans="2:3" ht="145" x14ac:dyDescent="0.35">
      <c r="C78" s="21" t="s">
        <v>511</v>
      </c>
    </row>
    <row r="79" spans="2:3" ht="6" customHeight="1" x14ac:dyDescent="0.35"/>
    <row r="80" spans="2:3" ht="43.5" x14ac:dyDescent="0.35">
      <c r="C80" s="21" t="s">
        <v>512</v>
      </c>
    </row>
    <row r="81" spans="2:3" ht="10" customHeight="1" x14ac:dyDescent="0.35"/>
    <row r="82" spans="2:3" ht="3" customHeight="1" x14ac:dyDescent="0.35">
      <c r="B82" s="23"/>
      <c r="C82" s="23"/>
    </row>
    <row r="83" spans="2:3" ht="12" customHeight="1" x14ac:dyDescent="0.35"/>
    <row r="84" spans="2:3" ht="26" customHeight="1" x14ac:dyDescent="0.35">
      <c r="B84" s="39" t="s">
        <v>513</v>
      </c>
    </row>
    <row r="85" spans="2:3" ht="8" customHeight="1" x14ac:dyDescent="0.35"/>
    <row r="86" spans="2:3" ht="20" customHeight="1" x14ac:dyDescent="0.35">
      <c r="B86" s="29" t="s">
        <v>514</v>
      </c>
      <c r="C86" s="40" t="s">
        <v>515</v>
      </c>
    </row>
    <row r="87" spans="2:3" ht="116" x14ac:dyDescent="0.35">
      <c r="C87" s="21" t="s">
        <v>516</v>
      </c>
    </row>
    <row r="88" spans="2:3" ht="10" customHeight="1" x14ac:dyDescent="0.35"/>
    <row r="89" spans="2:3" ht="20" customHeight="1" x14ac:dyDescent="0.35">
      <c r="B89" s="29" t="s">
        <v>517</v>
      </c>
      <c r="C89" s="40" t="s">
        <v>518</v>
      </c>
    </row>
    <row r="90" spans="2:3" ht="116" x14ac:dyDescent="0.35">
      <c r="C90" s="21" t="s">
        <v>519</v>
      </c>
    </row>
    <row r="91" spans="2:3" ht="10" customHeight="1" x14ac:dyDescent="0.35"/>
    <row r="92" spans="2:3" ht="20" customHeight="1" x14ac:dyDescent="0.35">
      <c r="B92" s="29" t="s">
        <v>520</v>
      </c>
      <c r="C92" s="40" t="s">
        <v>521</v>
      </c>
    </row>
    <row r="93" spans="2:3" ht="130.5" x14ac:dyDescent="0.35">
      <c r="C93" s="21" t="s">
        <v>522</v>
      </c>
    </row>
    <row r="94" spans="2:3" ht="10" customHeight="1" x14ac:dyDescent="0.35"/>
    <row r="95" spans="2:3" ht="20" customHeight="1" x14ac:dyDescent="0.35">
      <c r="B95" s="29" t="s">
        <v>523</v>
      </c>
      <c r="C95" s="40" t="s">
        <v>524</v>
      </c>
    </row>
    <row r="96" spans="2:3" ht="130.5" x14ac:dyDescent="0.35">
      <c r="C96" s="21" t="s">
        <v>525</v>
      </c>
    </row>
    <row r="97" spans="2:3" ht="10" customHeight="1" x14ac:dyDescent="0.35"/>
    <row r="98" spans="2:3" ht="20" customHeight="1" x14ac:dyDescent="0.35">
      <c r="B98" s="29" t="s">
        <v>526</v>
      </c>
      <c r="C98" s="40" t="s">
        <v>527</v>
      </c>
    </row>
    <row r="99" spans="2:3" ht="116" x14ac:dyDescent="0.35">
      <c r="C99" s="21" t="s">
        <v>528</v>
      </c>
    </row>
    <row r="100" spans="2:3" ht="10" customHeight="1" x14ac:dyDescent="0.35"/>
    <row r="101" spans="2:3" ht="20" customHeight="1" x14ac:dyDescent="0.35">
      <c r="B101" s="29" t="s">
        <v>529</v>
      </c>
      <c r="C101" s="40" t="s">
        <v>530</v>
      </c>
    </row>
    <row r="102" spans="2:3" ht="116" x14ac:dyDescent="0.35">
      <c r="C102" s="21" t="s">
        <v>531</v>
      </c>
    </row>
    <row r="103" spans="2:3" ht="10" customHeight="1" x14ac:dyDescent="0.35"/>
    <row r="104" spans="2:3" ht="20" customHeight="1" x14ac:dyDescent="0.35">
      <c r="B104" s="29" t="s">
        <v>532</v>
      </c>
      <c r="C104" s="40" t="s">
        <v>533</v>
      </c>
    </row>
    <row r="105" spans="2:3" ht="130.5" x14ac:dyDescent="0.35">
      <c r="C105" s="21" t="s">
        <v>534</v>
      </c>
    </row>
    <row r="106" spans="2:3" ht="10" customHeight="1" x14ac:dyDescent="0.35"/>
    <row r="107" spans="2:3" ht="20" customHeight="1" x14ac:dyDescent="0.35">
      <c r="B107" s="29" t="s">
        <v>535</v>
      </c>
      <c r="C107" s="40" t="s">
        <v>536</v>
      </c>
    </row>
    <row r="108" spans="2:3" ht="203" x14ac:dyDescent="0.35">
      <c r="C108" s="21" t="s">
        <v>537</v>
      </c>
    </row>
    <row r="109" spans="2:3" ht="10" customHeight="1" x14ac:dyDescent="0.35"/>
    <row r="112" spans="2:3" ht="32" customHeight="1" x14ac:dyDescent="0.35">
      <c r="B112" s="291" t="s">
        <v>455</v>
      </c>
      <c r="C112" s="291"/>
    </row>
  </sheetData>
  <sheetProtection password="90EA" sheet="1"/>
  <mergeCells count="1">
    <mergeCell ref="B112:C112"/>
  </mergeCells>
  <hyperlinks>
    <hyperlink ref="C5" r:id="rId1" xr:uid="{00000000-0004-0000-0000-000000000000}"/>
    <hyperlink ref="C6" r:id="rId2" xr:uid="{00000000-0004-0000-0000-000001000000}"/>
    <hyperlink ref="C37" r:id="rId3" xr:uid="{00000000-0004-0000-0000-000002000000}"/>
    <hyperlink ref="B11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3221</v>
      </c>
      <c r="B1" s="233" t="s">
        <v>0</v>
      </c>
      <c r="C1" s="233" t="s">
        <v>698</v>
      </c>
      <c r="D1" s="233" t="s">
        <v>699</v>
      </c>
      <c r="E1" s="233" t="s">
        <v>704</v>
      </c>
      <c r="F1" s="233" t="s">
        <v>705</v>
      </c>
      <c r="G1" s="233" t="s">
        <v>706</v>
      </c>
      <c r="H1" s="233" t="s">
        <v>707</v>
      </c>
      <c r="I1" s="233" t="s">
        <v>708</v>
      </c>
      <c r="J1" s="233" t="s">
        <v>709</v>
      </c>
      <c r="K1" s="233" t="s">
        <v>710</v>
      </c>
      <c r="L1" s="233" t="s">
        <v>711</v>
      </c>
      <c r="M1" s="233" t="s">
        <v>712</v>
      </c>
      <c r="N1" s="233" t="s">
        <v>713</v>
      </c>
      <c r="O1" s="233" t="s">
        <v>714</v>
      </c>
      <c r="P1" s="233" t="s">
        <v>715</v>
      </c>
      <c r="Q1" s="233" t="s">
        <v>716</v>
      </c>
      <c r="R1" s="233" t="s">
        <v>717</v>
      </c>
      <c r="S1" s="233" t="s">
        <v>718</v>
      </c>
      <c r="T1" s="233" t="s">
        <v>719</v>
      </c>
      <c r="U1" s="233" t="s">
        <v>720</v>
      </c>
      <c r="V1" s="233" t="s">
        <v>721</v>
      </c>
      <c r="W1" s="233" t="s">
        <v>722</v>
      </c>
      <c r="X1" s="233" t="s">
        <v>723</v>
      </c>
      <c r="Y1" s="233" t="s">
        <v>724</v>
      </c>
      <c r="Z1" s="233" t="s">
        <v>725</v>
      </c>
      <c r="AA1" s="233" t="s">
        <v>726</v>
      </c>
      <c r="AB1" s="233" t="s">
        <v>727</v>
      </c>
      <c r="AC1" s="233" t="s">
        <v>728</v>
      </c>
      <c r="AD1" s="233" t="s">
        <v>729</v>
      </c>
      <c r="AE1" s="233" t="s">
        <v>730</v>
      </c>
      <c r="AF1" s="233" t="s">
        <v>731</v>
      </c>
      <c r="AG1" s="233" t="s">
        <v>732</v>
      </c>
      <c r="AH1" s="233" t="s">
        <v>733</v>
      </c>
      <c r="AI1" s="233" t="s">
        <v>734</v>
      </c>
      <c r="AJ1" s="233" t="s">
        <v>735</v>
      </c>
      <c r="AK1" s="233" t="s">
        <v>736</v>
      </c>
      <c r="AL1" s="233" t="s">
        <v>737</v>
      </c>
      <c r="AM1" s="233" t="s">
        <v>738</v>
      </c>
      <c r="AN1" s="233" t="s">
        <v>739</v>
      </c>
      <c r="AO1" s="233" t="s">
        <v>740</v>
      </c>
      <c r="AP1" s="233" t="s">
        <v>741</v>
      </c>
      <c r="AQ1" s="233" t="s">
        <v>742</v>
      </c>
      <c r="AR1" s="233" t="s">
        <v>743</v>
      </c>
      <c r="AS1" s="234" t="s">
        <v>744</v>
      </c>
    </row>
    <row r="2" spans="1:45" ht="60" customHeight="1" outlineLevel="1" x14ac:dyDescent="0.35">
      <c r="A2" s="226" t="s">
        <v>3222</v>
      </c>
      <c r="B2" s="213" t="s">
        <v>3223</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3222</v>
      </c>
      <c r="B3" s="214" t="s">
        <v>3224</v>
      </c>
      <c r="C3" s="215" t="s">
        <v>3225</v>
      </c>
      <c r="D3" s="217" t="s">
        <v>3226</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3222</v>
      </c>
      <c r="B4" s="214" t="s">
        <v>3227</v>
      </c>
      <c r="C4" s="215" t="s">
        <v>3228</v>
      </c>
      <c r="D4" s="217" t="s">
        <v>3229</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3222</v>
      </c>
      <c r="B5" s="214" t="s">
        <v>3230</v>
      </c>
      <c r="C5" s="215" t="s">
        <v>3231</v>
      </c>
      <c r="D5" s="217" t="s">
        <v>3232</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3222</v>
      </c>
      <c r="B6" s="214" t="s">
        <v>3233</v>
      </c>
      <c r="C6" s="215" t="s">
        <v>3234</v>
      </c>
      <c r="D6" s="217" t="s">
        <v>3235</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3222</v>
      </c>
      <c r="B7" s="214" t="s">
        <v>3236</v>
      </c>
      <c r="C7" s="215" t="s">
        <v>3237</v>
      </c>
      <c r="D7" s="217" t="s">
        <v>3238</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3222</v>
      </c>
      <c r="B8" s="214" t="s">
        <v>3239</v>
      </c>
      <c r="C8" s="215" t="s">
        <v>3240</v>
      </c>
      <c r="D8" s="217" t="s">
        <v>3241</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3222</v>
      </c>
      <c r="B9" s="214" t="s">
        <v>3242</v>
      </c>
      <c r="C9" s="215" t="s">
        <v>3243</v>
      </c>
      <c r="D9" s="217" t="s">
        <v>3244</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3222</v>
      </c>
      <c r="B10" s="214" t="s">
        <v>3245</v>
      </c>
      <c r="C10" s="215" t="s">
        <v>3246</v>
      </c>
      <c r="D10" s="217" t="s">
        <v>3247</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3222</v>
      </c>
      <c r="B11" s="214" t="s">
        <v>3248</v>
      </c>
      <c r="C11" s="215" t="s">
        <v>3249</v>
      </c>
      <c r="D11" s="217" t="s">
        <v>3250</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3222</v>
      </c>
      <c r="B12" s="214" t="s">
        <v>3251</v>
      </c>
      <c r="C12" s="215" t="s">
        <v>3252</v>
      </c>
      <c r="D12" s="217" t="s">
        <v>3253</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3222</v>
      </c>
      <c r="B13" s="214" t="s">
        <v>3254</v>
      </c>
      <c r="C13" s="215" t="s">
        <v>3255</v>
      </c>
      <c r="D13" s="217" t="s">
        <v>3256</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3222</v>
      </c>
      <c r="B14" s="214" t="s">
        <v>3257</v>
      </c>
      <c r="C14" s="215" t="s">
        <v>3258</v>
      </c>
      <c r="D14" s="217" t="s">
        <v>3259</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3222</v>
      </c>
      <c r="B15" s="214" t="s">
        <v>3260</v>
      </c>
      <c r="C15" s="215" t="s">
        <v>3261</v>
      </c>
      <c r="D15" s="217" t="s">
        <v>3262</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3222</v>
      </c>
      <c r="B16" s="214" t="s">
        <v>3263</v>
      </c>
      <c r="C16" s="215" t="s">
        <v>3264</v>
      </c>
      <c r="D16" s="217" t="s">
        <v>3265</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3222</v>
      </c>
      <c r="B17" s="214" t="s">
        <v>3266</v>
      </c>
      <c r="C17" s="215" t="s">
        <v>3267</v>
      </c>
      <c r="D17" s="217" t="s">
        <v>3268</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3222</v>
      </c>
      <c r="B18" s="214" t="s">
        <v>3269</v>
      </c>
      <c r="C18" s="215" t="s">
        <v>3270</v>
      </c>
      <c r="D18" s="217" t="s">
        <v>3271</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3222</v>
      </c>
      <c r="B19" s="214" t="s">
        <v>3272</v>
      </c>
      <c r="C19" s="215" t="s">
        <v>3273</v>
      </c>
      <c r="D19" s="217" t="s">
        <v>3274</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3222</v>
      </c>
      <c r="B20" s="214" t="s">
        <v>3275</v>
      </c>
      <c r="C20" s="215" t="s">
        <v>3276</v>
      </c>
      <c r="D20" s="217" t="s">
        <v>3277</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3222</v>
      </c>
      <c r="B21" s="214" t="s">
        <v>3278</v>
      </c>
      <c r="C21" s="215" t="s">
        <v>3279</v>
      </c>
      <c r="D21" s="217" t="s">
        <v>3280</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3222</v>
      </c>
      <c r="B22" s="214" t="s">
        <v>3281</v>
      </c>
      <c r="C22" s="215" t="s">
        <v>3282</v>
      </c>
      <c r="D22" s="217" t="s">
        <v>3283</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3222</v>
      </c>
      <c r="B23" s="214" t="s">
        <v>3284</v>
      </c>
      <c r="C23" s="215" t="s">
        <v>3285</v>
      </c>
      <c r="D23" s="217" t="s">
        <v>3286</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3222</v>
      </c>
      <c r="B24" s="214" t="s">
        <v>3287</v>
      </c>
      <c r="C24" s="215" t="s">
        <v>3288</v>
      </c>
      <c r="D24" s="217" t="s">
        <v>3289</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3222</v>
      </c>
      <c r="B25" s="214" t="s">
        <v>3290</v>
      </c>
      <c r="C25" s="215" t="s">
        <v>3291</v>
      </c>
      <c r="D25" s="217" t="s">
        <v>3292</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3222</v>
      </c>
      <c r="B26" s="214" t="s">
        <v>3293</v>
      </c>
      <c r="C26" s="215" t="s">
        <v>3294</v>
      </c>
      <c r="D26" s="217" t="s">
        <v>3295</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3222</v>
      </c>
      <c r="B27" s="214" t="s">
        <v>3296</v>
      </c>
      <c r="C27" s="215" t="s">
        <v>3297</v>
      </c>
      <c r="D27" s="217" t="s">
        <v>3298</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3222</v>
      </c>
      <c r="B28" s="214" t="s">
        <v>3299</v>
      </c>
      <c r="C28" s="215" t="s">
        <v>3300</v>
      </c>
      <c r="D28" s="217" t="s">
        <v>3301</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3222</v>
      </c>
      <c r="B29" s="214" t="s">
        <v>3302</v>
      </c>
      <c r="C29" s="215" t="s">
        <v>3303</v>
      </c>
      <c r="D29" s="217" t="s">
        <v>3304</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3222</v>
      </c>
      <c r="B30" s="214" t="s">
        <v>3305</v>
      </c>
      <c r="C30" s="215" t="s">
        <v>3306</v>
      </c>
      <c r="D30" s="217" t="s">
        <v>3307</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3222</v>
      </c>
      <c r="B31" s="214" t="s">
        <v>3308</v>
      </c>
      <c r="C31" s="215" t="s">
        <v>3309</v>
      </c>
      <c r="D31" s="217" t="s">
        <v>3310</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3222</v>
      </c>
      <c r="B32" s="214" t="s">
        <v>3311</v>
      </c>
      <c r="C32" s="215" t="s">
        <v>3312</v>
      </c>
      <c r="D32" s="217" t="s">
        <v>3313</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3222</v>
      </c>
      <c r="B33" s="214" t="s">
        <v>3314</v>
      </c>
      <c r="C33" s="215" t="s">
        <v>3315</v>
      </c>
      <c r="D33" s="217" t="s">
        <v>3316</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3222</v>
      </c>
      <c r="B34" s="214" t="s">
        <v>3317</v>
      </c>
      <c r="C34" s="215" t="s">
        <v>3318</v>
      </c>
      <c r="D34" s="217" t="s">
        <v>3319</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3222</v>
      </c>
      <c r="B35" s="214" t="s">
        <v>3320</v>
      </c>
      <c r="C35" s="215" t="s">
        <v>3321</v>
      </c>
      <c r="D35" s="217" t="s">
        <v>3322</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3222</v>
      </c>
      <c r="B36" s="214" t="s">
        <v>3323</v>
      </c>
      <c r="C36" s="215" t="s">
        <v>3324</v>
      </c>
      <c r="D36" s="217" t="s">
        <v>3325</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3222</v>
      </c>
      <c r="B37" s="214" t="s">
        <v>3326</v>
      </c>
      <c r="C37" s="215" t="s">
        <v>3327</v>
      </c>
      <c r="D37" s="217" t="s">
        <v>3328</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3222</v>
      </c>
      <c r="B38" s="214" t="s">
        <v>3329</v>
      </c>
      <c r="C38" s="215" t="s">
        <v>3330</v>
      </c>
      <c r="D38" s="217" t="s">
        <v>3331</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3222</v>
      </c>
      <c r="B39" s="214" t="s">
        <v>3332</v>
      </c>
      <c r="C39" s="215" t="s">
        <v>3333</v>
      </c>
      <c r="D39" s="217" t="s">
        <v>3334</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3335</v>
      </c>
      <c r="B40" s="213" t="s">
        <v>3336</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3335</v>
      </c>
      <c r="B41" s="214" t="s">
        <v>3337</v>
      </c>
      <c r="C41" s="215" t="s">
        <v>3338</v>
      </c>
      <c r="D41" s="217" t="s">
        <v>3339</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3335</v>
      </c>
      <c r="B42" s="214" t="s">
        <v>3340</v>
      </c>
      <c r="C42" s="215" t="s">
        <v>3341</v>
      </c>
      <c r="D42" s="217" t="s">
        <v>3342</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3335</v>
      </c>
      <c r="B43" s="214" t="s">
        <v>3343</v>
      </c>
      <c r="C43" s="215" t="s">
        <v>3344</v>
      </c>
      <c r="D43" s="217" t="s">
        <v>3345</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3335</v>
      </c>
      <c r="B44" s="214" t="s">
        <v>3346</v>
      </c>
      <c r="C44" s="215" t="s">
        <v>3347</v>
      </c>
      <c r="D44" s="217" t="s">
        <v>3348</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3335</v>
      </c>
      <c r="B45" s="214" t="s">
        <v>3349</v>
      </c>
      <c r="C45" s="215" t="s">
        <v>3350</v>
      </c>
      <c r="D45" s="217" t="s">
        <v>3351</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3335</v>
      </c>
      <c r="B46" s="214" t="s">
        <v>3352</v>
      </c>
      <c r="C46" s="215" t="s">
        <v>3353</v>
      </c>
      <c r="D46" s="217" t="s">
        <v>3354</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3335</v>
      </c>
      <c r="B47" s="214" t="s">
        <v>3355</v>
      </c>
      <c r="C47" s="215" t="s">
        <v>3356</v>
      </c>
      <c r="D47" s="217" t="s">
        <v>3357</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3335</v>
      </c>
      <c r="B48" s="214" t="s">
        <v>3358</v>
      </c>
      <c r="C48" s="215" t="s">
        <v>3359</v>
      </c>
      <c r="D48" s="217" t="s">
        <v>3360</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3361</v>
      </c>
      <c r="B49" s="213" t="s">
        <v>3362</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3361</v>
      </c>
      <c r="B50" s="214" t="s">
        <v>3363</v>
      </c>
      <c r="C50" s="215" t="s">
        <v>3364</v>
      </c>
      <c r="D50" s="217" t="s">
        <v>3365</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3361</v>
      </c>
      <c r="B51" s="214" t="s">
        <v>3366</v>
      </c>
      <c r="C51" s="215" t="s">
        <v>3367</v>
      </c>
      <c r="D51" s="217" t="s">
        <v>3368</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3361</v>
      </c>
      <c r="B52" s="214" t="s">
        <v>3369</v>
      </c>
      <c r="C52" s="215" t="s">
        <v>3370</v>
      </c>
      <c r="D52" s="217" t="s">
        <v>3371</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3361</v>
      </c>
      <c r="B53" s="214" t="s">
        <v>3372</v>
      </c>
      <c r="C53" s="215" t="s">
        <v>3373</v>
      </c>
      <c r="D53" s="217" t="s">
        <v>3374</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3361</v>
      </c>
      <c r="B54" s="214" t="s">
        <v>3375</v>
      </c>
      <c r="C54" s="215" t="s">
        <v>3376</v>
      </c>
      <c r="D54" s="217" t="s">
        <v>3377</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3361</v>
      </c>
      <c r="B55" s="214" t="s">
        <v>3378</v>
      </c>
      <c r="C55" s="215" t="s">
        <v>3379</v>
      </c>
      <c r="D55" s="217" t="s">
        <v>3380</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3361</v>
      </c>
      <c r="B56" s="214" t="s">
        <v>3381</v>
      </c>
      <c r="C56" s="215" t="s">
        <v>3382</v>
      </c>
      <c r="D56" s="217" t="s">
        <v>3383</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3361</v>
      </c>
      <c r="B57" s="214" t="s">
        <v>3384</v>
      </c>
      <c r="C57" s="215" t="s">
        <v>3385</v>
      </c>
      <c r="D57" s="217" t="s">
        <v>3386</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3361</v>
      </c>
      <c r="B58" s="214" t="s">
        <v>3387</v>
      </c>
      <c r="C58" s="215" t="s">
        <v>3388</v>
      </c>
      <c r="D58" s="217" t="s">
        <v>3389</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3361</v>
      </c>
      <c r="B59" s="214" t="s">
        <v>3390</v>
      </c>
      <c r="C59" s="215" t="s">
        <v>3391</v>
      </c>
      <c r="D59" s="217" t="s">
        <v>3392</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3361</v>
      </c>
      <c r="B60" s="214" t="s">
        <v>3393</v>
      </c>
      <c r="C60" s="215" t="s">
        <v>3394</v>
      </c>
      <c r="D60" s="217" t="s">
        <v>3395</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3361</v>
      </c>
      <c r="B61" s="214" t="s">
        <v>3396</v>
      </c>
      <c r="C61" s="215" t="s">
        <v>3397</v>
      </c>
      <c r="D61" s="217" t="s">
        <v>3398</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3361</v>
      </c>
      <c r="B62" s="214" t="s">
        <v>3399</v>
      </c>
      <c r="C62" s="215" t="s">
        <v>3400</v>
      </c>
      <c r="D62" s="217" t="s">
        <v>3401</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3361</v>
      </c>
      <c r="B63" s="214" t="s">
        <v>3402</v>
      </c>
      <c r="C63" s="215" t="s">
        <v>3403</v>
      </c>
      <c r="D63" s="217" t="s">
        <v>3404</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3405</v>
      </c>
      <c r="B64" s="213" t="s">
        <v>3406</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3405</v>
      </c>
      <c r="B65" s="214" t="s">
        <v>3407</v>
      </c>
      <c r="C65" s="215" t="s">
        <v>3408</v>
      </c>
      <c r="D65" s="217" t="s">
        <v>3409</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3405</v>
      </c>
      <c r="B66" s="214" t="s">
        <v>3410</v>
      </c>
      <c r="C66" s="215" t="s">
        <v>3411</v>
      </c>
      <c r="D66" s="217" t="s">
        <v>3412</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3405</v>
      </c>
      <c r="B67" s="214" t="s">
        <v>3413</v>
      </c>
      <c r="C67" s="215" t="s">
        <v>3414</v>
      </c>
      <c r="D67" s="217" t="s">
        <v>3415</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3405</v>
      </c>
      <c r="B68" s="214" t="s">
        <v>3416</v>
      </c>
      <c r="C68" s="215" t="s">
        <v>3417</v>
      </c>
      <c r="D68" s="217" t="s">
        <v>3418</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3405</v>
      </c>
      <c r="B69" s="214" t="s">
        <v>3419</v>
      </c>
      <c r="C69" s="215" t="s">
        <v>3420</v>
      </c>
      <c r="D69" s="217" t="s">
        <v>3421</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3405</v>
      </c>
      <c r="B70" s="214" t="s">
        <v>3422</v>
      </c>
      <c r="C70" s="215" t="s">
        <v>3423</v>
      </c>
      <c r="D70" s="217" t="s">
        <v>3424</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3405</v>
      </c>
      <c r="B71" s="214" t="s">
        <v>3425</v>
      </c>
      <c r="C71" s="215" t="s">
        <v>3426</v>
      </c>
      <c r="D71" s="217" t="s">
        <v>3427</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3405</v>
      </c>
      <c r="B72" s="214" t="s">
        <v>3428</v>
      </c>
      <c r="C72" s="215" t="s">
        <v>3429</v>
      </c>
      <c r="D72" s="217" t="s">
        <v>3430</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3405</v>
      </c>
      <c r="B73" s="214" t="s">
        <v>3431</v>
      </c>
      <c r="C73" s="215" t="s">
        <v>3432</v>
      </c>
      <c r="D73" s="217" t="s">
        <v>3433</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3405</v>
      </c>
      <c r="B74" s="214" t="s">
        <v>3434</v>
      </c>
      <c r="C74" s="215" t="s">
        <v>3435</v>
      </c>
      <c r="D74" s="217" t="s">
        <v>3436</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3405</v>
      </c>
      <c r="B75" s="214" t="s">
        <v>3437</v>
      </c>
      <c r="C75" s="215" t="s">
        <v>3438</v>
      </c>
      <c r="D75" s="217" t="s">
        <v>3439</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3405</v>
      </c>
      <c r="B76" s="214" t="s">
        <v>3440</v>
      </c>
      <c r="C76" s="215" t="s">
        <v>3441</v>
      </c>
      <c r="D76" s="217" t="s">
        <v>3442</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3405</v>
      </c>
      <c r="B77" s="214" t="s">
        <v>3443</v>
      </c>
      <c r="C77" s="215" t="s">
        <v>3444</v>
      </c>
      <c r="D77" s="217" t="s">
        <v>3445</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3405</v>
      </c>
      <c r="B78" s="214" t="s">
        <v>3446</v>
      </c>
      <c r="C78" s="215" t="s">
        <v>3447</v>
      </c>
      <c r="D78" s="217" t="s">
        <v>3448</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3405</v>
      </c>
      <c r="B79" s="214" t="s">
        <v>3449</v>
      </c>
      <c r="C79" s="215" t="s">
        <v>3450</v>
      </c>
      <c r="D79" s="217" t="s">
        <v>3451</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3405</v>
      </c>
      <c r="B80" s="214" t="s">
        <v>3452</v>
      </c>
      <c r="C80" s="215" t="s">
        <v>3453</v>
      </c>
      <c r="D80" s="217" t="s">
        <v>3454</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3405</v>
      </c>
      <c r="B81" s="214" t="s">
        <v>3455</v>
      </c>
      <c r="C81" s="215" t="s">
        <v>3456</v>
      </c>
      <c r="D81" s="217" t="s">
        <v>3457</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3405</v>
      </c>
      <c r="B82" s="214" t="s">
        <v>3458</v>
      </c>
      <c r="C82" s="215" t="s">
        <v>3459</v>
      </c>
      <c r="D82" s="217" t="s">
        <v>3460</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3405</v>
      </c>
      <c r="B83" s="214" t="s">
        <v>3461</v>
      </c>
      <c r="C83" s="215" t="s">
        <v>3462</v>
      </c>
      <c r="D83" s="217" t="s">
        <v>3463</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3405</v>
      </c>
      <c r="B84" s="214" t="s">
        <v>3464</v>
      </c>
      <c r="C84" s="215" t="s">
        <v>3465</v>
      </c>
      <c r="D84" s="217" t="s">
        <v>3466</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3405</v>
      </c>
      <c r="B85" s="214" t="s">
        <v>3467</v>
      </c>
      <c r="C85" s="215" t="s">
        <v>3468</v>
      </c>
      <c r="D85" s="217" t="s">
        <v>3469</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3405</v>
      </c>
      <c r="B86" s="214" t="s">
        <v>3470</v>
      </c>
      <c r="C86" s="215" t="s">
        <v>3471</v>
      </c>
      <c r="D86" s="217" t="s">
        <v>3472</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3405</v>
      </c>
      <c r="B87" s="214" t="s">
        <v>3473</v>
      </c>
      <c r="C87" s="215" t="s">
        <v>3474</v>
      </c>
      <c r="D87" s="217" t="s">
        <v>3475</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3405</v>
      </c>
      <c r="B88" s="214" t="s">
        <v>3476</v>
      </c>
      <c r="C88" s="215" t="s">
        <v>3477</v>
      </c>
      <c r="D88" s="217" t="s">
        <v>3478</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3405</v>
      </c>
      <c r="B89" s="214" t="s">
        <v>3479</v>
      </c>
      <c r="C89" s="215" t="s">
        <v>3480</v>
      </c>
      <c r="D89" s="217" t="s">
        <v>3481</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3405</v>
      </c>
      <c r="B90" s="214" t="s">
        <v>3482</v>
      </c>
      <c r="C90" s="215" t="s">
        <v>3483</v>
      </c>
      <c r="D90" s="217" t="s">
        <v>3484</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3405</v>
      </c>
      <c r="B91" s="214" t="s">
        <v>3485</v>
      </c>
      <c r="C91" s="215" t="s">
        <v>3486</v>
      </c>
      <c r="D91" s="217" t="s">
        <v>3487</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3405</v>
      </c>
      <c r="B92" s="214" t="s">
        <v>3488</v>
      </c>
      <c r="C92" s="215" t="s">
        <v>3489</v>
      </c>
      <c r="D92" s="217" t="s">
        <v>3490</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3405</v>
      </c>
      <c r="B93" s="214" t="s">
        <v>3491</v>
      </c>
      <c r="C93" s="215" t="s">
        <v>3492</v>
      </c>
      <c r="D93" s="217" t="s">
        <v>3493</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3405</v>
      </c>
      <c r="B94" s="214" t="s">
        <v>3494</v>
      </c>
      <c r="C94" s="215" t="s">
        <v>3495</v>
      </c>
      <c r="D94" s="217" t="s">
        <v>3496</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3405</v>
      </c>
      <c r="B95" s="214" t="s">
        <v>3497</v>
      </c>
      <c r="C95" s="215" t="s">
        <v>3498</v>
      </c>
      <c r="D95" s="217" t="s">
        <v>3499</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3405</v>
      </c>
      <c r="B96" s="214" t="s">
        <v>3500</v>
      </c>
      <c r="C96" s="215" t="s">
        <v>3501</v>
      </c>
      <c r="D96" s="217" t="s">
        <v>3502</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3405</v>
      </c>
      <c r="B97" s="214" t="s">
        <v>3503</v>
      </c>
      <c r="C97" s="215" t="s">
        <v>3504</v>
      </c>
      <c r="D97" s="217" t="s">
        <v>3505</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3405</v>
      </c>
      <c r="B98" s="221" t="s">
        <v>3506</v>
      </c>
      <c r="C98" s="222" t="s">
        <v>3507</v>
      </c>
      <c r="D98" s="223" t="s">
        <v>3508</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455</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IFERROR(INDEX('Recommendations'!$H$2:$H$90, MATCH(F2,'Recommendations'!$A$2:$A$90,0))="Implemented", FALSE))</xm:f>
            <x14:dxf>
              <font>
                <color rgb="FF000000"/>
              </font>
              <fill>
                <patternFill>
                  <bgColor rgb="FF3C7D22"/>
                </patternFill>
              </fill>
            </x14:dxf>
          </x14:cfRule>
          <x14:cfRule type="expression" priority="2" id="{00000000-000E-0000-0900-000002000000}">
            <xm:f>AND(F2&lt;&gt;"", IFERROR(INDEX('Recommendations'!$H$2:$H$90, MATCH(F2,'Recommendations'!$A$2:$A$90,0))="Compensated", FALSE))</xm:f>
            <x14:dxf>
              <font>
                <color rgb="FF000000"/>
              </font>
              <fill>
                <patternFill>
                  <bgColor rgb="FFC6E0B4"/>
                </patternFill>
              </fill>
            </x14:dxf>
          </x14:cfRule>
          <x14:cfRule type="expression" priority="3" id="{00000000-000E-0000-0900-000003000000}">
            <xm:f>AND(F2&lt;&gt;"", IFERROR(INDEX('Recommendations'!$H$2:$H$90, MATCH(F2,'Recommendations'!$A$2:$A$90,0))="Testing", FALSE))</xm:f>
            <x14:dxf>
              <font>
                <color rgb="FF000000"/>
              </font>
              <fill>
                <patternFill>
                  <bgColor rgb="FFFFC000"/>
                </patternFill>
              </fill>
            </x14:dxf>
          </x14:cfRule>
          <x14:cfRule type="expression" priority="4" id="{00000000-000E-0000-0900-000004000000}">
            <xm:f>AND(F2&lt;&gt;"", IFERROR(INDEX('Recommendations'!$H$2:$H$90, MATCH(F2,'Recommendations'!$A$2:$A$90,0))="Failed", FALSE))</xm:f>
            <x14:dxf>
              <font>
                <color rgb="FF000000"/>
              </font>
              <fill>
                <patternFill>
                  <bgColor rgb="FFD82891"/>
                </patternFill>
              </fill>
            </x14:dxf>
          </x14:cfRule>
          <x14:cfRule type="expression" priority="5" id="{00000000-000E-0000-0900-000005000000}">
            <xm:f>AND(F2&lt;&gt;"", IFERROR(INDEX('Recommendations'!$H$2:$H$90, MATCH(F2,'Recommendations'!$A$2:$A$90,0))="Risk Accepted", FALSE))</xm:f>
            <x14:dxf>
              <font>
                <color rgb="FF000000"/>
              </font>
              <fill>
                <patternFill>
                  <bgColor rgb="FFD9D9D9"/>
                </patternFill>
              </fill>
            </x14:dxf>
          </x14:cfRule>
          <x14:cfRule type="expression" priority="6" id="{00000000-000E-0000-0900-000006000000}">
            <xm:f>AND(F2&lt;&gt;"", IFERROR(INDEX('Recommendations'!$H$2:$H$90, MATCH(F2,'Recommendations'!$A$2:$A$90,0))="N/A",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3509</v>
      </c>
      <c r="C1" s="256" t="s">
        <v>3510</v>
      </c>
      <c r="D1" s="256" t="s">
        <v>3511</v>
      </c>
      <c r="E1" s="256" t="s">
        <v>3512</v>
      </c>
      <c r="F1" s="256" t="s">
        <v>2338</v>
      </c>
      <c r="G1" s="256" t="s">
        <v>3513</v>
      </c>
      <c r="H1" s="256" t="s">
        <v>3514</v>
      </c>
      <c r="I1" s="256" t="s">
        <v>3515</v>
      </c>
      <c r="J1" s="256" t="s">
        <v>11</v>
      </c>
      <c r="K1" s="256" t="s">
        <v>704</v>
      </c>
      <c r="L1" s="256" t="s">
        <v>705</v>
      </c>
      <c r="M1" s="256" t="s">
        <v>706</v>
      </c>
      <c r="N1" s="256" t="s">
        <v>707</v>
      </c>
      <c r="O1" s="256" t="s">
        <v>708</v>
      </c>
      <c r="P1" s="256" t="s">
        <v>709</v>
      </c>
      <c r="Q1" s="256" t="s">
        <v>710</v>
      </c>
      <c r="R1" s="256" t="s">
        <v>711</v>
      </c>
      <c r="S1" s="256" t="s">
        <v>712</v>
      </c>
      <c r="T1" s="256" t="s">
        <v>713</v>
      </c>
      <c r="U1" s="256" t="s">
        <v>714</v>
      </c>
      <c r="V1" s="256" t="s">
        <v>715</v>
      </c>
      <c r="W1" s="256" t="s">
        <v>716</v>
      </c>
      <c r="X1" s="256" t="s">
        <v>717</v>
      </c>
      <c r="Y1" s="256" t="s">
        <v>718</v>
      </c>
      <c r="Z1" s="256" t="s">
        <v>719</v>
      </c>
      <c r="AA1" s="256" t="s">
        <v>720</v>
      </c>
      <c r="AB1" s="256" t="s">
        <v>721</v>
      </c>
      <c r="AC1" s="256" t="s">
        <v>722</v>
      </c>
      <c r="AD1" s="256" t="s">
        <v>723</v>
      </c>
      <c r="AE1" s="256" t="s">
        <v>724</v>
      </c>
      <c r="AF1" s="256" t="s">
        <v>725</v>
      </c>
      <c r="AG1" s="256" t="s">
        <v>726</v>
      </c>
      <c r="AH1" s="256" t="s">
        <v>727</v>
      </c>
      <c r="AI1" s="256" t="s">
        <v>728</v>
      </c>
      <c r="AJ1" s="256" t="s">
        <v>729</v>
      </c>
      <c r="AK1" s="256" t="s">
        <v>730</v>
      </c>
      <c r="AL1" s="256" t="s">
        <v>731</v>
      </c>
      <c r="AM1" s="256" t="s">
        <v>732</v>
      </c>
      <c r="AN1" s="256" t="s">
        <v>733</v>
      </c>
      <c r="AO1" s="256" t="s">
        <v>734</v>
      </c>
      <c r="AP1" s="256" t="s">
        <v>735</v>
      </c>
      <c r="AQ1" s="256" t="s">
        <v>736</v>
      </c>
      <c r="AR1" s="256" t="s">
        <v>737</v>
      </c>
      <c r="AS1" s="256" t="s">
        <v>738</v>
      </c>
      <c r="AT1" s="256" t="s">
        <v>739</v>
      </c>
      <c r="AU1" s="256" t="s">
        <v>740</v>
      </c>
      <c r="AV1" s="256" t="s">
        <v>741</v>
      </c>
      <c r="AW1" s="256" t="s">
        <v>742</v>
      </c>
      <c r="AX1" s="256" t="s">
        <v>743</v>
      </c>
      <c r="AY1" s="257" t="s">
        <v>744</v>
      </c>
    </row>
    <row r="2" spans="1:51" ht="60" customHeight="1" outlineLevel="1" x14ac:dyDescent="0.35">
      <c r="A2" s="247" t="s">
        <v>3516</v>
      </c>
      <c r="B2" s="235" t="s">
        <v>3517</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747</v>
      </c>
      <c r="B3" s="236" t="s">
        <v>3518</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3519</v>
      </c>
      <c r="B4" s="237" t="s">
        <v>3520</v>
      </c>
      <c r="C4" s="237" t="s">
        <v>3521</v>
      </c>
      <c r="D4" s="237" t="s">
        <v>3522</v>
      </c>
      <c r="E4" s="237" t="s">
        <v>3523</v>
      </c>
      <c r="F4" s="237" t="s">
        <v>21</v>
      </c>
      <c r="G4" s="237" t="s">
        <v>21</v>
      </c>
      <c r="H4" s="237" t="s">
        <v>3524</v>
      </c>
      <c r="I4" s="237" t="s">
        <v>21</v>
      </c>
      <c r="J4" s="237" t="s">
        <v>3525</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3526</v>
      </c>
      <c r="B5" s="237" t="s">
        <v>3527</v>
      </c>
      <c r="C5" s="237" t="s">
        <v>3528</v>
      </c>
      <c r="D5" s="237" t="s">
        <v>3529</v>
      </c>
      <c r="E5" s="237" t="s">
        <v>3530</v>
      </c>
      <c r="F5" s="237" t="s">
        <v>3531</v>
      </c>
      <c r="G5" s="237" t="s">
        <v>21</v>
      </c>
      <c r="H5" s="237" t="s">
        <v>3532</v>
      </c>
      <c r="I5" s="237" t="s">
        <v>21</v>
      </c>
      <c r="J5" s="237" t="s">
        <v>3533</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753</v>
      </c>
      <c r="B6" s="236" t="s">
        <v>3534</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3535</v>
      </c>
      <c r="B7" s="237" t="s">
        <v>3536</v>
      </c>
      <c r="C7" s="237" t="s">
        <v>3537</v>
      </c>
      <c r="D7" s="237" t="s">
        <v>3538</v>
      </c>
      <c r="E7" s="237" t="s">
        <v>3530</v>
      </c>
      <c r="F7" s="237" t="s">
        <v>3539</v>
      </c>
      <c r="G7" s="237" t="s">
        <v>21</v>
      </c>
      <c r="H7" s="237" t="s">
        <v>3540</v>
      </c>
      <c r="I7" s="237" t="s">
        <v>21</v>
      </c>
      <c r="J7" s="237" t="s">
        <v>3541</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3542</v>
      </c>
      <c r="B8" s="237" t="s">
        <v>3543</v>
      </c>
      <c r="C8" s="237" t="s">
        <v>3544</v>
      </c>
      <c r="D8" s="237" t="s">
        <v>3545</v>
      </c>
      <c r="E8" s="237" t="s">
        <v>21</v>
      </c>
      <c r="F8" s="237" t="s">
        <v>21</v>
      </c>
      <c r="G8" s="237" t="s">
        <v>21</v>
      </c>
      <c r="H8" s="237" t="s">
        <v>3546</v>
      </c>
      <c r="I8" s="237" t="s">
        <v>3547</v>
      </c>
      <c r="J8" s="237" t="s">
        <v>3548</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3549</v>
      </c>
      <c r="B9" s="237" t="s">
        <v>3550</v>
      </c>
      <c r="C9" s="237" t="s">
        <v>3551</v>
      </c>
      <c r="D9" s="237" t="s">
        <v>3552</v>
      </c>
      <c r="E9" s="237" t="s">
        <v>21</v>
      </c>
      <c r="F9" s="237" t="s">
        <v>21</v>
      </c>
      <c r="G9" s="237" t="s">
        <v>21</v>
      </c>
      <c r="H9" s="237" t="s">
        <v>3553</v>
      </c>
      <c r="I9" s="237" t="s">
        <v>3554</v>
      </c>
      <c r="J9" s="237" t="s">
        <v>3555</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3556</v>
      </c>
      <c r="B10" s="237" t="s">
        <v>3557</v>
      </c>
      <c r="C10" s="237" t="s">
        <v>3558</v>
      </c>
      <c r="D10" s="237" t="s">
        <v>3559</v>
      </c>
      <c r="E10" s="237" t="s">
        <v>21</v>
      </c>
      <c r="F10" s="237" t="s">
        <v>21</v>
      </c>
      <c r="G10" s="237" t="s">
        <v>21</v>
      </c>
      <c r="H10" s="237" t="s">
        <v>3560</v>
      </c>
      <c r="I10" s="237" t="s">
        <v>3561</v>
      </c>
      <c r="J10" s="237" t="s">
        <v>3562</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3563</v>
      </c>
      <c r="B11" s="237" t="s">
        <v>3564</v>
      </c>
      <c r="C11" s="237" t="s">
        <v>3565</v>
      </c>
      <c r="D11" s="237" t="s">
        <v>3566</v>
      </c>
      <c r="E11" s="237" t="s">
        <v>21</v>
      </c>
      <c r="F11" s="237" t="s">
        <v>21</v>
      </c>
      <c r="G11" s="237" t="s">
        <v>21</v>
      </c>
      <c r="H11" s="237" t="s">
        <v>3567</v>
      </c>
      <c r="I11" s="237" t="s">
        <v>21</v>
      </c>
      <c r="J11" s="237" t="s">
        <v>3568</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3569</v>
      </c>
      <c r="B12" s="237" t="s">
        <v>3570</v>
      </c>
      <c r="C12" s="237" t="s">
        <v>3571</v>
      </c>
      <c r="D12" s="237" t="s">
        <v>3572</v>
      </c>
      <c r="E12" s="237" t="s">
        <v>21</v>
      </c>
      <c r="F12" s="237" t="s">
        <v>21</v>
      </c>
      <c r="G12" s="237" t="s">
        <v>3573</v>
      </c>
      <c r="H12" s="237" t="s">
        <v>3574</v>
      </c>
      <c r="I12" s="237" t="s">
        <v>21</v>
      </c>
      <c r="J12" s="237" t="s">
        <v>3575</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3576</v>
      </c>
      <c r="B13" s="237" t="s">
        <v>3577</v>
      </c>
      <c r="C13" s="237" t="s">
        <v>3578</v>
      </c>
      <c r="D13" s="237" t="s">
        <v>3579</v>
      </c>
      <c r="E13" s="237" t="s">
        <v>21</v>
      </c>
      <c r="F13" s="237" t="s">
        <v>21</v>
      </c>
      <c r="G13" s="237" t="s">
        <v>21</v>
      </c>
      <c r="H13" s="237" t="s">
        <v>3580</v>
      </c>
      <c r="I13" s="237" t="s">
        <v>21</v>
      </c>
      <c r="J13" s="237" t="s">
        <v>3581</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3582</v>
      </c>
      <c r="B14" s="237" t="s">
        <v>3583</v>
      </c>
      <c r="C14" s="237" t="s">
        <v>3584</v>
      </c>
      <c r="D14" s="237" t="s">
        <v>3585</v>
      </c>
      <c r="E14" s="237" t="s">
        <v>21</v>
      </c>
      <c r="F14" s="237" t="s">
        <v>3586</v>
      </c>
      <c r="G14" s="237" t="s">
        <v>21</v>
      </c>
      <c r="H14" s="237" t="s">
        <v>3587</v>
      </c>
      <c r="I14" s="237" t="s">
        <v>3588</v>
      </c>
      <c r="J14" s="237" t="s">
        <v>3589</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758</v>
      </c>
      <c r="B15" s="236" t="s">
        <v>3590</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3591</v>
      </c>
      <c r="B16" s="237" t="s">
        <v>3592</v>
      </c>
      <c r="C16" s="237" t="s">
        <v>3593</v>
      </c>
      <c r="D16" s="237" t="s">
        <v>3585</v>
      </c>
      <c r="E16" s="237" t="s">
        <v>21</v>
      </c>
      <c r="F16" s="237" t="s">
        <v>3594</v>
      </c>
      <c r="G16" s="237" t="s">
        <v>21</v>
      </c>
      <c r="H16" s="237" t="s">
        <v>3595</v>
      </c>
      <c r="I16" s="237" t="s">
        <v>21</v>
      </c>
      <c r="J16" s="237" t="s">
        <v>3596</v>
      </c>
      <c r="K16" s="240">
        <f>IF(COUNTIF(L16:AY16,"&lt;&gt;")=0,"",SUMPRODUCT(((Recommendations[ImplStatus]="Implemented")+(Recommendations[ImplStatus]="Compensated"))*ISNUMBER(MATCH(Recommendations[Id],L16:AY16,0)))/COUNTIF(L16:AY16,"&lt;&gt;"))</f>
        <v>0</v>
      </c>
      <c r="L16" s="243" t="s">
        <v>14</v>
      </c>
      <c r="M16" s="243" t="s">
        <v>25</v>
      </c>
      <c r="N16" s="243" t="s">
        <v>91</v>
      </c>
      <c r="O16" s="243" t="s">
        <v>116</v>
      </c>
      <c r="P16" s="243" t="s">
        <v>121</v>
      </c>
      <c r="Q16" s="243" t="s">
        <v>136</v>
      </c>
      <c r="R16" s="243" t="s">
        <v>425</v>
      </c>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3597</v>
      </c>
      <c r="B17" s="237" t="s">
        <v>3598</v>
      </c>
      <c r="C17" s="237" t="s">
        <v>3599</v>
      </c>
      <c r="D17" s="237" t="s">
        <v>3600</v>
      </c>
      <c r="E17" s="237" t="s">
        <v>21</v>
      </c>
      <c r="F17" s="237" t="s">
        <v>3594</v>
      </c>
      <c r="G17" s="237" t="s">
        <v>21</v>
      </c>
      <c r="H17" s="237" t="s">
        <v>3601</v>
      </c>
      <c r="I17" s="237" t="s">
        <v>21</v>
      </c>
      <c r="J17" s="237" t="s">
        <v>3602</v>
      </c>
      <c r="K17" s="240">
        <f>IF(COUNTIF(L17:AY17,"&lt;&gt;")=0,"",SUMPRODUCT(((Recommendations[ImplStatus]="Implemented")+(Recommendations[ImplStatus]="Compensated"))*ISNUMBER(MATCH(Recommendations[Id],L17:AY17,0)))/COUNTIF(L17:AY17,"&lt;&gt;"))</f>
        <v>0</v>
      </c>
      <c r="L17" s="243" t="s">
        <v>14</v>
      </c>
      <c r="M17" s="243" t="s">
        <v>25</v>
      </c>
      <c r="N17" s="243" t="s">
        <v>91</v>
      </c>
      <c r="O17" s="243" t="s">
        <v>116</v>
      </c>
      <c r="P17" s="243" t="s">
        <v>121</v>
      </c>
      <c r="Q17" s="243" t="s">
        <v>136</v>
      </c>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3603</v>
      </c>
      <c r="B18" s="237" t="s">
        <v>3604</v>
      </c>
      <c r="C18" s="237" t="s">
        <v>3605</v>
      </c>
      <c r="D18" s="237" t="s">
        <v>21</v>
      </c>
      <c r="E18" s="237" t="s">
        <v>21</v>
      </c>
      <c r="F18" s="237" t="s">
        <v>21</v>
      </c>
      <c r="G18" s="237" t="s">
        <v>21</v>
      </c>
      <c r="H18" s="237" t="s">
        <v>3606</v>
      </c>
      <c r="I18" s="237" t="s">
        <v>21</v>
      </c>
      <c r="J18" s="237" t="s">
        <v>3607</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763</v>
      </c>
      <c r="B19" s="236" t="s">
        <v>3608</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3609</v>
      </c>
      <c r="B20" s="237" t="s">
        <v>3610</v>
      </c>
      <c r="C20" s="237" t="s">
        <v>3611</v>
      </c>
      <c r="D20" s="237" t="s">
        <v>3612</v>
      </c>
      <c r="E20" s="237" t="s">
        <v>21</v>
      </c>
      <c r="F20" s="237" t="s">
        <v>3613</v>
      </c>
      <c r="G20" s="237" t="s">
        <v>21</v>
      </c>
      <c r="H20" s="237" t="s">
        <v>3614</v>
      </c>
      <c r="I20" s="237" t="s">
        <v>21</v>
      </c>
      <c r="J20" s="237" t="s">
        <v>3615</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3616</v>
      </c>
      <c r="B21" s="237" t="s">
        <v>3617</v>
      </c>
      <c r="C21" s="237" t="s">
        <v>3618</v>
      </c>
      <c r="D21" s="237" t="s">
        <v>3619</v>
      </c>
      <c r="E21" s="237" t="s">
        <v>3620</v>
      </c>
      <c r="F21" s="237" t="s">
        <v>21</v>
      </c>
      <c r="G21" s="237" t="s">
        <v>21</v>
      </c>
      <c r="H21" s="237" t="s">
        <v>3621</v>
      </c>
      <c r="I21" s="237" t="s">
        <v>3622</v>
      </c>
      <c r="J21" s="237" t="s">
        <v>3623</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3624</v>
      </c>
      <c r="B22" s="237" t="s">
        <v>3625</v>
      </c>
      <c r="C22" s="237" t="s">
        <v>3626</v>
      </c>
      <c r="D22" s="237" t="s">
        <v>3627</v>
      </c>
      <c r="E22" s="237" t="s">
        <v>21</v>
      </c>
      <c r="F22" s="237" t="s">
        <v>3628</v>
      </c>
      <c r="G22" s="237" t="s">
        <v>21</v>
      </c>
      <c r="H22" s="237" t="s">
        <v>3629</v>
      </c>
      <c r="I22" s="237" t="s">
        <v>21</v>
      </c>
      <c r="J22" s="237" t="s">
        <v>3630</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3631</v>
      </c>
      <c r="B23" s="237" t="s">
        <v>3632</v>
      </c>
      <c r="C23" s="237" t="s">
        <v>3633</v>
      </c>
      <c r="D23" s="237" t="s">
        <v>3634</v>
      </c>
      <c r="E23" s="237" t="s">
        <v>21</v>
      </c>
      <c r="F23" s="237" t="s">
        <v>21</v>
      </c>
      <c r="G23" s="237" t="s">
        <v>21</v>
      </c>
      <c r="H23" s="237" t="s">
        <v>3635</v>
      </c>
      <c r="I23" s="237" t="s">
        <v>3636</v>
      </c>
      <c r="J23" s="237" t="s">
        <v>3637</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3638</v>
      </c>
      <c r="B24" s="237" t="s">
        <v>3639</v>
      </c>
      <c r="C24" s="237" t="s">
        <v>3640</v>
      </c>
      <c r="D24" s="237" t="s">
        <v>3634</v>
      </c>
      <c r="E24" s="237" t="s">
        <v>21</v>
      </c>
      <c r="F24" s="237" t="s">
        <v>3641</v>
      </c>
      <c r="G24" s="237" t="s">
        <v>21</v>
      </c>
      <c r="H24" s="237" t="s">
        <v>3642</v>
      </c>
      <c r="I24" s="237" t="s">
        <v>21</v>
      </c>
      <c r="J24" s="237" t="s">
        <v>3643</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767</v>
      </c>
      <c r="B25" s="236" t="s">
        <v>3644</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3645</v>
      </c>
      <c r="B26" s="237" t="s">
        <v>3646</v>
      </c>
      <c r="C26" s="237" t="s">
        <v>3647</v>
      </c>
      <c r="D26" s="237" t="s">
        <v>3648</v>
      </c>
      <c r="E26" s="237" t="s">
        <v>21</v>
      </c>
      <c r="F26" s="237" t="s">
        <v>3649</v>
      </c>
      <c r="G26" s="237" t="s">
        <v>21</v>
      </c>
      <c r="H26" s="237" t="s">
        <v>3650</v>
      </c>
      <c r="I26" s="237" t="s">
        <v>21</v>
      </c>
      <c r="J26" s="237" t="s">
        <v>3651</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3652</v>
      </c>
      <c r="B27" s="235" t="s">
        <v>3653</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773</v>
      </c>
      <c r="B28" s="236" t="s">
        <v>3654</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3655</v>
      </c>
      <c r="B29" s="237" t="s">
        <v>3656</v>
      </c>
      <c r="C29" s="237" t="s">
        <v>3657</v>
      </c>
      <c r="D29" s="237" t="s">
        <v>3658</v>
      </c>
      <c r="E29" s="237" t="s">
        <v>3659</v>
      </c>
      <c r="F29" s="237" t="s">
        <v>21</v>
      </c>
      <c r="G29" s="237" t="s">
        <v>21</v>
      </c>
      <c r="H29" s="237" t="s">
        <v>3660</v>
      </c>
      <c r="I29" s="237" t="s">
        <v>21</v>
      </c>
      <c r="J29" s="237" t="s">
        <v>3661</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3662</v>
      </c>
      <c r="B30" s="237" t="s">
        <v>3663</v>
      </c>
      <c r="C30" s="237" t="s">
        <v>3528</v>
      </c>
      <c r="D30" s="237" t="s">
        <v>3529</v>
      </c>
      <c r="E30" s="237" t="s">
        <v>21</v>
      </c>
      <c r="F30" s="237" t="s">
        <v>3531</v>
      </c>
      <c r="G30" s="237" t="s">
        <v>21</v>
      </c>
      <c r="H30" s="237" t="s">
        <v>3664</v>
      </c>
      <c r="I30" s="237" t="s">
        <v>21</v>
      </c>
      <c r="J30" s="237" t="s">
        <v>3665</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778</v>
      </c>
      <c r="B31" s="236" t="s">
        <v>3666</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3667</v>
      </c>
      <c r="B32" s="237" t="s">
        <v>3668</v>
      </c>
      <c r="C32" s="237" t="s">
        <v>3669</v>
      </c>
      <c r="D32" s="237" t="s">
        <v>3670</v>
      </c>
      <c r="E32" s="237" t="s">
        <v>21</v>
      </c>
      <c r="F32" s="237" t="s">
        <v>21</v>
      </c>
      <c r="G32" s="237" t="s">
        <v>3671</v>
      </c>
      <c r="H32" s="237" t="s">
        <v>3672</v>
      </c>
      <c r="I32" s="237" t="s">
        <v>21</v>
      </c>
      <c r="J32" s="237" t="s">
        <v>3673</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3674</v>
      </c>
      <c r="B33" s="237" t="s">
        <v>3675</v>
      </c>
      <c r="C33" s="237" t="s">
        <v>3676</v>
      </c>
      <c r="D33" s="237" t="s">
        <v>3677</v>
      </c>
      <c r="E33" s="237" t="s">
        <v>21</v>
      </c>
      <c r="F33" s="237" t="s">
        <v>3678</v>
      </c>
      <c r="G33" s="237" t="s">
        <v>21</v>
      </c>
      <c r="H33" s="237" t="s">
        <v>3679</v>
      </c>
      <c r="I33" s="237" t="s">
        <v>3680</v>
      </c>
      <c r="J33" s="237" t="s">
        <v>3681</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3682</v>
      </c>
      <c r="B34" s="237" t="s">
        <v>3683</v>
      </c>
      <c r="C34" s="237" t="s">
        <v>3684</v>
      </c>
      <c r="D34" s="237" t="s">
        <v>3685</v>
      </c>
      <c r="E34" s="237" t="s">
        <v>21</v>
      </c>
      <c r="F34" s="237" t="s">
        <v>21</v>
      </c>
      <c r="G34" s="237" t="s">
        <v>21</v>
      </c>
      <c r="H34" s="237" t="s">
        <v>3686</v>
      </c>
      <c r="I34" s="237" t="s">
        <v>21</v>
      </c>
      <c r="J34" s="237" t="s">
        <v>3687</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3688</v>
      </c>
      <c r="B35" s="237" t="s">
        <v>3689</v>
      </c>
      <c r="C35" s="237" t="s">
        <v>3690</v>
      </c>
      <c r="D35" s="237" t="s">
        <v>3691</v>
      </c>
      <c r="E35" s="237" t="s">
        <v>21</v>
      </c>
      <c r="F35" s="237" t="s">
        <v>3692</v>
      </c>
      <c r="G35" s="237" t="s">
        <v>21</v>
      </c>
      <c r="H35" s="237" t="s">
        <v>3693</v>
      </c>
      <c r="I35" s="237" t="s">
        <v>21</v>
      </c>
      <c r="J35" s="237" t="s">
        <v>3694</v>
      </c>
      <c r="K35" s="240">
        <f>IF(COUNTIF(L35:AY35,"&lt;&gt;")=0,"",SUMPRODUCT(((Recommendations[ImplStatus]="Implemented")+(Recommendations[ImplStatus]="Compensated"))*ISNUMBER(MATCH(Recommendations[Id],L35:AY35,0)))/COUNTIF(L35:AY35,"&lt;&gt;"))</f>
        <v>0</v>
      </c>
      <c r="L35" s="243" t="s">
        <v>343</v>
      </c>
      <c r="M35" s="243"/>
      <c r="N35" s="243"/>
      <c r="O35" s="243"/>
      <c r="P35" s="243"/>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3695</v>
      </c>
      <c r="B36" s="237" t="s">
        <v>3696</v>
      </c>
      <c r="C36" s="237" t="s">
        <v>3697</v>
      </c>
      <c r="D36" s="237" t="s">
        <v>3698</v>
      </c>
      <c r="E36" s="237" t="s">
        <v>21</v>
      </c>
      <c r="F36" s="237" t="s">
        <v>21</v>
      </c>
      <c r="G36" s="237" t="s">
        <v>3699</v>
      </c>
      <c r="H36" s="237" t="s">
        <v>3700</v>
      </c>
      <c r="I36" s="237" t="s">
        <v>21</v>
      </c>
      <c r="J36" s="237" t="s">
        <v>3701</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3702</v>
      </c>
      <c r="B37" s="237" t="s">
        <v>3703</v>
      </c>
      <c r="C37" s="237" t="s">
        <v>3704</v>
      </c>
      <c r="D37" s="237" t="s">
        <v>3705</v>
      </c>
      <c r="E37" s="237" t="s">
        <v>21</v>
      </c>
      <c r="F37" s="237" t="s">
        <v>3706</v>
      </c>
      <c r="G37" s="237" t="s">
        <v>3707</v>
      </c>
      <c r="H37" s="237" t="s">
        <v>3708</v>
      </c>
      <c r="I37" s="237" t="s">
        <v>21</v>
      </c>
      <c r="J37" s="237" t="s">
        <v>3709</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3710</v>
      </c>
      <c r="B38" s="237" t="s">
        <v>3711</v>
      </c>
      <c r="C38" s="237" t="s">
        <v>3712</v>
      </c>
      <c r="D38" s="237" t="s">
        <v>3713</v>
      </c>
      <c r="E38" s="237" t="s">
        <v>21</v>
      </c>
      <c r="F38" s="237" t="s">
        <v>3706</v>
      </c>
      <c r="G38" s="237" t="s">
        <v>3714</v>
      </c>
      <c r="H38" s="237" t="s">
        <v>3715</v>
      </c>
      <c r="I38" s="237" t="s">
        <v>3716</v>
      </c>
      <c r="J38" s="237" t="s">
        <v>3717</v>
      </c>
      <c r="K38" s="240">
        <f>IF(COUNTIF(L38:AY38,"&lt;&gt;")=0,"",SUMPRODUCT(((Recommendations[ImplStatus]="Implemented")+(Recommendations[ImplStatus]="Compensated"))*ISNUMBER(MATCH(Recommendations[Id],L38:AY38,0)))/COUNTIF(L38:AY38,"&lt;&gt;"))</f>
        <v>0</v>
      </c>
      <c r="L38" s="243" t="s">
        <v>353</v>
      </c>
      <c r="M38" s="243" t="s">
        <v>396</v>
      </c>
      <c r="N38" s="243" t="s">
        <v>401</v>
      </c>
      <c r="O38" s="243" t="s">
        <v>406</v>
      </c>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782</v>
      </c>
      <c r="B39" s="236" t="s">
        <v>3718</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3719</v>
      </c>
      <c r="B40" s="237" t="s">
        <v>3720</v>
      </c>
      <c r="C40" s="237" t="s">
        <v>3721</v>
      </c>
      <c r="D40" s="237" t="s">
        <v>3722</v>
      </c>
      <c r="E40" s="237" t="s">
        <v>21</v>
      </c>
      <c r="F40" s="237" t="s">
        <v>21</v>
      </c>
      <c r="G40" s="237" t="s">
        <v>21</v>
      </c>
      <c r="H40" s="237" t="s">
        <v>3723</v>
      </c>
      <c r="I40" s="237" t="s">
        <v>3724</v>
      </c>
      <c r="J40" s="237" t="s">
        <v>3725</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3726</v>
      </c>
      <c r="B41" s="237" t="s">
        <v>3727</v>
      </c>
      <c r="C41" s="237" t="s">
        <v>3728</v>
      </c>
      <c r="D41" s="237" t="s">
        <v>21</v>
      </c>
      <c r="E41" s="237" t="s">
        <v>21</v>
      </c>
      <c r="F41" s="237" t="s">
        <v>21</v>
      </c>
      <c r="G41" s="237" t="s">
        <v>21</v>
      </c>
      <c r="H41" s="237" t="s">
        <v>3729</v>
      </c>
      <c r="I41" s="237" t="s">
        <v>21</v>
      </c>
      <c r="J41" s="237" t="s">
        <v>3730</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3731</v>
      </c>
      <c r="B42" s="235" t="s">
        <v>3732</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805</v>
      </c>
      <c r="B43" s="236" t="s">
        <v>3733</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3734</v>
      </c>
      <c r="B44" s="237" t="s">
        <v>3735</v>
      </c>
      <c r="C44" s="237" t="s">
        <v>3736</v>
      </c>
      <c r="D44" s="237" t="s">
        <v>3737</v>
      </c>
      <c r="E44" s="237" t="s">
        <v>3523</v>
      </c>
      <c r="F44" s="237" t="s">
        <v>21</v>
      </c>
      <c r="G44" s="237" t="s">
        <v>21</v>
      </c>
      <c r="H44" s="237" t="s">
        <v>3738</v>
      </c>
      <c r="I44" s="237" t="s">
        <v>21</v>
      </c>
      <c r="J44" s="237" t="s">
        <v>3739</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3740</v>
      </c>
      <c r="B45" s="237" t="s">
        <v>3741</v>
      </c>
      <c r="C45" s="237" t="s">
        <v>3742</v>
      </c>
      <c r="D45" s="237" t="s">
        <v>3529</v>
      </c>
      <c r="E45" s="237" t="s">
        <v>21</v>
      </c>
      <c r="F45" s="237" t="s">
        <v>3531</v>
      </c>
      <c r="G45" s="237" t="s">
        <v>21</v>
      </c>
      <c r="H45" s="237" t="s">
        <v>3743</v>
      </c>
      <c r="I45" s="237" t="s">
        <v>21</v>
      </c>
      <c r="J45" s="237" t="s">
        <v>3744</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811</v>
      </c>
      <c r="B46" s="236" t="s">
        <v>3745</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3746</v>
      </c>
      <c r="B47" s="237" t="s">
        <v>3747</v>
      </c>
      <c r="C47" s="237" t="s">
        <v>3748</v>
      </c>
      <c r="D47" s="237" t="s">
        <v>3749</v>
      </c>
      <c r="E47" s="237" t="s">
        <v>21</v>
      </c>
      <c r="F47" s="237" t="s">
        <v>3750</v>
      </c>
      <c r="G47" s="237" t="s">
        <v>3751</v>
      </c>
      <c r="H47" s="237" t="s">
        <v>3752</v>
      </c>
      <c r="I47" s="237" t="s">
        <v>3753</v>
      </c>
      <c r="J47" s="237" t="s">
        <v>3754</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815</v>
      </c>
      <c r="B48" s="236" t="s">
        <v>3755</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3756</v>
      </c>
      <c r="B49" s="237" t="s">
        <v>3757</v>
      </c>
      <c r="C49" s="237" t="s">
        <v>3758</v>
      </c>
      <c r="D49" s="237" t="s">
        <v>3759</v>
      </c>
      <c r="E49" s="237" t="s">
        <v>3760</v>
      </c>
      <c r="F49" s="237" t="s">
        <v>21</v>
      </c>
      <c r="G49" s="237" t="s">
        <v>21</v>
      </c>
      <c r="H49" s="237" t="s">
        <v>3761</v>
      </c>
      <c r="I49" s="237" t="s">
        <v>3762</v>
      </c>
      <c r="J49" s="237" t="s">
        <v>3763</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3764</v>
      </c>
      <c r="B50" s="237" t="s">
        <v>3765</v>
      </c>
      <c r="C50" s="237" t="s">
        <v>3766</v>
      </c>
      <c r="D50" s="237" t="s">
        <v>21</v>
      </c>
      <c r="E50" s="237" t="s">
        <v>3767</v>
      </c>
      <c r="F50" s="237" t="s">
        <v>3768</v>
      </c>
      <c r="G50" s="237" t="s">
        <v>21</v>
      </c>
      <c r="H50" s="237" t="s">
        <v>3761</v>
      </c>
      <c r="I50" s="237" t="s">
        <v>3769</v>
      </c>
      <c r="J50" s="237" t="s">
        <v>3770</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3771</v>
      </c>
      <c r="B51" s="237" t="s">
        <v>3772</v>
      </c>
      <c r="C51" s="237" t="s">
        <v>3773</v>
      </c>
      <c r="D51" s="237" t="s">
        <v>21</v>
      </c>
      <c r="E51" s="237" t="s">
        <v>21</v>
      </c>
      <c r="F51" s="237" t="s">
        <v>3774</v>
      </c>
      <c r="G51" s="237" t="s">
        <v>21</v>
      </c>
      <c r="H51" s="237" t="s">
        <v>3761</v>
      </c>
      <c r="I51" s="237" t="s">
        <v>3775</v>
      </c>
      <c r="J51" s="237" t="s">
        <v>3776</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3777</v>
      </c>
      <c r="B52" s="237" t="s">
        <v>3778</v>
      </c>
      <c r="C52" s="237" t="s">
        <v>3779</v>
      </c>
      <c r="D52" s="237" t="s">
        <v>21</v>
      </c>
      <c r="E52" s="237" t="s">
        <v>21</v>
      </c>
      <c r="F52" s="237" t="s">
        <v>3780</v>
      </c>
      <c r="G52" s="237" t="s">
        <v>21</v>
      </c>
      <c r="H52" s="237" t="s">
        <v>3761</v>
      </c>
      <c r="I52" s="237" t="s">
        <v>3781</v>
      </c>
      <c r="J52" s="237" t="s">
        <v>3782</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3783</v>
      </c>
      <c r="B53" s="237" t="s">
        <v>3784</v>
      </c>
      <c r="C53" s="237" t="s">
        <v>3785</v>
      </c>
      <c r="D53" s="237" t="s">
        <v>3786</v>
      </c>
      <c r="E53" s="237" t="s">
        <v>3787</v>
      </c>
      <c r="F53" s="237" t="s">
        <v>21</v>
      </c>
      <c r="G53" s="237" t="s">
        <v>21</v>
      </c>
      <c r="H53" s="237" t="s">
        <v>3788</v>
      </c>
      <c r="I53" s="237" t="s">
        <v>21</v>
      </c>
      <c r="J53" s="237" t="s">
        <v>3789</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3790</v>
      </c>
      <c r="B54" s="237" t="s">
        <v>3791</v>
      </c>
      <c r="C54" s="237" t="s">
        <v>3785</v>
      </c>
      <c r="D54" s="237" t="s">
        <v>3786</v>
      </c>
      <c r="E54" s="237" t="s">
        <v>21</v>
      </c>
      <c r="F54" s="237" t="s">
        <v>21</v>
      </c>
      <c r="G54" s="237" t="s">
        <v>21</v>
      </c>
      <c r="H54" s="237" t="s">
        <v>3792</v>
      </c>
      <c r="I54" s="237" t="s">
        <v>3793</v>
      </c>
      <c r="J54" s="237" t="s">
        <v>3794</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819</v>
      </c>
      <c r="B55" s="236" t="s">
        <v>3795</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3796</v>
      </c>
      <c r="B56" s="237" t="s">
        <v>3797</v>
      </c>
      <c r="C56" s="237" t="s">
        <v>3798</v>
      </c>
      <c r="D56" s="237" t="s">
        <v>3799</v>
      </c>
      <c r="E56" s="237" t="s">
        <v>3800</v>
      </c>
      <c r="F56" s="237" t="s">
        <v>21</v>
      </c>
      <c r="G56" s="237" t="s">
        <v>3801</v>
      </c>
      <c r="H56" s="237" t="s">
        <v>21</v>
      </c>
      <c r="I56" s="237" t="s">
        <v>21</v>
      </c>
      <c r="J56" s="237" t="s">
        <v>3802</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3803</v>
      </c>
      <c r="B57" s="237" t="s">
        <v>3804</v>
      </c>
      <c r="C57" s="237" t="s">
        <v>3805</v>
      </c>
      <c r="D57" s="237" t="s">
        <v>3806</v>
      </c>
      <c r="E57" s="237" t="s">
        <v>3807</v>
      </c>
      <c r="F57" s="237" t="s">
        <v>21</v>
      </c>
      <c r="G57" s="237" t="s">
        <v>3808</v>
      </c>
      <c r="H57" s="237" t="s">
        <v>3809</v>
      </c>
      <c r="I57" s="237" t="s">
        <v>21</v>
      </c>
      <c r="J57" s="237" t="s">
        <v>3810</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823</v>
      </c>
      <c r="B58" s="236" t="s">
        <v>3811</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3812</v>
      </c>
      <c r="B59" s="237" t="s">
        <v>3813</v>
      </c>
      <c r="C59" s="237" t="s">
        <v>3814</v>
      </c>
      <c r="D59" s="237" t="s">
        <v>3815</v>
      </c>
      <c r="E59" s="237" t="s">
        <v>21</v>
      </c>
      <c r="F59" s="237" t="s">
        <v>21</v>
      </c>
      <c r="G59" s="237" t="s">
        <v>3816</v>
      </c>
      <c r="H59" s="237" t="s">
        <v>3817</v>
      </c>
      <c r="I59" s="237" t="s">
        <v>3818</v>
      </c>
      <c r="J59" s="237" t="s">
        <v>3819</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3820</v>
      </c>
      <c r="B60" s="237" t="s">
        <v>3821</v>
      </c>
      <c r="C60" s="237" t="s">
        <v>3822</v>
      </c>
      <c r="D60" s="237" t="s">
        <v>21</v>
      </c>
      <c r="E60" s="237" t="s">
        <v>3823</v>
      </c>
      <c r="F60" s="237" t="s">
        <v>3824</v>
      </c>
      <c r="G60" s="237" t="s">
        <v>21</v>
      </c>
      <c r="H60" s="237" t="s">
        <v>3825</v>
      </c>
      <c r="I60" s="237" t="s">
        <v>3826</v>
      </c>
      <c r="J60" s="237" t="s">
        <v>3827</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3828</v>
      </c>
      <c r="B61" s="237" t="s">
        <v>3829</v>
      </c>
      <c r="C61" s="237" t="s">
        <v>3830</v>
      </c>
      <c r="D61" s="237" t="s">
        <v>21</v>
      </c>
      <c r="E61" s="237" t="s">
        <v>21</v>
      </c>
      <c r="F61" s="237" t="s">
        <v>21</v>
      </c>
      <c r="G61" s="237" t="s">
        <v>3831</v>
      </c>
      <c r="H61" s="237" t="s">
        <v>3832</v>
      </c>
      <c r="I61" s="237" t="s">
        <v>3833</v>
      </c>
      <c r="J61" s="237" t="s">
        <v>3834</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3835</v>
      </c>
      <c r="B62" s="237" t="s">
        <v>3836</v>
      </c>
      <c r="C62" s="237" t="s">
        <v>3837</v>
      </c>
      <c r="D62" s="237" t="s">
        <v>3838</v>
      </c>
      <c r="E62" s="237" t="s">
        <v>21</v>
      </c>
      <c r="F62" s="237" t="s">
        <v>21</v>
      </c>
      <c r="G62" s="237" t="s">
        <v>21</v>
      </c>
      <c r="H62" s="237" t="s">
        <v>3839</v>
      </c>
      <c r="I62" s="237" t="s">
        <v>3840</v>
      </c>
      <c r="J62" s="237" t="s">
        <v>3841</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827</v>
      </c>
      <c r="B63" s="236" t="s">
        <v>3842</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3843</v>
      </c>
      <c r="B64" s="237" t="s">
        <v>3844</v>
      </c>
      <c r="C64" s="237" t="s">
        <v>3845</v>
      </c>
      <c r="D64" s="237" t="s">
        <v>3846</v>
      </c>
      <c r="E64" s="237" t="s">
        <v>21</v>
      </c>
      <c r="F64" s="237" t="s">
        <v>21</v>
      </c>
      <c r="G64" s="237" t="s">
        <v>3847</v>
      </c>
      <c r="H64" s="237" t="s">
        <v>3848</v>
      </c>
      <c r="I64" s="237" t="s">
        <v>3849</v>
      </c>
      <c r="J64" s="237" t="s">
        <v>3850</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3851</v>
      </c>
      <c r="B65" s="237" t="s">
        <v>3852</v>
      </c>
      <c r="C65" s="237" t="s">
        <v>3853</v>
      </c>
      <c r="D65" s="237" t="s">
        <v>3854</v>
      </c>
      <c r="E65" s="237" t="s">
        <v>21</v>
      </c>
      <c r="F65" s="237" t="s">
        <v>21</v>
      </c>
      <c r="G65" s="237" t="s">
        <v>21</v>
      </c>
      <c r="H65" s="237" t="s">
        <v>3855</v>
      </c>
      <c r="I65" s="237" t="s">
        <v>3856</v>
      </c>
      <c r="J65" s="237" t="s">
        <v>3857</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3858</v>
      </c>
      <c r="B66" s="237" t="s">
        <v>3859</v>
      </c>
      <c r="C66" s="237" t="s">
        <v>3860</v>
      </c>
      <c r="D66" s="237" t="s">
        <v>3861</v>
      </c>
      <c r="E66" s="237" t="s">
        <v>21</v>
      </c>
      <c r="F66" s="237" t="s">
        <v>21</v>
      </c>
      <c r="G66" s="237" t="s">
        <v>21</v>
      </c>
      <c r="H66" s="237" t="s">
        <v>3862</v>
      </c>
      <c r="I66" s="237" t="s">
        <v>3863</v>
      </c>
      <c r="J66" s="237" t="s">
        <v>3864</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3865</v>
      </c>
      <c r="B67" s="237" t="s">
        <v>3866</v>
      </c>
      <c r="C67" s="237" t="s">
        <v>3867</v>
      </c>
      <c r="D67" s="237" t="s">
        <v>3868</v>
      </c>
      <c r="E67" s="237" t="s">
        <v>21</v>
      </c>
      <c r="F67" s="237" t="s">
        <v>21</v>
      </c>
      <c r="G67" s="237" t="s">
        <v>21</v>
      </c>
      <c r="H67" s="237" t="s">
        <v>3869</v>
      </c>
      <c r="I67" s="237" t="s">
        <v>21</v>
      </c>
      <c r="J67" s="237" t="s">
        <v>3870</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3871</v>
      </c>
      <c r="B68" s="237" t="s">
        <v>3872</v>
      </c>
      <c r="C68" s="237" t="s">
        <v>3873</v>
      </c>
      <c r="D68" s="237" t="s">
        <v>21</v>
      </c>
      <c r="E68" s="237" t="s">
        <v>21</v>
      </c>
      <c r="F68" s="237" t="s">
        <v>21</v>
      </c>
      <c r="G68" s="237" t="s">
        <v>21</v>
      </c>
      <c r="H68" s="237" t="s">
        <v>3874</v>
      </c>
      <c r="I68" s="237" t="s">
        <v>21</v>
      </c>
      <c r="J68" s="237" t="s">
        <v>3875</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831</v>
      </c>
      <c r="B69" s="236" t="s">
        <v>3876</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3877</v>
      </c>
      <c r="B70" s="237" t="s">
        <v>3878</v>
      </c>
      <c r="C70" s="237" t="s">
        <v>3879</v>
      </c>
      <c r="D70" s="237" t="s">
        <v>21</v>
      </c>
      <c r="E70" s="237" t="s">
        <v>21</v>
      </c>
      <c r="F70" s="237" t="s">
        <v>21</v>
      </c>
      <c r="G70" s="237" t="s">
        <v>3880</v>
      </c>
      <c r="H70" s="237" t="s">
        <v>3881</v>
      </c>
      <c r="I70" s="237" t="s">
        <v>21</v>
      </c>
      <c r="J70" s="237" t="s">
        <v>3882</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3883</v>
      </c>
      <c r="B71" s="237" t="s">
        <v>3884</v>
      </c>
      <c r="C71" s="237" t="s">
        <v>3885</v>
      </c>
      <c r="D71" s="237" t="s">
        <v>21</v>
      </c>
      <c r="E71" s="237" t="s">
        <v>21</v>
      </c>
      <c r="F71" s="237" t="s">
        <v>21</v>
      </c>
      <c r="G71" s="237" t="s">
        <v>21</v>
      </c>
      <c r="H71" s="237" t="s">
        <v>3886</v>
      </c>
      <c r="I71" s="237" t="s">
        <v>21</v>
      </c>
      <c r="J71" s="237" t="s">
        <v>3887</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3888</v>
      </c>
      <c r="B72" s="237" t="s">
        <v>3889</v>
      </c>
      <c r="C72" s="237" t="s">
        <v>3890</v>
      </c>
      <c r="D72" s="237" t="s">
        <v>3891</v>
      </c>
      <c r="E72" s="237" t="s">
        <v>3892</v>
      </c>
      <c r="F72" s="237" t="s">
        <v>21</v>
      </c>
      <c r="G72" s="237" t="s">
        <v>21</v>
      </c>
      <c r="H72" s="237" t="s">
        <v>3893</v>
      </c>
      <c r="I72" s="237" t="s">
        <v>21</v>
      </c>
      <c r="J72" s="237" t="s">
        <v>3894</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3895</v>
      </c>
      <c r="B73" s="237" t="s">
        <v>3896</v>
      </c>
      <c r="C73" s="237" t="s">
        <v>3897</v>
      </c>
      <c r="D73" s="237" t="s">
        <v>3898</v>
      </c>
      <c r="E73" s="237" t="s">
        <v>3892</v>
      </c>
      <c r="F73" s="237" t="s">
        <v>21</v>
      </c>
      <c r="G73" s="237" t="s">
        <v>3899</v>
      </c>
      <c r="H73" s="237" t="s">
        <v>3900</v>
      </c>
      <c r="I73" s="237" t="s">
        <v>21</v>
      </c>
      <c r="J73" s="237" t="s">
        <v>3901</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3902</v>
      </c>
      <c r="B74" s="237" t="s">
        <v>3903</v>
      </c>
      <c r="C74" s="237" t="s">
        <v>3904</v>
      </c>
      <c r="D74" s="237" t="s">
        <v>3898</v>
      </c>
      <c r="E74" s="237" t="s">
        <v>3905</v>
      </c>
      <c r="F74" s="237" t="s">
        <v>21</v>
      </c>
      <c r="G74" s="237" t="s">
        <v>3906</v>
      </c>
      <c r="H74" s="237" t="s">
        <v>3907</v>
      </c>
      <c r="I74" s="237" t="s">
        <v>3908</v>
      </c>
      <c r="J74" s="237" t="s">
        <v>3909</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3910</v>
      </c>
      <c r="B75" s="237" t="s">
        <v>3911</v>
      </c>
      <c r="C75" s="237" t="s">
        <v>3912</v>
      </c>
      <c r="D75" s="237" t="s">
        <v>3913</v>
      </c>
      <c r="E75" s="237" t="s">
        <v>3905</v>
      </c>
      <c r="F75" s="237" t="s">
        <v>3914</v>
      </c>
      <c r="G75" s="237" t="s">
        <v>3915</v>
      </c>
      <c r="H75" s="237" t="s">
        <v>3916</v>
      </c>
      <c r="I75" s="237" t="s">
        <v>3917</v>
      </c>
      <c r="J75" s="237" t="s">
        <v>3918</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3919</v>
      </c>
      <c r="B76" s="237" t="s">
        <v>3920</v>
      </c>
      <c r="C76" s="237" t="s">
        <v>3921</v>
      </c>
      <c r="D76" s="237" t="s">
        <v>3922</v>
      </c>
      <c r="E76" s="237" t="s">
        <v>21</v>
      </c>
      <c r="F76" s="237" t="s">
        <v>21</v>
      </c>
      <c r="G76" s="237" t="s">
        <v>21</v>
      </c>
      <c r="H76" s="237" t="s">
        <v>3923</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3924</v>
      </c>
      <c r="B77" s="237" t="s">
        <v>3925</v>
      </c>
      <c r="C77" s="237" t="s">
        <v>3926</v>
      </c>
      <c r="D77" s="237" t="s">
        <v>21</v>
      </c>
      <c r="E77" s="237" t="s">
        <v>21</v>
      </c>
      <c r="F77" s="237" t="s">
        <v>21</v>
      </c>
      <c r="G77" s="237" t="s">
        <v>3927</v>
      </c>
      <c r="H77" s="237" t="s">
        <v>3928</v>
      </c>
      <c r="I77" s="237" t="s">
        <v>21</v>
      </c>
      <c r="J77" s="237" t="s">
        <v>3929</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3930</v>
      </c>
      <c r="B78" s="237" t="s">
        <v>3931</v>
      </c>
      <c r="C78" s="237" t="s">
        <v>3932</v>
      </c>
      <c r="D78" s="237" t="s">
        <v>21</v>
      </c>
      <c r="E78" s="237" t="s">
        <v>21</v>
      </c>
      <c r="F78" s="237" t="s">
        <v>21</v>
      </c>
      <c r="G78" s="237" t="s">
        <v>3933</v>
      </c>
      <c r="H78" s="237" t="s">
        <v>3934</v>
      </c>
      <c r="I78" s="237" t="s">
        <v>3935</v>
      </c>
      <c r="J78" s="237" t="s">
        <v>3936</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3937</v>
      </c>
      <c r="B79" s="235" t="s">
        <v>3938</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865</v>
      </c>
      <c r="B80" s="236" t="s">
        <v>3939</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3940</v>
      </c>
      <c r="B81" s="237" t="s">
        <v>3941</v>
      </c>
      <c r="C81" s="237" t="s">
        <v>3942</v>
      </c>
      <c r="D81" s="237" t="s">
        <v>3737</v>
      </c>
      <c r="E81" s="237" t="s">
        <v>3943</v>
      </c>
      <c r="F81" s="237" t="s">
        <v>21</v>
      </c>
      <c r="G81" s="237" t="s">
        <v>21</v>
      </c>
      <c r="H81" s="237" t="s">
        <v>3944</v>
      </c>
      <c r="I81" s="237" t="s">
        <v>21</v>
      </c>
      <c r="J81" s="237" t="s">
        <v>3945</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3946</v>
      </c>
      <c r="B82" s="237" t="s">
        <v>3947</v>
      </c>
      <c r="C82" s="237" t="s">
        <v>3528</v>
      </c>
      <c r="D82" s="237" t="s">
        <v>3529</v>
      </c>
      <c r="E82" s="237" t="s">
        <v>21</v>
      </c>
      <c r="F82" s="237" t="s">
        <v>3531</v>
      </c>
      <c r="G82" s="237" t="s">
        <v>21</v>
      </c>
      <c r="H82" s="237" t="s">
        <v>3948</v>
      </c>
      <c r="I82" s="237" t="s">
        <v>21</v>
      </c>
      <c r="J82" s="237" t="s">
        <v>3949</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870</v>
      </c>
      <c r="B83" s="236" t="s">
        <v>3950</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3951</v>
      </c>
      <c r="B84" s="237" t="s">
        <v>3952</v>
      </c>
      <c r="C84" s="237" t="s">
        <v>3953</v>
      </c>
      <c r="D84" s="237" t="s">
        <v>3954</v>
      </c>
      <c r="E84" s="237" t="s">
        <v>21</v>
      </c>
      <c r="F84" s="237" t="s">
        <v>3955</v>
      </c>
      <c r="G84" s="237" t="s">
        <v>3956</v>
      </c>
      <c r="H84" s="237" t="s">
        <v>3957</v>
      </c>
      <c r="I84" s="237" t="s">
        <v>3958</v>
      </c>
      <c r="J84" s="237" t="s">
        <v>3959</v>
      </c>
      <c r="K84" s="240">
        <f>IF(COUNTIF(L84:AY84,"&lt;&gt;")=0,"",SUMPRODUCT(((Recommendations[ImplStatus]="Implemented")+(Recommendations[ImplStatus]="Compensated"))*ISNUMBER(MATCH(Recommendations[Id],L84:AY84,0)))/COUNTIF(L84:AY84,"&lt;&gt;"))</f>
        <v>0</v>
      </c>
      <c r="L84" s="243" t="s">
        <v>338</v>
      </c>
      <c r="M84" s="243" t="s">
        <v>386</v>
      </c>
      <c r="N84" s="243" t="s">
        <v>396</v>
      </c>
      <c r="O84" s="243" t="s">
        <v>406</v>
      </c>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3960</v>
      </c>
      <c r="B85" s="237" t="s">
        <v>3961</v>
      </c>
      <c r="C85" s="237" t="s">
        <v>3962</v>
      </c>
      <c r="D85" s="237" t="s">
        <v>3963</v>
      </c>
      <c r="E85" s="237" t="s">
        <v>21</v>
      </c>
      <c r="F85" s="237" t="s">
        <v>21</v>
      </c>
      <c r="G85" s="237" t="s">
        <v>21</v>
      </c>
      <c r="H85" s="237" t="s">
        <v>3964</v>
      </c>
      <c r="I85" s="237" t="s">
        <v>3965</v>
      </c>
      <c r="J85" s="237" t="s">
        <v>3966</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3967</v>
      </c>
      <c r="B86" s="237" t="s">
        <v>3968</v>
      </c>
      <c r="C86" s="237" t="s">
        <v>3969</v>
      </c>
      <c r="D86" s="237" t="s">
        <v>3970</v>
      </c>
      <c r="E86" s="237" t="s">
        <v>21</v>
      </c>
      <c r="F86" s="237" t="s">
        <v>21</v>
      </c>
      <c r="G86" s="237" t="s">
        <v>3971</v>
      </c>
      <c r="H86" s="237" t="s">
        <v>3972</v>
      </c>
      <c r="I86" s="237" t="s">
        <v>21</v>
      </c>
      <c r="J86" s="237" t="s">
        <v>3973</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3974</v>
      </c>
      <c r="B87" s="237" t="s">
        <v>3975</v>
      </c>
      <c r="C87" s="237" t="s">
        <v>3976</v>
      </c>
      <c r="D87" s="237" t="s">
        <v>3977</v>
      </c>
      <c r="E87" s="237" t="s">
        <v>21</v>
      </c>
      <c r="F87" s="237" t="s">
        <v>3978</v>
      </c>
      <c r="G87" s="237" t="s">
        <v>21</v>
      </c>
      <c r="H87" s="237" t="s">
        <v>3979</v>
      </c>
      <c r="I87" s="237" t="s">
        <v>3980</v>
      </c>
      <c r="J87" s="237" t="s">
        <v>3981</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3982</v>
      </c>
      <c r="B88" s="235" t="s">
        <v>3983</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917</v>
      </c>
      <c r="B89" s="236" t="s">
        <v>3984</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3985</v>
      </c>
      <c r="B90" s="237" t="s">
        <v>3986</v>
      </c>
      <c r="C90" s="237" t="s">
        <v>3987</v>
      </c>
      <c r="D90" s="237" t="s">
        <v>3737</v>
      </c>
      <c r="E90" s="237" t="s">
        <v>3523</v>
      </c>
      <c r="F90" s="237" t="s">
        <v>21</v>
      </c>
      <c r="G90" s="237" t="s">
        <v>21</v>
      </c>
      <c r="H90" s="237" t="s">
        <v>3988</v>
      </c>
      <c r="I90" s="237" t="s">
        <v>21</v>
      </c>
      <c r="J90" s="237" t="s">
        <v>3989</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3990</v>
      </c>
      <c r="B91" s="237" t="s">
        <v>3991</v>
      </c>
      <c r="C91" s="237" t="s">
        <v>3992</v>
      </c>
      <c r="D91" s="237" t="s">
        <v>3529</v>
      </c>
      <c r="E91" s="237" t="s">
        <v>21</v>
      </c>
      <c r="F91" s="237" t="s">
        <v>3531</v>
      </c>
      <c r="G91" s="237" t="s">
        <v>21</v>
      </c>
      <c r="H91" s="237" t="s">
        <v>3993</v>
      </c>
      <c r="I91" s="237" t="s">
        <v>21</v>
      </c>
      <c r="J91" s="237" t="s">
        <v>3994</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921</v>
      </c>
      <c r="B92" s="236" t="s">
        <v>3995</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3996</v>
      </c>
      <c r="B93" s="237" t="s">
        <v>3997</v>
      </c>
      <c r="C93" s="237" t="s">
        <v>3998</v>
      </c>
      <c r="D93" s="237" t="s">
        <v>3999</v>
      </c>
      <c r="E93" s="237" t="s">
        <v>4000</v>
      </c>
      <c r="F93" s="237" t="s">
        <v>21</v>
      </c>
      <c r="G93" s="237" t="s">
        <v>21</v>
      </c>
      <c r="H93" s="237" t="s">
        <v>4001</v>
      </c>
      <c r="I93" s="237" t="s">
        <v>21</v>
      </c>
      <c r="J93" s="237" t="s">
        <v>4002</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4003</v>
      </c>
      <c r="B94" s="237" t="s">
        <v>4004</v>
      </c>
      <c r="C94" s="237" t="s">
        <v>4005</v>
      </c>
      <c r="D94" s="237" t="s">
        <v>4006</v>
      </c>
      <c r="E94" s="237" t="s">
        <v>21</v>
      </c>
      <c r="F94" s="237" t="s">
        <v>4007</v>
      </c>
      <c r="G94" s="237" t="s">
        <v>21</v>
      </c>
      <c r="H94" s="237" t="s">
        <v>4008</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4009</v>
      </c>
      <c r="B95" s="237" t="s">
        <v>4010</v>
      </c>
      <c r="C95" s="237" t="s">
        <v>4011</v>
      </c>
      <c r="D95" s="237" t="s">
        <v>4012</v>
      </c>
      <c r="E95" s="237" t="s">
        <v>21</v>
      </c>
      <c r="F95" s="237" t="s">
        <v>21</v>
      </c>
      <c r="G95" s="237" t="s">
        <v>21</v>
      </c>
      <c r="H95" s="237" t="s">
        <v>4013</v>
      </c>
      <c r="I95" s="237" t="s">
        <v>4014</v>
      </c>
      <c r="J95" s="237" t="s">
        <v>4015</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4016</v>
      </c>
      <c r="B96" s="237" t="s">
        <v>4017</v>
      </c>
      <c r="C96" s="237" t="s">
        <v>4018</v>
      </c>
      <c r="D96" s="237" t="s">
        <v>21</v>
      </c>
      <c r="E96" s="237" t="s">
        <v>21</v>
      </c>
      <c r="F96" s="237" t="s">
        <v>21</v>
      </c>
      <c r="G96" s="237" t="s">
        <v>21</v>
      </c>
      <c r="H96" s="237" t="s">
        <v>4019</v>
      </c>
      <c r="I96" s="237" t="s">
        <v>3965</v>
      </c>
      <c r="J96" s="237" t="s">
        <v>4020</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925</v>
      </c>
      <c r="B97" s="236" t="s">
        <v>4021</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4022</v>
      </c>
      <c r="B98" s="237" t="s">
        <v>4023</v>
      </c>
      <c r="C98" s="237" t="s">
        <v>4024</v>
      </c>
      <c r="D98" s="237" t="s">
        <v>4025</v>
      </c>
      <c r="E98" s="237" t="s">
        <v>21</v>
      </c>
      <c r="F98" s="237" t="s">
        <v>21</v>
      </c>
      <c r="G98" s="237" t="s">
        <v>21</v>
      </c>
      <c r="H98" s="237" t="s">
        <v>4026</v>
      </c>
      <c r="I98" s="237" t="s">
        <v>21</v>
      </c>
      <c r="J98" s="237" t="s">
        <v>4027</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4028</v>
      </c>
      <c r="B99" s="237" t="s">
        <v>4029</v>
      </c>
      <c r="C99" s="237" t="s">
        <v>4030</v>
      </c>
      <c r="D99" s="237" t="s">
        <v>4031</v>
      </c>
      <c r="E99" s="237" t="s">
        <v>4032</v>
      </c>
      <c r="F99" s="237" t="s">
        <v>21</v>
      </c>
      <c r="G99" s="237" t="s">
        <v>21</v>
      </c>
      <c r="H99" s="237" t="s">
        <v>4033</v>
      </c>
      <c r="I99" s="237" t="s">
        <v>21</v>
      </c>
      <c r="J99" s="237" t="s">
        <v>4034</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4035</v>
      </c>
      <c r="B100" s="237" t="s">
        <v>4036</v>
      </c>
      <c r="C100" s="237" t="s">
        <v>4037</v>
      </c>
      <c r="D100" s="237" t="s">
        <v>21</v>
      </c>
      <c r="E100" s="237" t="s">
        <v>21</v>
      </c>
      <c r="F100" s="237" t="s">
        <v>21</v>
      </c>
      <c r="G100" s="237" t="s">
        <v>21</v>
      </c>
      <c r="H100" s="237" t="s">
        <v>4038</v>
      </c>
      <c r="I100" s="237" t="s">
        <v>4039</v>
      </c>
      <c r="J100" s="237" t="s">
        <v>4040</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4041</v>
      </c>
      <c r="B101" s="237" t="s">
        <v>4042</v>
      </c>
      <c r="C101" s="237" t="s">
        <v>4043</v>
      </c>
      <c r="D101" s="237" t="s">
        <v>21</v>
      </c>
      <c r="E101" s="237" t="s">
        <v>21</v>
      </c>
      <c r="F101" s="237" t="s">
        <v>21</v>
      </c>
      <c r="G101" s="237" t="s">
        <v>21</v>
      </c>
      <c r="H101" s="237" t="s">
        <v>4044</v>
      </c>
      <c r="I101" s="237" t="s">
        <v>3965</v>
      </c>
      <c r="J101" s="237" t="s">
        <v>4045</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4046</v>
      </c>
      <c r="B102" s="237" t="s">
        <v>4047</v>
      </c>
      <c r="C102" s="237" t="s">
        <v>4048</v>
      </c>
      <c r="D102" s="237" t="s">
        <v>4049</v>
      </c>
      <c r="E102" s="237" t="s">
        <v>21</v>
      </c>
      <c r="F102" s="237" t="s">
        <v>21</v>
      </c>
      <c r="G102" s="237" t="s">
        <v>21</v>
      </c>
      <c r="H102" s="237" t="s">
        <v>4050</v>
      </c>
      <c r="I102" s="237" t="s">
        <v>21</v>
      </c>
      <c r="J102" s="237" t="s">
        <v>4051</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4052</v>
      </c>
      <c r="B103" s="237" t="s">
        <v>4053</v>
      </c>
      <c r="C103" s="237" t="s">
        <v>4054</v>
      </c>
      <c r="D103" s="237" t="s">
        <v>4049</v>
      </c>
      <c r="E103" s="237" t="s">
        <v>21</v>
      </c>
      <c r="F103" s="237" t="s">
        <v>4055</v>
      </c>
      <c r="G103" s="237" t="s">
        <v>21</v>
      </c>
      <c r="H103" s="237" t="s">
        <v>4056</v>
      </c>
      <c r="I103" s="237" t="s">
        <v>4057</v>
      </c>
      <c r="J103" s="237" t="s">
        <v>4058</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929</v>
      </c>
      <c r="B104" s="236" t="s">
        <v>4059</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4060</v>
      </c>
      <c r="B105" s="237" t="s">
        <v>4061</v>
      </c>
      <c r="C105" s="237" t="s">
        <v>4062</v>
      </c>
      <c r="D105" s="237" t="s">
        <v>4063</v>
      </c>
      <c r="E105" s="237" t="s">
        <v>4064</v>
      </c>
      <c r="F105" s="237" t="s">
        <v>21</v>
      </c>
      <c r="G105" s="237" t="s">
        <v>21</v>
      </c>
      <c r="H105" s="237" t="s">
        <v>4065</v>
      </c>
      <c r="I105" s="237" t="s">
        <v>4066</v>
      </c>
      <c r="J105" s="237" t="s">
        <v>4067</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4068</v>
      </c>
      <c r="B106" s="235" t="s">
        <v>4069</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943</v>
      </c>
      <c r="B107" s="236" t="s">
        <v>4070</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4071</v>
      </c>
      <c r="B108" s="237" t="s">
        <v>4072</v>
      </c>
      <c r="C108" s="237" t="s">
        <v>4073</v>
      </c>
      <c r="D108" s="237" t="s">
        <v>3737</v>
      </c>
      <c r="E108" s="237" t="s">
        <v>3523</v>
      </c>
      <c r="F108" s="237" t="s">
        <v>21</v>
      </c>
      <c r="G108" s="237" t="s">
        <v>21</v>
      </c>
      <c r="H108" s="237" t="s">
        <v>4074</v>
      </c>
      <c r="I108" s="237" t="s">
        <v>21</v>
      </c>
      <c r="J108" s="237" t="s">
        <v>4075</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4076</v>
      </c>
      <c r="B109" s="237" t="s">
        <v>4077</v>
      </c>
      <c r="C109" s="237" t="s">
        <v>4078</v>
      </c>
      <c r="D109" s="237" t="s">
        <v>3529</v>
      </c>
      <c r="E109" s="237" t="s">
        <v>21</v>
      </c>
      <c r="F109" s="237" t="s">
        <v>3531</v>
      </c>
      <c r="G109" s="237" t="s">
        <v>21</v>
      </c>
      <c r="H109" s="237" t="s">
        <v>4079</v>
      </c>
      <c r="I109" s="237" t="s">
        <v>21</v>
      </c>
      <c r="J109" s="237" t="s">
        <v>4080</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947</v>
      </c>
      <c r="B110" s="236" t="s">
        <v>4081</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4082</v>
      </c>
      <c r="B111" s="237" t="s">
        <v>4083</v>
      </c>
      <c r="C111" s="237" t="s">
        <v>4084</v>
      </c>
      <c r="D111" s="237" t="s">
        <v>4085</v>
      </c>
      <c r="E111" s="237" t="s">
        <v>21</v>
      </c>
      <c r="F111" s="237" t="s">
        <v>4086</v>
      </c>
      <c r="G111" s="237" t="s">
        <v>21</v>
      </c>
      <c r="H111" s="237" t="s">
        <v>4087</v>
      </c>
      <c r="I111" s="237" t="s">
        <v>4088</v>
      </c>
      <c r="J111" s="237" t="s">
        <v>4089</v>
      </c>
      <c r="K111" s="240">
        <f>IF(COUNTIF(L111:AY111,"&lt;&gt;")=0,"",SUMPRODUCT(((Recommendations[ImplStatus]="Implemented")+(Recommendations[ImplStatus]="Compensated"))*ISNUMBER(MATCH(Recommendations[Id],L111:AY111,0)))/COUNTIF(L111:AY111,"&lt;&gt;"))</f>
        <v>0</v>
      </c>
      <c r="L111" s="243" t="s">
        <v>288</v>
      </c>
      <c r="M111" s="243" t="s">
        <v>298</v>
      </c>
      <c r="N111" s="243" t="s">
        <v>445</v>
      </c>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4090</v>
      </c>
      <c r="B112" s="237" t="s">
        <v>4091</v>
      </c>
      <c r="C112" s="237" t="s">
        <v>4092</v>
      </c>
      <c r="D112" s="237" t="s">
        <v>4093</v>
      </c>
      <c r="E112" s="237" t="s">
        <v>21</v>
      </c>
      <c r="F112" s="237" t="s">
        <v>21</v>
      </c>
      <c r="G112" s="237" t="s">
        <v>21</v>
      </c>
      <c r="H112" s="237" t="s">
        <v>4094</v>
      </c>
      <c r="I112" s="237" t="s">
        <v>21</v>
      </c>
      <c r="J112" s="237" t="s">
        <v>4095</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4096</v>
      </c>
      <c r="B113" s="237" t="s">
        <v>4097</v>
      </c>
      <c r="C113" s="237" t="s">
        <v>4098</v>
      </c>
      <c r="D113" s="237" t="s">
        <v>4099</v>
      </c>
      <c r="E113" s="237" t="s">
        <v>21</v>
      </c>
      <c r="F113" s="237" t="s">
        <v>21</v>
      </c>
      <c r="G113" s="237" t="s">
        <v>21</v>
      </c>
      <c r="H113" s="237" t="s">
        <v>4100</v>
      </c>
      <c r="I113" s="237" t="s">
        <v>4101</v>
      </c>
      <c r="J113" s="237" t="s">
        <v>4102</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4103</v>
      </c>
      <c r="B114" s="237" t="s">
        <v>4104</v>
      </c>
      <c r="C114" s="237" t="s">
        <v>4105</v>
      </c>
      <c r="D114" s="237" t="s">
        <v>4106</v>
      </c>
      <c r="E114" s="237" t="s">
        <v>21</v>
      </c>
      <c r="F114" s="237" t="s">
        <v>21</v>
      </c>
      <c r="G114" s="237" t="s">
        <v>4107</v>
      </c>
      <c r="H114" s="237" t="s">
        <v>4108</v>
      </c>
      <c r="I114" s="237" t="s">
        <v>4109</v>
      </c>
      <c r="J114" s="237" t="s">
        <v>4110</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4111</v>
      </c>
      <c r="B115" s="237" t="s">
        <v>4112</v>
      </c>
      <c r="C115" s="237" t="s">
        <v>4113</v>
      </c>
      <c r="D115" s="237" t="s">
        <v>4114</v>
      </c>
      <c r="E115" s="237" t="s">
        <v>21</v>
      </c>
      <c r="F115" s="237" t="s">
        <v>4115</v>
      </c>
      <c r="G115" s="237" t="s">
        <v>21</v>
      </c>
      <c r="H115" s="237" t="s">
        <v>4116</v>
      </c>
      <c r="I115" s="237" t="s">
        <v>4116</v>
      </c>
      <c r="J115" s="237" t="s">
        <v>4117</v>
      </c>
      <c r="K115" s="240">
        <f>IF(COUNTIF(L115:AY115,"&lt;&gt;")=0,"",SUMPRODUCT(((Recommendations[ImplStatus]="Implemented")+(Recommendations[ImplStatus]="Compensated"))*ISNUMBER(MATCH(Recommendations[Id],L115:AY115,0)))/COUNTIF(L115:AY115,"&lt;&gt;"))</f>
        <v>0</v>
      </c>
      <c r="L115" s="243" t="s">
        <v>343</v>
      </c>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951</v>
      </c>
      <c r="B116" s="236" t="s">
        <v>4118</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4119</v>
      </c>
      <c r="B117" s="237" t="s">
        <v>4120</v>
      </c>
      <c r="C117" s="237" t="s">
        <v>4121</v>
      </c>
      <c r="D117" s="237" t="s">
        <v>4122</v>
      </c>
      <c r="E117" s="237" t="s">
        <v>21</v>
      </c>
      <c r="F117" s="237" t="s">
        <v>4123</v>
      </c>
      <c r="G117" s="237" t="s">
        <v>4124</v>
      </c>
      <c r="H117" s="237" t="s">
        <v>4125</v>
      </c>
      <c r="I117" s="237" t="s">
        <v>4126</v>
      </c>
      <c r="J117" s="237" t="s">
        <v>4127</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4128</v>
      </c>
      <c r="B118" s="237" t="s">
        <v>4129</v>
      </c>
      <c r="C118" s="237" t="s">
        <v>4130</v>
      </c>
      <c r="D118" s="237" t="s">
        <v>4131</v>
      </c>
      <c r="E118" s="237" t="s">
        <v>21</v>
      </c>
      <c r="F118" s="237" t="s">
        <v>21</v>
      </c>
      <c r="G118" s="237" t="s">
        <v>21</v>
      </c>
      <c r="H118" s="237" t="s">
        <v>4132</v>
      </c>
      <c r="I118" s="237" t="s">
        <v>3965</v>
      </c>
      <c r="J118" s="237" t="s">
        <v>4133</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4134</v>
      </c>
      <c r="B119" s="237" t="s">
        <v>4135</v>
      </c>
      <c r="C119" s="237" t="s">
        <v>4136</v>
      </c>
      <c r="D119" s="237" t="s">
        <v>4137</v>
      </c>
      <c r="E119" s="237" t="s">
        <v>21</v>
      </c>
      <c r="F119" s="237" t="s">
        <v>4138</v>
      </c>
      <c r="G119" s="237" t="s">
        <v>21</v>
      </c>
      <c r="H119" s="237" t="s">
        <v>4139</v>
      </c>
      <c r="I119" s="237" t="s">
        <v>4140</v>
      </c>
      <c r="J119" s="237" t="s">
        <v>4141</v>
      </c>
      <c r="K119" s="240">
        <f>IF(COUNTIF(L119:AY119,"&lt;&gt;")=0,"",SUMPRODUCT(((Recommendations[ImplStatus]="Implemented")+(Recommendations[ImplStatus]="Compensated"))*ISNUMBER(MATCH(Recommendations[Id],L119:AY119,0)))/COUNTIF(L119:AY119,"&lt;&gt;"))</f>
        <v>0</v>
      </c>
      <c r="L119" s="243" t="s">
        <v>313</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955</v>
      </c>
      <c r="B120" s="236" t="s">
        <v>4142</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4143</v>
      </c>
      <c r="B121" s="237" t="s">
        <v>4144</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4145</v>
      </c>
      <c r="B122" s="237" t="s">
        <v>4146</v>
      </c>
      <c r="C122" s="237" t="s">
        <v>4147</v>
      </c>
      <c r="D122" s="237" t="s">
        <v>4148</v>
      </c>
      <c r="E122" s="237" t="s">
        <v>21</v>
      </c>
      <c r="F122" s="237" t="s">
        <v>4149</v>
      </c>
      <c r="G122" s="237" t="s">
        <v>21</v>
      </c>
      <c r="H122" s="237" t="s">
        <v>4150</v>
      </c>
      <c r="I122" s="237" t="s">
        <v>4151</v>
      </c>
      <c r="J122" s="237" t="s">
        <v>4152</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4153</v>
      </c>
      <c r="B123" s="237" t="s">
        <v>4154</v>
      </c>
      <c r="C123" s="237" t="s">
        <v>4155</v>
      </c>
      <c r="D123" s="237" t="s">
        <v>4156</v>
      </c>
      <c r="E123" s="237" t="s">
        <v>21</v>
      </c>
      <c r="F123" s="237" t="s">
        <v>4157</v>
      </c>
      <c r="G123" s="237" t="s">
        <v>21</v>
      </c>
      <c r="H123" s="237" t="s">
        <v>4158</v>
      </c>
      <c r="I123" s="237" t="s">
        <v>21</v>
      </c>
      <c r="J123" s="237" t="s">
        <v>4159</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959</v>
      </c>
      <c r="B124" s="236" t="s">
        <v>4160</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4161</v>
      </c>
      <c r="B125" s="237" t="s">
        <v>4162</v>
      </c>
      <c r="C125" s="237" t="s">
        <v>4163</v>
      </c>
      <c r="D125" s="237" t="s">
        <v>4164</v>
      </c>
      <c r="E125" s="237" t="s">
        <v>21</v>
      </c>
      <c r="F125" s="237" t="s">
        <v>21</v>
      </c>
      <c r="G125" s="237" t="s">
        <v>21</v>
      </c>
      <c r="H125" s="237" t="s">
        <v>4165</v>
      </c>
      <c r="I125" s="237" t="s">
        <v>21</v>
      </c>
      <c r="J125" s="237" t="s">
        <v>4166</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4167</v>
      </c>
      <c r="B126" s="237" t="s">
        <v>4168</v>
      </c>
      <c r="C126" s="237" t="s">
        <v>4169</v>
      </c>
      <c r="D126" s="237" t="s">
        <v>4170</v>
      </c>
      <c r="E126" s="237" t="s">
        <v>21</v>
      </c>
      <c r="F126" s="237" t="s">
        <v>4171</v>
      </c>
      <c r="G126" s="237" t="s">
        <v>21</v>
      </c>
      <c r="H126" s="237" t="s">
        <v>4172</v>
      </c>
      <c r="I126" s="237" t="s">
        <v>4173</v>
      </c>
      <c r="J126" s="237" t="s">
        <v>4174</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4175</v>
      </c>
      <c r="B127" s="237" t="s">
        <v>4176</v>
      </c>
      <c r="C127" s="237" t="s">
        <v>4177</v>
      </c>
      <c r="D127" s="237" t="s">
        <v>4178</v>
      </c>
      <c r="E127" s="237" t="s">
        <v>4179</v>
      </c>
      <c r="F127" s="237" t="s">
        <v>21</v>
      </c>
      <c r="G127" s="237" t="s">
        <v>21</v>
      </c>
      <c r="H127" s="237" t="s">
        <v>4180</v>
      </c>
      <c r="I127" s="237" t="s">
        <v>21</v>
      </c>
      <c r="J127" s="237" t="s">
        <v>4181</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4182</v>
      </c>
      <c r="B128" s="237" t="s">
        <v>4183</v>
      </c>
      <c r="C128" s="237" t="s">
        <v>4184</v>
      </c>
      <c r="D128" s="237" t="s">
        <v>21</v>
      </c>
      <c r="E128" s="237" t="s">
        <v>21</v>
      </c>
      <c r="F128" s="237" t="s">
        <v>21</v>
      </c>
      <c r="G128" s="237" t="s">
        <v>21</v>
      </c>
      <c r="H128" s="237" t="s">
        <v>4185</v>
      </c>
      <c r="I128" s="237" t="s">
        <v>4186</v>
      </c>
      <c r="J128" s="237" t="s">
        <v>4187</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4188</v>
      </c>
      <c r="B129" s="237" t="s">
        <v>4189</v>
      </c>
      <c r="C129" s="237" t="s">
        <v>4190</v>
      </c>
      <c r="D129" s="237" t="s">
        <v>21</v>
      </c>
      <c r="E129" s="237" t="s">
        <v>4191</v>
      </c>
      <c r="F129" s="237" t="s">
        <v>21</v>
      </c>
      <c r="G129" s="237" t="s">
        <v>21</v>
      </c>
      <c r="H129" s="237" t="s">
        <v>4192</v>
      </c>
      <c r="I129" s="237" t="s">
        <v>21</v>
      </c>
      <c r="J129" s="237" t="s">
        <v>4193</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4194</v>
      </c>
      <c r="B130" s="237" t="s">
        <v>4195</v>
      </c>
      <c r="C130" s="237" t="s">
        <v>4196</v>
      </c>
      <c r="D130" s="237" t="s">
        <v>21</v>
      </c>
      <c r="E130" s="237" t="s">
        <v>21</v>
      </c>
      <c r="F130" s="237" t="s">
        <v>21</v>
      </c>
      <c r="G130" s="237" t="s">
        <v>21</v>
      </c>
      <c r="H130" s="237" t="s">
        <v>4197</v>
      </c>
      <c r="I130" s="237" t="s">
        <v>21</v>
      </c>
      <c r="J130" s="237" t="s">
        <v>4198</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4199</v>
      </c>
      <c r="B131" s="235" t="s">
        <v>4200</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977</v>
      </c>
      <c r="B132" s="236" t="s">
        <v>4201</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4202</v>
      </c>
      <c r="B133" s="237" t="s">
        <v>4203</v>
      </c>
      <c r="C133" s="237" t="s">
        <v>4204</v>
      </c>
      <c r="D133" s="237" t="s">
        <v>3737</v>
      </c>
      <c r="E133" s="237" t="s">
        <v>3523</v>
      </c>
      <c r="F133" s="237" t="s">
        <v>21</v>
      </c>
      <c r="G133" s="237" t="s">
        <v>21</v>
      </c>
      <c r="H133" s="237" t="s">
        <v>4205</v>
      </c>
      <c r="I133" s="237" t="s">
        <v>21</v>
      </c>
      <c r="J133" s="237" t="s">
        <v>4206</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4207</v>
      </c>
      <c r="B134" s="237" t="s">
        <v>4208</v>
      </c>
      <c r="C134" s="237" t="s">
        <v>3742</v>
      </c>
      <c r="D134" s="237" t="s">
        <v>3529</v>
      </c>
      <c r="E134" s="237" t="s">
        <v>21</v>
      </c>
      <c r="F134" s="237" t="s">
        <v>3531</v>
      </c>
      <c r="G134" s="237" t="s">
        <v>21</v>
      </c>
      <c r="H134" s="237" t="s">
        <v>4209</v>
      </c>
      <c r="I134" s="237" t="s">
        <v>21</v>
      </c>
      <c r="J134" s="237" t="s">
        <v>4210</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981</v>
      </c>
      <c r="B135" s="236" t="s">
        <v>4211</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4212</v>
      </c>
      <c r="B136" s="237" t="s">
        <v>4213</v>
      </c>
      <c r="C136" s="237" t="s">
        <v>4214</v>
      </c>
      <c r="D136" s="237" t="s">
        <v>4215</v>
      </c>
      <c r="E136" s="237" t="s">
        <v>4216</v>
      </c>
      <c r="F136" s="237" t="s">
        <v>4217</v>
      </c>
      <c r="G136" s="237" t="s">
        <v>21</v>
      </c>
      <c r="H136" s="237" t="s">
        <v>4218</v>
      </c>
      <c r="I136" s="237" t="s">
        <v>21</v>
      </c>
      <c r="J136" s="237" t="s">
        <v>4219</v>
      </c>
      <c r="K136" s="240">
        <f>IF(COUNTIF(L136:AY136,"&lt;&gt;")=0,"",SUMPRODUCT(((Recommendations[ImplStatus]="Implemented")+(Recommendations[ImplStatus]="Compensated"))*ISNUMBER(MATCH(Recommendations[Id],L136:AY136,0)))/COUNTIF(L136:AY136,"&lt;&gt;"))</f>
        <v>0</v>
      </c>
      <c r="L136" s="243" t="s">
        <v>187</v>
      </c>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4220</v>
      </c>
      <c r="B137" s="237" t="s">
        <v>4221</v>
      </c>
      <c r="C137" s="237" t="s">
        <v>4222</v>
      </c>
      <c r="D137" s="237" t="s">
        <v>4223</v>
      </c>
      <c r="E137" s="237" t="s">
        <v>21</v>
      </c>
      <c r="F137" s="237" t="s">
        <v>21</v>
      </c>
      <c r="G137" s="237" t="s">
        <v>21</v>
      </c>
      <c r="H137" s="237" t="s">
        <v>4224</v>
      </c>
      <c r="I137" s="237" t="s">
        <v>21</v>
      </c>
      <c r="J137" s="237" t="s">
        <v>4225</v>
      </c>
      <c r="K137" s="240">
        <f>IF(COUNTIF(L137:AY137,"&lt;&gt;")=0,"",SUMPRODUCT(((Recommendations[ImplStatus]="Implemented")+(Recommendations[ImplStatus]="Compensated"))*ISNUMBER(MATCH(Recommendations[Id],L137:AY137,0)))/COUNTIF(L137:AY137,"&lt;&gt;"))</f>
        <v>0</v>
      </c>
      <c r="L137" s="243" t="s">
        <v>187</v>
      </c>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4226</v>
      </c>
      <c r="B138" s="237" t="s">
        <v>4227</v>
      </c>
      <c r="C138" s="237" t="s">
        <v>4228</v>
      </c>
      <c r="D138" s="237" t="s">
        <v>21</v>
      </c>
      <c r="E138" s="237" t="s">
        <v>21</v>
      </c>
      <c r="F138" s="237" t="s">
        <v>21</v>
      </c>
      <c r="G138" s="237" t="s">
        <v>21</v>
      </c>
      <c r="H138" s="237" t="s">
        <v>4229</v>
      </c>
      <c r="I138" s="237" t="s">
        <v>21</v>
      </c>
      <c r="J138" s="237" t="s">
        <v>4230</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4231</v>
      </c>
      <c r="B139" s="237" t="s">
        <v>4232</v>
      </c>
      <c r="C139" s="237" t="s">
        <v>4233</v>
      </c>
      <c r="D139" s="237" t="s">
        <v>4234</v>
      </c>
      <c r="E139" s="237" t="s">
        <v>21</v>
      </c>
      <c r="F139" s="237" t="s">
        <v>21</v>
      </c>
      <c r="G139" s="237" t="s">
        <v>21</v>
      </c>
      <c r="H139" s="237" t="s">
        <v>4235</v>
      </c>
      <c r="I139" s="237" t="s">
        <v>4236</v>
      </c>
      <c r="J139" s="237" t="s">
        <v>4237</v>
      </c>
      <c r="K139" s="240">
        <f>IF(COUNTIF(L139:AY139,"&lt;&gt;")=0,"",SUMPRODUCT(((Recommendations[ImplStatus]="Implemented")+(Recommendations[ImplStatus]="Compensated"))*ISNUMBER(MATCH(Recommendations[Id],L139:AY139,0)))/COUNTIF(L139:AY139,"&lt;&gt;"))</f>
        <v>0</v>
      </c>
      <c r="L139" s="243" t="s">
        <v>192</v>
      </c>
      <c r="M139" s="243" t="s">
        <v>293</v>
      </c>
      <c r="N139" s="243" t="s">
        <v>303</v>
      </c>
      <c r="O139" s="243" t="s">
        <v>333</v>
      </c>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4238</v>
      </c>
      <c r="B140" s="237" t="s">
        <v>4239</v>
      </c>
      <c r="C140" s="237" t="s">
        <v>4240</v>
      </c>
      <c r="D140" s="237" t="s">
        <v>4241</v>
      </c>
      <c r="E140" s="237" t="s">
        <v>21</v>
      </c>
      <c r="F140" s="237" t="s">
        <v>21</v>
      </c>
      <c r="G140" s="237" t="s">
        <v>21</v>
      </c>
      <c r="H140" s="237" t="s">
        <v>4242</v>
      </c>
      <c r="I140" s="237" t="s">
        <v>3965</v>
      </c>
      <c r="J140" s="237" t="s">
        <v>4243</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4244</v>
      </c>
      <c r="B141" s="237" t="s">
        <v>4245</v>
      </c>
      <c r="C141" s="237" t="s">
        <v>4246</v>
      </c>
      <c r="D141" s="237" t="s">
        <v>21</v>
      </c>
      <c r="E141" s="237" t="s">
        <v>4247</v>
      </c>
      <c r="F141" s="237" t="s">
        <v>21</v>
      </c>
      <c r="G141" s="237" t="s">
        <v>21</v>
      </c>
      <c r="H141" s="237" t="s">
        <v>4248</v>
      </c>
      <c r="I141" s="237" t="s">
        <v>3965</v>
      </c>
      <c r="J141" s="237" t="s">
        <v>4249</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4250</v>
      </c>
      <c r="B142" s="237" t="s">
        <v>4251</v>
      </c>
      <c r="C142" s="237" t="s">
        <v>4252</v>
      </c>
      <c r="D142" s="237" t="s">
        <v>4253</v>
      </c>
      <c r="E142" s="237" t="s">
        <v>4247</v>
      </c>
      <c r="F142" s="237" t="s">
        <v>21</v>
      </c>
      <c r="G142" s="237" t="s">
        <v>21</v>
      </c>
      <c r="H142" s="237" t="s">
        <v>4254</v>
      </c>
      <c r="I142" s="237" t="s">
        <v>4255</v>
      </c>
      <c r="J142" s="237" t="s">
        <v>4256</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985</v>
      </c>
      <c r="B143" s="236" t="s">
        <v>4257</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4258</v>
      </c>
      <c r="B144" s="237" t="s">
        <v>4259</v>
      </c>
      <c r="C144" s="237" t="s">
        <v>4260</v>
      </c>
      <c r="D144" s="237" t="s">
        <v>21</v>
      </c>
      <c r="E144" s="237" t="s">
        <v>21</v>
      </c>
      <c r="F144" s="237" t="s">
        <v>21</v>
      </c>
      <c r="G144" s="237" t="s">
        <v>21</v>
      </c>
      <c r="H144" s="237" t="s">
        <v>4261</v>
      </c>
      <c r="I144" s="237" t="s">
        <v>21</v>
      </c>
      <c r="J144" s="237" t="s">
        <v>4262</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4263</v>
      </c>
      <c r="B145" s="237" t="s">
        <v>4264</v>
      </c>
      <c r="C145" s="237" t="s">
        <v>4265</v>
      </c>
      <c r="D145" s="237" t="s">
        <v>21</v>
      </c>
      <c r="E145" s="237" t="s">
        <v>21</v>
      </c>
      <c r="F145" s="237" t="s">
        <v>21</v>
      </c>
      <c r="G145" s="237" t="s">
        <v>21</v>
      </c>
      <c r="H145" s="237" t="s">
        <v>4266</v>
      </c>
      <c r="I145" s="237" t="s">
        <v>21</v>
      </c>
      <c r="J145" s="237" t="s">
        <v>4267</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4268</v>
      </c>
      <c r="B146" s="237" t="s">
        <v>4269</v>
      </c>
      <c r="C146" s="237" t="s">
        <v>4270</v>
      </c>
      <c r="D146" s="237" t="s">
        <v>4271</v>
      </c>
      <c r="E146" s="237" t="s">
        <v>21</v>
      </c>
      <c r="F146" s="237" t="s">
        <v>21</v>
      </c>
      <c r="G146" s="237" t="s">
        <v>21</v>
      </c>
      <c r="H146" s="237" t="s">
        <v>4272</v>
      </c>
      <c r="I146" s="237" t="s">
        <v>21</v>
      </c>
      <c r="J146" s="237" t="s">
        <v>4273</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4274</v>
      </c>
      <c r="B147" s="235" t="s">
        <v>4275</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1007</v>
      </c>
      <c r="B148" s="236" t="s">
        <v>4276</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4277</v>
      </c>
      <c r="B149" s="237" t="s">
        <v>4278</v>
      </c>
      <c r="C149" s="237" t="s">
        <v>4279</v>
      </c>
      <c r="D149" s="237" t="s">
        <v>3737</v>
      </c>
      <c r="E149" s="237" t="s">
        <v>3523</v>
      </c>
      <c r="F149" s="237" t="s">
        <v>21</v>
      </c>
      <c r="G149" s="237" t="s">
        <v>21</v>
      </c>
      <c r="H149" s="237" t="s">
        <v>4280</v>
      </c>
      <c r="I149" s="237" t="s">
        <v>21</v>
      </c>
      <c r="J149" s="237" t="s">
        <v>4281</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4282</v>
      </c>
      <c r="B150" s="237" t="s">
        <v>4283</v>
      </c>
      <c r="C150" s="237" t="s">
        <v>3528</v>
      </c>
      <c r="D150" s="237" t="s">
        <v>3529</v>
      </c>
      <c r="E150" s="237" t="s">
        <v>21</v>
      </c>
      <c r="F150" s="237" t="s">
        <v>3531</v>
      </c>
      <c r="G150" s="237" t="s">
        <v>21</v>
      </c>
      <c r="H150" s="237" t="s">
        <v>4284</v>
      </c>
      <c r="I150" s="237" t="s">
        <v>21</v>
      </c>
      <c r="J150" s="237" t="s">
        <v>4285</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1011</v>
      </c>
      <c r="B151" s="236" t="s">
        <v>4286</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4287</v>
      </c>
      <c r="B152" s="237" t="s">
        <v>4288</v>
      </c>
      <c r="C152" s="237" t="s">
        <v>4289</v>
      </c>
      <c r="D152" s="237" t="s">
        <v>21</v>
      </c>
      <c r="E152" s="237" t="s">
        <v>21</v>
      </c>
      <c r="F152" s="237" t="s">
        <v>21</v>
      </c>
      <c r="G152" s="237" t="s">
        <v>21</v>
      </c>
      <c r="H152" s="237" t="s">
        <v>4290</v>
      </c>
      <c r="I152" s="237" t="s">
        <v>4291</v>
      </c>
      <c r="J152" s="237" t="s">
        <v>4292</v>
      </c>
      <c r="K152" s="240">
        <f>IF(COUNTIF(L152:AY152,"&lt;&gt;")=0,"",SUMPRODUCT(((Recommendations[ImplStatus]="Implemented")+(Recommendations[ImplStatus]="Compensated"))*ISNUMBER(MATCH(Recommendations[Id],L152:AY152,0)))/COUNTIF(L152:AY152,"&lt;&gt;"))</f>
        <v>0</v>
      </c>
      <c r="L152" s="243" t="s">
        <v>166</v>
      </c>
      <c r="M152" s="243" t="s">
        <v>172</v>
      </c>
      <c r="N152" s="243" t="s">
        <v>182</v>
      </c>
      <c r="O152" s="243" t="s">
        <v>212</v>
      </c>
      <c r="P152" s="243" t="s">
        <v>308</v>
      </c>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4293</v>
      </c>
      <c r="B153" s="237" t="s">
        <v>4294</v>
      </c>
      <c r="C153" s="237" t="s">
        <v>4295</v>
      </c>
      <c r="D153" s="237" t="s">
        <v>4296</v>
      </c>
      <c r="E153" s="237" t="s">
        <v>21</v>
      </c>
      <c r="F153" s="237" t="s">
        <v>4297</v>
      </c>
      <c r="G153" s="237" t="s">
        <v>21</v>
      </c>
      <c r="H153" s="237" t="s">
        <v>4298</v>
      </c>
      <c r="I153" s="237" t="s">
        <v>4299</v>
      </c>
      <c r="J153" s="237" t="s">
        <v>4300</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4301</v>
      </c>
      <c r="B154" s="237" t="s">
        <v>4302</v>
      </c>
      <c r="C154" s="237" t="s">
        <v>4303</v>
      </c>
      <c r="D154" s="237" t="s">
        <v>21</v>
      </c>
      <c r="E154" s="237" t="s">
        <v>21</v>
      </c>
      <c r="F154" s="237" t="s">
        <v>4304</v>
      </c>
      <c r="G154" s="237" t="s">
        <v>21</v>
      </c>
      <c r="H154" s="237" t="s">
        <v>4305</v>
      </c>
      <c r="I154" s="237" t="s">
        <v>21</v>
      </c>
      <c r="J154" s="237" t="s">
        <v>4306</v>
      </c>
      <c r="K154" s="240">
        <f>IF(COUNTIF(L154:AY154,"&lt;&gt;")=0,"",SUMPRODUCT(((Recommendations[ImplStatus]="Implemented")+(Recommendations[ImplStatus]="Compensated"))*ISNUMBER(MATCH(Recommendations[Id],L154:AY154,0)))/COUNTIF(L154:AY154,"&lt;&gt;"))</f>
        <v>0</v>
      </c>
      <c r="L154" s="243" t="s">
        <v>192</v>
      </c>
      <c r="M154" s="243" t="s">
        <v>333</v>
      </c>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4307</v>
      </c>
      <c r="B155" s="237" t="s">
        <v>4308</v>
      </c>
      <c r="C155" s="237" t="s">
        <v>4309</v>
      </c>
      <c r="D155" s="237" t="s">
        <v>21</v>
      </c>
      <c r="E155" s="237" t="s">
        <v>21</v>
      </c>
      <c r="F155" s="237" t="s">
        <v>21</v>
      </c>
      <c r="G155" s="237" t="s">
        <v>21</v>
      </c>
      <c r="H155" s="237" t="s">
        <v>4310</v>
      </c>
      <c r="I155" s="237" t="s">
        <v>4311</v>
      </c>
      <c r="J155" s="237" t="s">
        <v>4312</v>
      </c>
      <c r="K155" s="240" t="str">
        <f>IF(COUNTIF(L155:AY155,"&lt;&gt;")=0,"",SUMPRODUCT(((Recommendations[ImplStatus]="Implemented")+(Recommendations[ImplStatus]="Compensated"))*ISNUMBER(MATCH(Recommendations[Id],L155:AY155,0)))/COUNTIF(L155:AY155,"&lt;&gt;"))</f>
        <v/>
      </c>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4313</v>
      </c>
      <c r="B156" s="237" t="s">
        <v>4314</v>
      </c>
      <c r="C156" s="237" t="s">
        <v>4315</v>
      </c>
      <c r="D156" s="237" t="s">
        <v>21</v>
      </c>
      <c r="E156" s="237" t="s">
        <v>21</v>
      </c>
      <c r="F156" s="237" t="s">
        <v>21</v>
      </c>
      <c r="G156" s="237" t="s">
        <v>21</v>
      </c>
      <c r="H156" s="237" t="s">
        <v>4316</v>
      </c>
      <c r="I156" s="237" t="s">
        <v>21</v>
      </c>
      <c r="J156" s="237" t="s">
        <v>4317</v>
      </c>
      <c r="K156" s="240">
        <f>IF(COUNTIF(L156:AY156,"&lt;&gt;")=0,"",SUMPRODUCT(((Recommendations[ImplStatus]="Implemented")+(Recommendations[ImplStatus]="Compensated"))*ISNUMBER(MATCH(Recommendations[Id],L156:AY156,0)))/COUNTIF(L156:AY156,"&lt;&gt;"))</f>
        <v>0</v>
      </c>
      <c r="L156" s="243" t="s">
        <v>182</v>
      </c>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4318</v>
      </c>
      <c r="B157" s="237" t="s">
        <v>4319</v>
      </c>
      <c r="C157" s="237" t="s">
        <v>4320</v>
      </c>
      <c r="D157" s="237" t="s">
        <v>4321</v>
      </c>
      <c r="E157" s="237" t="s">
        <v>21</v>
      </c>
      <c r="F157" s="237" t="s">
        <v>21</v>
      </c>
      <c r="G157" s="237" t="s">
        <v>21</v>
      </c>
      <c r="H157" s="237" t="s">
        <v>4322</v>
      </c>
      <c r="I157" s="237" t="s">
        <v>21</v>
      </c>
      <c r="J157" s="237" t="s">
        <v>4323</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4324</v>
      </c>
      <c r="B158" s="237" t="s">
        <v>4325</v>
      </c>
      <c r="C158" s="237" t="s">
        <v>4326</v>
      </c>
      <c r="D158" s="237" t="s">
        <v>4327</v>
      </c>
      <c r="E158" s="237" t="s">
        <v>21</v>
      </c>
      <c r="F158" s="237" t="s">
        <v>21</v>
      </c>
      <c r="G158" s="237" t="s">
        <v>21</v>
      </c>
      <c r="H158" s="237" t="s">
        <v>21</v>
      </c>
      <c r="I158" s="237" t="s">
        <v>21</v>
      </c>
      <c r="J158" s="237" t="s">
        <v>4328</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4329</v>
      </c>
      <c r="B159" s="237" t="s">
        <v>4330</v>
      </c>
      <c r="C159" s="237" t="s">
        <v>4331</v>
      </c>
      <c r="D159" s="237" t="s">
        <v>4332</v>
      </c>
      <c r="E159" s="237" t="s">
        <v>21</v>
      </c>
      <c r="F159" s="237" t="s">
        <v>4333</v>
      </c>
      <c r="G159" s="237" t="s">
        <v>21</v>
      </c>
      <c r="H159" s="237" t="s">
        <v>4334</v>
      </c>
      <c r="I159" s="237" t="s">
        <v>4335</v>
      </c>
      <c r="J159" s="237" t="s">
        <v>4336</v>
      </c>
      <c r="K159" s="240">
        <f>IF(COUNTIF(L159:AY159,"&lt;&gt;")=0,"",SUMPRODUCT(((Recommendations[ImplStatus]="Implemented")+(Recommendations[ImplStatus]="Compensated"))*ISNUMBER(MATCH(Recommendations[Id],L159:AY159,0)))/COUNTIF(L159:AY159,"&lt;&gt;"))</f>
        <v>0</v>
      </c>
      <c r="L159" s="243" t="s">
        <v>202</v>
      </c>
      <c r="M159" s="243" t="s">
        <v>207</v>
      </c>
      <c r="N159" s="243" t="s">
        <v>411</v>
      </c>
      <c r="O159" s="243" t="s">
        <v>416</v>
      </c>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1015</v>
      </c>
      <c r="B160" s="236" t="s">
        <v>4337</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4338</v>
      </c>
      <c r="B161" s="237" t="s">
        <v>4339</v>
      </c>
      <c r="C161" s="237" t="s">
        <v>4340</v>
      </c>
      <c r="D161" s="237" t="s">
        <v>4341</v>
      </c>
      <c r="E161" s="237" t="s">
        <v>21</v>
      </c>
      <c r="F161" s="237" t="s">
        <v>21</v>
      </c>
      <c r="G161" s="237" t="s">
        <v>4342</v>
      </c>
      <c r="H161" s="237" t="s">
        <v>4343</v>
      </c>
      <c r="I161" s="237" t="s">
        <v>4344</v>
      </c>
      <c r="J161" s="237" t="s">
        <v>4345</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4346</v>
      </c>
      <c r="B162" s="237" t="s">
        <v>4347</v>
      </c>
      <c r="C162" s="237" t="s">
        <v>4348</v>
      </c>
      <c r="D162" s="237" t="s">
        <v>4349</v>
      </c>
      <c r="E162" s="237" t="s">
        <v>21</v>
      </c>
      <c r="F162" s="237" t="s">
        <v>21</v>
      </c>
      <c r="G162" s="237" t="s">
        <v>21</v>
      </c>
      <c r="H162" s="237" t="s">
        <v>4350</v>
      </c>
      <c r="I162" s="237" t="s">
        <v>21</v>
      </c>
      <c r="J162" s="237" t="s">
        <v>4351</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4352</v>
      </c>
      <c r="B163" s="237" t="s">
        <v>4353</v>
      </c>
      <c r="C163" s="237" t="s">
        <v>4354</v>
      </c>
      <c r="D163" s="237" t="s">
        <v>4349</v>
      </c>
      <c r="E163" s="237" t="s">
        <v>21</v>
      </c>
      <c r="F163" s="237" t="s">
        <v>4355</v>
      </c>
      <c r="G163" s="237" t="s">
        <v>21</v>
      </c>
      <c r="H163" s="237" t="s">
        <v>4356</v>
      </c>
      <c r="I163" s="237" t="s">
        <v>21</v>
      </c>
      <c r="J163" s="237" t="s">
        <v>4357</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4358</v>
      </c>
      <c r="B164" s="237" t="s">
        <v>4359</v>
      </c>
      <c r="C164" s="237" t="s">
        <v>4360</v>
      </c>
      <c r="D164" s="237" t="s">
        <v>4361</v>
      </c>
      <c r="E164" s="237" t="s">
        <v>21</v>
      </c>
      <c r="F164" s="237" t="s">
        <v>21</v>
      </c>
      <c r="G164" s="237" t="s">
        <v>21</v>
      </c>
      <c r="H164" s="237" t="s">
        <v>4362</v>
      </c>
      <c r="I164" s="237" t="s">
        <v>4363</v>
      </c>
      <c r="J164" s="237" t="s">
        <v>4364</v>
      </c>
      <c r="K164" s="240">
        <f>IF(COUNTIF(L164:AY164,"&lt;&gt;")=0,"",SUMPRODUCT(((Recommendations[ImplStatus]="Implemented")+(Recommendations[ImplStatus]="Compensated"))*ISNUMBER(MATCH(Recommendations[Id],L164:AY164,0)))/COUNTIF(L164:AY164,"&lt;&gt;"))</f>
        <v>0</v>
      </c>
      <c r="L164" s="243" t="s">
        <v>197</v>
      </c>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4365</v>
      </c>
      <c r="B165" s="237" t="s">
        <v>4366</v>
      </c>
      <c r="C165" s="237" t="s">
        <v>4367</v>
      </c>
      <c r="D165" s="237" t="s">
        <v>21</v>
      </c>
      <c r="E165" s="237" t="s">
        <v>21</v>
      </c>
      <c r="F165" s="237" t="s">
        <v>21</v>
      </c>
      <c r="G165" s="237" t="s">
        <v>21</v>
      </c>
      <c r="H165" s="237" t="s">
        <v>4368</v>
      </c>
      <c r="I165" s="237" t="s">
        <v>21</v>
      </c>
      <c r="J165" s="237" t="s">
        <v>4369</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4370</v>
      </c>
      <c r="B166" s="237" t="s">
        <v>4371</v>
      </c>
      <c r="C166" s="237" t="s">
        <v>4372</v>
      </c>
      <c r="D166" s="237" t="s">
        <v>4373</v>
      </c>
      <c r="E166" s="237" t="s">
        <v>21</v>
      </c>
      <c r="F166" s="237" t="s">
        <v>21</v>
      </c>
      <c r="G166" s="237" t="s">
        <v>21</v>
      </c>
      <c r="H166" s="237" t="s">
        <v>4374</v>
      </c>
      <c r="I166" s="237" t="s">
        <v>4375</v>
      </c>
      <c r="J166" s="237" t="s">
        <v>4376</v>
      </c>
      <c r="K166" s="240">
        <f>IF(COUNTIF(L166:AY166,"&lt;&gt;")=0,"",SUMPRODUCT(((Recommendations[ImplStatus]="Implemented")+(Recommendations[ImplStatus]="Compensated"))*ISNUMBER(MATCH(Recommendations[Id],L166:AY166,0)))/COUNTIF(L166:AY166,"&lt;&gt;"))</f>
        <v>0</v>
      </c>
      <c r="L166" s="243" t="s">
        <v>363</v>
      </c>
      <c r="M166" s="243" t="s">
        <v>368</v>
      </c>
      <c r="N166" s="243" t="s">
        <v>373</v>
      </c>
      <c r="O166" s="243" t="s">
        <v>378</v>
      </c>
      <c r="P166" s="243" t="s">
        <v>382</v>
      </c>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4377</v>
      </c>
      <c r="B167" s="237" t="s">
        <v>4378</v>
      </c>
      <c r="C167" s="237" t="s">
        <v>4379</v>
      </c>
      <c r="D167" s="237" t="s">
        <v>21</v>
      </c>
      <c r="E167" s="237" t="s">
        <v>21</v>
      </c>
      <c r="F167" s="237" t="s">
        <v>21</v>
      </c>
      <c r="G167" s="237" t="s">
        <v>21</v>
      </c>
      <c r="H167" s="237" t="s">
        <v>4380</v>
      </c>
      <c r="I167" s="237" t="s">
        <v>4381</v>
      </c>
      <c r="J167" s="237" t="s">
        <v>4382</v>
      </c>
      <c r="K167" s="240">
        <f>IF(COUNTIF(L167:AY167,"&lt;&gt;")=0,"",SUMPRODUCT(((Recommendations[ImplStatus]="Implemented")+(Recommendations[ImplStatus]="Compensated"))*ISNUMBER(MATCH(Recommendations[Id],L167:AY167,0)))/COUNTIF(L167:AY167,"&lt;&gt;"))</f>
        <v>0</v>
      </c>
      <c r="L167" s="243" t="s">
        <v>363</v>
      </c>
      <c r="M167" s="243" t="s">
        <v>368</v>
      </c>
      <c r="N167" s="243" t="s">
        <v>373</v>
      </c>
      <c r="O167" s="243" t="s">
        <v>378</v>
      </c>
      <c r="P167" s="243" t="s">
        <v>382</v>
      </c>
      <c r="Q167" s="243" t="s">
        <v>450</v>
      </c>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4383</v>
      </c>
      <c r="B168" s="237" t="s">
        <v>4384</v>
      </c>
      <c r="C168" s="237" t="s">
        <v>4385</v>
      </c>
      <c r="D168" s="237" t="s">
        <v>4386</v>
      </c>
      <c r="E168" s="237" t="s">
        <v>21</v>
      </c>
      <c r="F168" s="237" t="s">
        <v>21</v>
      </c>
      <c r="G168" s="237" t="s">
        <v>21</v>
      </c>
      <c r="H168" s="237" t="s">
        <v>4387</v>
      </c>
      <c r="I168" s="237" t="s">
        <v>21</v>
      </c>
      <c r="J168" s="237" t="s">
        <v>4388</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4389</v>
      </c>
      <c r="B169" s="237" t="s">
        <v>4390</v>
      </c>
      <c r="C169" s="237" t="s">
        <v>4391</v>
      </c>
      <c r="D169" s="237" t="s">
        <v>4392</v>
      </c>
      <c r="E169" s="237" t="s">
        <v>21</v>
      </c>
      <c r="F169" s="237" t="s">
        <v>21</v>
      </c>
      <c r="G169" s="237" t="s">
        <v>4393</v>
      </c>
      <c r="H169" s="237" t="s">
        <v>4394</v>
      </c>
      <c r="I169" s="237" t="s">
        <v>4395</v>
      </c>
      <c r="J169" s="237" t="s">
        <v>4396</v>
      </c>
      <c r="K169" s="240">
        <f>IF(COUNTIF(L169:AY169,"&lt;&gt;")=0,"",SUMPRODUCT(((Recommendations[ImplStatus]="Implemented")+(Recommendations[ImplStatus]="Compensated"))*ISNUMBER(MATCH(Recommendations[Id],L169:AY169,0)))/COUNTIF(L169:AY169,"&lt;&gt;"))</f>
        <v>0</v>
      </c>
      <c r="L169" s="243" t="s">
        <v>450</v>
      </c>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4397</v>
      </c>
      <c r="B170" s="237" t="s">
        <v>4398</v>
      </c>
      <c r="C170" s="237" t="s">
        <v>4399</v>
      </c>
      <c r="D170" s="237" t="s">
        <v>4400</v>
      </c>
      <c r="E170" s="237" t="s">
        <v>21</v>
      </c>
      <c r="F170" s="237" t="s">
        <v>21</v>
      </c>
      <c r="G170" s="237" t="s">
        <v>21</v>
      </c>
      <c r="H170" s="237" t="s">
        <v>4401</v>
      </c>
      <c r="I170" s="237" t="s">
        <v>4402</v>
      </c>
      <c r="J170" s="237" t="s">
        <v>4403</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4404</v>
      </c>
      <c r="B171" s="237" t="s">
        <v>4405</v>
      </c>
      <c r="C171" s="237" t="s">
        <v>4399</v>
      </c>
      <c r="D171" s="237" t="s">
        <v>4406</v>
      </c>
      <c r="E171" s="237" t="s">
        <v>21</v>
      </c>
      <c r="F171" s="237" t="s">
        <v>21</v>
      </c>
      <c r="G171" s="237" t="s">
        <v>4407</v>
      </c>
      <c r="H171" s="237" t="s">
        <v>4401</v>
      </c>
      <c r="I171" s="237" t="s">
        <v>4408</v>
      </c>
      <c r="J171" s="237" t="s">
        <v>4409</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4410</v>
      </c>
      <c r="B172" s="237" t="s">
        <v>4411</v>
      </c>
      <c r="C172" s="237" t="s">
        <v>4412</v>
      </c>
      <c r="D172" s="237" t="s">
        <v>4413</v>
      </c>
      <c r="E172" s="237" t="s">
        <v>21</v>
      </c>
      <c r="F172" s="237" t="s">
        <v>21</v>
      </c>
      <c r="G172" s="237" t="s">
        <v>21</v>
      </c>
      <c r="H172" s="237" t="s">
        <v>4414</v>
      </c>
      <c r="I172" s="237" t="s">
        <v>21</v>
      </c>
      <c r="J172" s="237" t="s">
        <v>4415</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1019</v>
      </c>
      <c r="B173" s="236" t="s">
        <v>4416</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4417</v>
      </c>
      <c r="B174" s="237" t="s">
        <v>4418</v>
      </c>
      <c r="C174" s="237" t="s">
        <v>4419</v>
      </c>
      <c r="D174" s="237" t="s">
        <v>4420</v>
      </c>
      <c r="E174" s="237" t="s">
        <v>4421</v>
      </c>
      <c r="F174" s="237" t="s">
        <v>21</v>
      </c>
      <c r="G174" s="237" t="s">
        <v>21</v>
      </c>
      <c r="H174" s="237" t="s">
        <v>4422</v>
      </c>
      <c r="I174" s="237" t="s">
        <v>4423</v>
      </c>
      <c r="J174" s="237" t="s">
        <v>4424</v>
      </c>
      <c r="K174" s="240">
        <f>IF(COUNTIF(L174:AY174,"&lt;&gt;")=0,"",SUMPRODUCT(((Recommendations[ImplStatus]="Implemented")+(Recommendations[ImplStatus]="Compensated"))*ISNUMBER(MATCH(Recommendations[Id],L174:AY174,0)))/COUNTIF(L174:AY174,"&lt;&gt;"))</f>
        <v>0</v>
      </c>
      <c r="L174" s="243" t="s">
        <v>348</v>
      </c>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4425</v>
      </c>
      <c r="B175" s="237" t="s">
        <v>4426</v>
      </c>
      <c r="C175" s="237" t="s">
        <v>4427</v>
      </c>
      <c r="D175" s="237" t="s">
        <v>21</v>
      </c>
      <c r="E175" s="237" t="s">
        <v>4428</v>
      </c>
      <c r="F175" s="237" t="s">
        <v>21</v>
      </c>
      <c r="G175" s="237" t="s">
        <v>21</v>
      </c>
      <c r="H175" s="237" t="s">
        <v>4429</v>
      </c>
      <c r="I175" s="237" t="s">
        <v>21</v>
      </c>
      <c r="J175" s="237" t="s">
        <v>4430</v>
      </c>
      <c r="K175" s="240">
        <f>IF(COUNTIF(L175:AY175,"&lt;&gt;")=0,"",SUMPRODUCT(((Recommendations[ImplStatus]="Implemented")+(Recommendations[ImplStatus]="Compensated"))*ISNUMBER(MATCH(Recommendations[Id],L175:AY175,0)))/COUNTIF(L175:AY175,"&lt;&gt;"))</f>
        <v>0</v>
      </c>
      <c r="L175" s="243" t="s">
        <v>308</v>
      </c>
      <c r="M175" s="243" t="s">
        <v>348</v>
      </c>
      <c r="N175" s="243" t="s">
        <v>386</v>
      </c>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4431</v>
      </c>
      <c r="B176" s="237" t="s">
        <v>4432</v>
      </c>
      <c r="C176" s="237" t="s">
        <v>4433</v>
      </c>
      <c r="D176" s="237" t="s">
        <v>21</v>
      </c>
      <c r="E176" s="237" t="s">
        <v>4434</v>
      </c>
      <c r="F176" s="237" t="s">
        <v>21</v>
      </c>
      <c r="G176" s="237" t="s">
        <v>21</v>
      </c>
      <c r="H176" s="237" t="s">
        <v>4435</v>
      </c>
      <c r="I176" s="237" t="s">
        <v>4436</v>
      </c>
      <c r="J176" s="237" t="s">
        <v>4437</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1024</v>
      </c>
      <c r="B177" s="236" t="s">
        <v>4438</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4439</v>
      </c>
      <c r="B178" s="237" t="s">
        <v>4440</v>
      </c>
      <c r="C178" s="237" t="s">
        <v>4441</v>
      </c>
      <c r="D178" s="237" t="s">
        <v>4442</v>
      </c>
      <c r="E178" s="237" t="s">
        <v>4443</v>
      </c>
      <c r="F178" s="237" t="s">
        <v>4444</v>
      </c>
      <c r="G178" s="237" t="s">
        <v>21</v>
      </c>
      <c r="H178" s="237" t="s">
        <v>4445</v>
      </c>
      <c r="I178" s="237" t="s">
        <v>4446</v>
      </c>
      <c r="J178" s="237" t="s">
        <v>4447</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1028</v>
      </c>
      <c r="B179" s="236" t="s">
        <v>4448</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4449</v>
      </c>
      <c r="B180" s="237" t="s">
        <v>4450</v>
      </c>
      <c r="C180" s="237" t="s">
        <v>4451</v>
      </c>
      <c r="D180" s="237" t="s">
        <v>4442</v>
      </c>
      <c r="E180" s="237" t="s">
        <v>4452</v>
      </c>
      <c r="F180" s="237" t="s">
        <v>21</v>
      </c>
      <c r="G180" s="237" t="s">
        <v>21</v>
      </c>
      <c r="H180" s="237" t="s">
        <v>4453</v>
      </c>
      <c r="I180" s="237" t="s">
        <v>3965</v>
      </c>
      <c r="J180" s="237" t="s">
        <v>4454</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4455</v>
      </c>
      <c r="B181" s="237" t="s">
        <v>4456</v>
      </c>
      <c r="C181" s="237" t="s">
        <v>4457</v>
      </c>
      <c r="D181" s="237" t="s">
        <v>4458</v>
      </c>
      <c r="E181" s="237" t="s">
        <v>21</v>
      </c>
      <c r="F181" s="237" t="s">
        <v>21</v>
      </c>
      <c r="G181" s="237" t="s">
        <v>21</v>
      </c>
      <c r="H181" s="237" t="s">
        <v>4459</v>
      </c>
      <c r="I181" s="237" t="s">
        <v>4460</v>
      </c>
      <c r="J181" s="237" t="s">
        <v>4461</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4462</v>
      </c>
      <c r="B182" s="237" t="s">
        <v>4463</v>
      </c>
      <c r="C182" s="237" t="s">
        <v>4464</v>
      </c>
      <c r="D182" s="237" t="s">
        <v>4465</v>
      </c>
      <c r="E182" s="237" t="s">
        <v>21</v>
      </c>
      <c r="F182" s="237" t="s">
        <v>21</v>
      </c>
      <c r="G182" s="237" t="s">
        <v>21</v>
      </c>
      <c r="H182" s="237" t="s">
        <v>4466</v>
      </c>
      <c r="I182" s="237" t="s">
        <v>3965</v>
      </c>
      <c r="J182" s="237" t="s">
        <v>4467</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4468</v>
      </c>
      <c r="B183" s="235" t="s">
        <v>4469</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1058</v>
      </c>
      <c r="B184" s="236" t="s">
        <v>4470</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4471</v>
      </c>
      <c r="B185" s="237" t="s">
        <v>4472</v>
      </c>
      <c r="C185" s="237" t="s">
        <v>4473</v>
      </c>
      <c r="D185" s="237" t="s">
        <v>3737</v>
      </c>
      <c r="E185" s="237" t="s">
        <v>4474</v>
      </c>
      <c r="F185" s="237" t="s">
        <v>21</v>
      </c>
      <c r="G185" s="237" t="s">
        <v>21</v>
      </c>
      <c r="H185" s="237" t="s">
        <v>4475</v>
      </c>
      <c r="I185" s="237" t="s">
        <v>21</v>
      </c>
      <c r="J185" s="237" t="s">
        <v>4476</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4477</v>
      </c>
      <c r="B186" s="237" t="s">
        <v>4478</v>
      </c>
      <c r="C186" s="237" t="s">
        <v>3742</v>
      </c>
      <c r="D186" s="237" t="s">
        <v>4479</v>
      </c>
      <c r="E186" s="237" t="s">
        <v>21</v>
      </c>
      <c r="F186" s="237" t="s">
        <v>21</v>
      </c>
      <c r="G186" s="237" t="s">
        <v>21</v>
      </c>
      <c r="H186" s="237" t="s">
        <v>4480</v>
      </c>
      <c r="I186" s="237" t="s">
        <v>21</v>
      </c>
      <c r="J186" s="237" t="s">
        <v>4481</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1062</v>
      </c>
      <c r="B187" s="236" t="s">
        <v>4482</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4483</v>
      </c>
      <c r="B188" s="237" t="s">
        <v>4484</v>
      </c>
      <c r="C188" s="237" t="s">
        <v>4485</v>
      </c>
      <c r="D188" s="237" t="s">
        <v>4486</v>
      </c>
      <c r="E188" s="237" t="s">
        <v>21</v>
      </c>
      <c r="F188" s="237" t="s">
        <v>4487</v>
      </c>
      <c r="G188" s="237" t="s">
        <v>21</v>
      </c>
      <c r="H188" s="237" t="s">
        <v>4488</v>
      </c>
      <c r="I188" s="237" t="s">
        <v>4489</v>
      </c>
      <c r="J188" s="237" t="s">
        <v>4490</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4491</v>
      </c>
      <c r="B189" s="237" t="s">
        <v>4492</v>
      </c>
      <c r="C189" s="237" t="s">
        <v>4493</v>
      </c>
      <c r="D189" s="237" t="s">
        <v>4494</v>
      </c>
      <c r="E189" s="237" t="s">
        <v>21</v>
      </c>
      <c r="F189" s="237" t="s">
        <v>21</v>
      </c>
      <c r="G189" s="237" t="s">
        <v>21</v>
      </c>
      <c r="H189" s="237" t="s">
        <v>4495</v>
      </c>
      <c r="I189" s="237" t="s">
        <v>21</v>
      </c>
      <c r="J189" s="237" t="s">
        <v>4496</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4497</v>
      </c>
      <c r="B190" s="237" t="s">
        <v>4498</v>
      </c>
      <c r="C190" s="237" t="s">
        <v>4499</v>
      </c>
      <c r="D190" s="237" t="s">
        <v>4500</v>
      </c>
      <c r="E190" s="237" t="s">
        <v>21</v>
      </c>
      <c r="F190" s="237" t="s">
        <v>4501</v>
      </c>
      <c r="G190" s="237" t="s">
        <v>21</v>
      </c>
      <c r="H190" s="237" t="s">
        <v>4502</v>
      </c>
      <c r="I190" s="237" t="s">
        <v>21</v>
      </c>
      <c r="J190" s="237" t="s">
        <v>4503</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4504</v>
      </c>
      <c r="B191" s="237" t="s">
        <v>4505</v>
      </c>
      <c r="C191" s="237" t="s">
        <v>4506</v>
      </c>
      <c r="D191" s="237" t="s">
        <v>21</v>
      </c>
      <c r="E191" s="237" t="s">
        <v>21</v>
      </c>
      <c r="F191" s="237" t="s">
        <v>21</v>
      </c>
      <c r="G191" s="237" t="s">
        <v>21</v>
      </c>
      <c r="H191" s="237" t="s">
        <v>4507</v>
      </c>
      <c r="I191" s="237" t="s">
        <v>21</v>
      </c>
      <c r="J191" s="237" t="s">
        <v>4508</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4509</v>
      </c>
      <c r="B192" s="237" t="s">
        <v>4510</v>
      </c>
      <c r="C192" s="237" t="s">
        <v>4511</v>
      </c>
      <c r="D192" s="237" t="s">
        <v>4512</v>
      </c>
      <c r="E192" s="237" t="s">
        <v>4513</v>
      </c>
      <c r="F192" s="237" t="s">
        <v>21</v>
      </c>
      <c r="G192" s="237" t="s">
        <v>21</v>
      </c>
      <c r="H192" s="237" t="s">
        <v>4514</v>
      </c>
      <c r="I192" s="237" t="s">
        <v>21</v>
      </c>
      <c r="J192" s="237" t="s">
        <v>4515</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1066</v>
      </c>
      <c r="B193" s="236" t="s">
        <v>4516</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4517</v>
      </c>
      <c r="B194" s="237" t="s">
        <v>4518</v>
      </c>
      <c r="C194" s="237" t="s">
        <v>4519</v>
      </c>
      <c r="D194" s="237" t="s">
        <v>4512</v>
      </c>
      <c r="E194" s="237" t="s">
        <v>4513</v>
      </c>
      <c r="F194" s="237" t="s">
        <v>4520</v>
      </c>
      <c r="G194" s="237" t="s">
        <v>21</v>
      </c>
      <c r="H194" s="237" t="s">
        <v>4521</v>
      </c>
      <c r="I194" s="237" t="s">
        <v>21</v>
      </c>
      <c r="J194" s="237" t="s">
        <v>4522</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4523</v>
      </c>
      <c r="B195" s="237" t="s">
        <v>4524</v>
      </c>
      <c r="C195" s="237" t="s">
        <v>4525</v>
      </c>
      <c r="D195" s="237" t="s">
        <v>4526</v>
      </c>
      <c r="E195" s="237" t="s">
        <v>21</v>
      </c>
      <c r="F195" s="237" t="s">
        <v>21</v>
      </c>
      <c r="G195" s="237" t="s">
        <v>21</v>
      </c>
      <c r="H195" s="237" t="s">
        <v>4527</v>
      </c>
      <c r="I195" s="237" t="s">
        <v>21</v>
      </c>
      <c r="J195" s="237" t="s">
        <v>4528</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4529</v>
      </c>
      <c r="B196" s="237" t="s">
        <v>4530</v>
      </c>
      <c r="C196" s="237" t="s">
        <v>4531</v>
      </c>
      <c r="D196" s="237" t="s">
        <v>21</v>
      </c>
      <c r="E196" s="237" t="s">
        <v>4532</v>
      </c>
      <c r="F196" s="237" t="s">
        <v>21</v>
      </c>
      <c r="G196" s="237" t="s">
        <v>21</v>
      </c>
      <c r="H196" s="237" t="s">
        <v>4533</v>
      </c>
      <c r="I196" s="237" t="s">
        <v>21</v>
      </c>
      <c r="J196" s="237" t="s">
        <v>4534</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4535</v>
      </c>
      <c r="B197" s="237" t="s">
        <v>4536</v>
      </c>
      <c r="C197" s="237" t="s">
        <v>4537</v>
      </c>
      <c r="D197" s="237" t="s">
        <v>21</v>
      </c>
      <c r="E197" s="237" t="s">
        <v>21</v>
      </c>
      <c r="F197" s="237" t="s">
        <v>21</v>
      </c>
      <c r="G197" s="237" t="s">
        <v>21</v>
      </c>
      <c r="H197" s="237" t="s">
        <v>4538</v>
      </c>
      <c r="I197" s="237" t="s">
        <v>21</v>
      </c>
      <c r="J197" s="237" t="s">
        <v>4539</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4540</v>
      </c>
      <c r="B198" s="237" t="s">
        <v>4541</v>
      </c>
      <c r="C198" s="237" t="s">
        <v>4542</v>
      </c>
      <c r="D198" s="237" t="s">
        <v>4543</v>
      </c>
      <c r="E198" s="237" t="s">
        <v>21</v>
      </c>
      <c r="F198" s="237" t="s">
        <v>21</v>
      </c>
      <c r="G198" s="237" t="s">
        <v>21</v>
      </c>
      <c r="H198" s="237" t="s">
        <v>4544</v>
      </c>
      <c r="I198" s="237" t="s">
        <v>21</v>
      </c>
      <c r="J198" s="237" t="s">
        <v>4545</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1070</v>
      </c>
      <c r="B199" s="236" t="s">
        <v>4546</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4547</v>
      </c>
      <c r="B200" s="237" t="s">
        <v>4548</v>
      </c>
      <c r="C200" s="237" t="s">
        <v>4549</v>
      </c>
      <c r="D200" s="237" t="s">
        <v>21</v>
      </c>
      <c r="E200" s="237" t="s">
        <v>21</v>
      </c>
      <c r="F200" s="237" t="s">
        <v>21</v>
      </c>
      <c r="G200" s="237" t="s">
        <v>21</v>
      </c>
      <c r="H200" s="237" t="s">
        <v>4550</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4551</v>
      </c>
      <c r="B201" s="237" t="s">
        <v>4552</v>
      </c>
      <c r="C201" s="237" t="s">
        <v>4553</v>
      </c>
      <c r="D201" s="237" t="s">
        <v>4554</v>
      </c>
      <c r="E201" s="237" t="s">
        <v>21</v>
      </c>
      <c r="F201" s="237" t="s">
        <v>21</v>
      </c>
      <c r="G201" s="237" t="s">
        <v>21</v>
      </c>
      <c r="H201" s="237" t="s">
        <v>4555</v>
      </c>
      <c r="I201" s="237" t="s">
        <v>21</v>
      </c>
      <c r="J201" s="237" t="s">
        <v>4556</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4557</v>
      </c>
      <c r="B202" s="237" t="s">
        <v>4558</v>
      </c>
      <c r="C202" s="237" t="s">
        <v>4559</v>
      </c>
      <c r="D202" s="237" t="s">
        <v>21</v>
      </c>
      <c r="E202" s="237" t="s">
        <v>21</v>
      </c>
      <c r="F202" s="237" t="s">
        <v>21</v>
      </c>
      <c r="G202" s="237" t="s">
        <v>21</v>
      </c>
      <c r="H202" s="237" t="s">
        <v>4560</v>
      </c>
      <c r="I202" s="237" t="s">
        <v>21</v>
      </c>
      <c r="J202" s="237" t="s">
        <v>4561</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4562</v>
      </c>
      <c r="B203" s="237" t="s">
        <v>4563</v>
      </c>
      <c r="C203" s="237" t="s">
        <v>4564</v>
      </c>
      <c r="D203" s="237" t="s">
        <v>4565</v>
      </c>
      <c r="E203" s="237" t="s">
        <v>21</v>
      </c>
      <c r="F203" s="237" t="s">
        <v>21</v>
      </c>
      <c r="G203" s="237" t="s">
        <v>21</v>
      </c>
      <c r="H203" s="237" t="s">
        <v>4566</v>
      </c>
      <c r="I203" s="237" t="s">
        <v>21</v>
      </c>
      <c r="J203" s="237" t="s">
        <v>4567</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4568</v>
      </c>
      <c r="B204" s="237" t="s">
        <v>4569</v>
      </c>
      <c r="C204" s="237" t="s">
        <v>4570</v>
      </c>
      <c r="D204" s="237" t="s">
        <v>21</v>
      </c>
      <c r="E204" s="237" t="s">
        <v>21</v>
      </c>
      <c r="F204" s="237" t="s">
        <v>21</v>
      </c>
      <c r="G204" s="237" t="s">
        <v>21</v>
      </c>
      <c r="H204" s="237" t="s">
        <v>4571</v>
      </c>
      <c r="I204" s="237" t="s">
        <v>21</v>
      </c>
      <c r="J204" s="237" t="s">
        <v>4572</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4573</v>
      </c>
      <c r="B205" s="237" t="s">
        <v>4574</v>
      </c>
      <c r="C205" s="237" t="s">
        <v>4575</v>
      </c>
      <c r="D205" s="237" t="s">
        <v>21</v>
      </c>
      <c r="E205" s="237" t="s">
        <v>21</v>
      </c>
      <c r="F205" s="237" t="s">
        <v>21</v>
      </c>
      <c r="G205" s="237" t="s">
        <v>21</v>
      </c>
      <c r="H205" s="237" t="s">
        <v>4576</v>
      </c>
      <c r="I205" s="237" t="s">
        <v>4577</v>
      </c>
      <c r="J205" s="237" t="s">
        <v>4578</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4579</v>
      </c>
      <c r="B206" s="237" t="s">
        <v>4580</v>
      </c>
      <c r="C206" s="237" t="s">
        <v>4581</v>
      </c>
      <c r="D206" s="237" t="s">
        <v>21</v>
      </c>
      <c r="E206" s="237" t="s">
        <v>21</v>
      </c>
      <c r="F206" s="237" t="s">
        <v>21</v>
      </c>
      <c r="G206" s="237" t="s">
        <v>21</v>
      </c>
      <c r="H206" s="237" t="s">
        <v>4582</v>
      </c>
      <c r="I206" s="237" t="s">
        <v>21</v>
      </c>
      <c r="J206" s="237" t="s">
        <v>4583</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4584</v>
      </c>
      <c r="B207" s="237" t="s">
        <v>4585</v>
      </c>
      <c r="C207" s="237" t="s">
        <v>4581</v>
      </c>
      <c r="D207" s="237" t="s">
        <v>4586</v>
      </c>
      <c r="E207" s="237" t="s">
        <v>21</v>
      </c>
      <c r="F207" s="237" t="s">
        <v>21</v>
      </c>
      <c r="G207" s="237" t="s">
        <v>21</v>
      </c>
      <c r="H207" s="237" t="s">
        <v>4587</v>
      </c>
      <c r="I207" s="237" t="s">
        <v>21</v>
      </c>
      <c r="J207" s="237" t="s">
        <v>4588</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4589</v>
      </c>
      <c r="B208" s="237" t="s">
        <v>4590</v>
      </c>
      <c r="C208" s="237" t="s">
        <v>4591</v>
      </c>
      <c r="D208" s="237" t="s">
        <v>4586</v>
      </c>
      <c r="E208" s="237" t="s">
        <v>21</v>
      </c>
      <c r="F208" s="237" t="s">
        <v>4592</v>
      </c>
      <c r="G208" s="237" t="s">
        <v>4593</v>
      </c>
      <c r="H208" s="237" t="s">
        <v>4594</v>
      </c>
      <c r="I208" s="237" t="s">
        <v>4595</v>
      </c>
      <c r="J208" s="237" t="s">
        <v>4596</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4597</v>
      </c>
      <c r="B209" s="237" t="s">
        <v>4598</v>
      </c>
      <c r="C209" s="237" t="s">
        <v>4599</v>
      </c>
      <c r="D209" s="237" t="s">
        <v>4600</v>
      </c>
      <c r="E209" s="237" t="s">
        <v>21</v>
      </c>
      <c r="F209" s="237" t="s">
        <v>4592</v>
      </c>
      <c r="G209" s="237" t="s">
        <v>4601</v>
      </c>
      <c r="H209" s="237" t="s">
        <v>4602</v>
      </c>
      <c r="I209" s="237" t="s">
        <v>4595</v>
      </c>
      <c r="J209" s="237" t="s">
        <v>4603</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1074</v>
      </c>
      <c r="B210" s="236" t="s">
        <v>4604</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4605</v>
      </c>
      <c r="B211" s="237" t="s">
        <v>4606</v>
      </c>
      <c r="C211" s="237" t="s">
        <v>4607</v>
      </c>
      <c r="D211" s="237" t="s">
        <v>4608</v>
      </c>
      <c r="E211" s="237" t="s">
        <v>21</v>
      </c>
      <c r="F211" s="237" t="s">
        <v>21</v>
      </c>
      <c r="G211" s="237" t="s">
        <v>4609</v>
      </c>
      <c r="H211" s="237" t="s">
        <v>4610</v>
      </c>
      <c r="I211" s="237" t="s">
        <v>4611</v>
      </c>
      <c r="J211" s="237" t="s">
        <v>4612</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4613</v>
      </c>
      <c r="B212" s="237" t="s">
        <v>4614</v>
      </c>
      <c r="C212" s="237" t="s">
        <v>4615</v>
      </c>
      <c r="D212" s="237" t="s">
        <v>4616</v>
      </c>
      <c r="E212" s="237" t="s">
        <v>21</v>
      </c>
      <c r="F212" s="237" t="s">
        <v>4617</v>
      </c>
      <c r="G212" s="237" t="s">
        <v>21</v>
      </c>
      <c r="H212" s="237" t="s">
        <v>21</v>
      </c>
      <c r="I212" s="237" t="s">
        <v>21</v>
      </c>
      <c r="J212" s="237" t="s">
        <v>4618</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4619</v>
      </c>
      <c r="B213" s="237" t="s">
        <v>4620</v>
      </c>
      <c r="C213" s="237" t="s">
        <v>4621</v>
      </c>
      <c r="D213" s="237" t="s">
        <v>4622</v>
      </c>
      <c r="E213" s="237" t="s">
        <v>21</v>
      </c>
      <c r="F213" s="237" t="s">
        <v>4623</v>
      </c>
      <c r="G213" s="237" t="s">
        <v>21</v>
      </c>
      <c r="H213" s="237" t="s">
        <v>4624</v>
      </c>
      <c r="I213" s="237" t="s">
        <v>21</v>
      </c>
      <c r="J213" s="237" t="s">
        <v>4625</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4626</v>
      </c>
      <c r="B214" s="237" t="s">
        <v>4627</v>
      </c>
      <c r="C214" s="237" t="s">
        <v>4628</v>
      </c>
      <c r="D214" s="237" t="s">
        <v>4629</v>
      </c>
      <c r="E214" s="237" t="s">
        <v>21</v>
      </c>
      <c r="F214" s="237" t="s">
        <v>21</v>
      </c>
      <c r="G214" s="237" t="s">
        <v>21</v>
      </c>
      <c r="H214" s="237" t="s">
        <v>4630</v>
      </c>
      <c r="I214" s="237" t="s">
        <v>3965</v>
      </c>
      <c r="J214" s="237" t="s">
        <v>4631</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4632</v>
      </c>
      <c r="B215" s="237" t="s">
        <v>4633</v>
      </c>
      <c r="C215" s="237" t="s">
        <v>4634</v>
      </c>
      <c r="D215" s="237" t="s">
        <v>4635</v>
      </c>
      <c r="E215" s="237" t="s">
        <v>21</v>
      </c>
      <c r="F215" s="237" t="s">
        <v>21</v>
      </c>
      <c r="G215" s="237" t="s">
        <v>21</v>
      </c>
      <c r="H215" s="237" t="s">
        <v>4636</v>
      </c>
      <c r="I215" s="237" t="s">
        <v>21</v>
      </c>
      <c r="J215" s="237" t="s">
        <v>4637</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4638</v>
      </c>
      <c r="B216" s="235" t="s">
        <v>4639</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1088</v>
      </c>
      <c r="B217" s="236" t="s">
        <v>4640</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4641</v>
      </c>
      <c r="B218" s="237" t="s">
        <v>4642</v>
      </c>
      <c r="C218" s="237" t="s">
        <v>4643</v>
      </c>
      <c r="D218" s="237" t="s">
        <v>3737</v>
      </c>
      <c r="E218" s="237" t="s">
        <v>3523</v>
      </c>
      <c r="F218" s="237" t="s">
        <v>21</v>
      </c>
      <c r="G218" s="237" t="s">
        <v>21</v>
      </c>
      <c r="H218" s="237" t="s">
        <v>4644</v>
      </c>
      <c r="I218" s="237" t="s">
        <v>21</v>
      </c>
      <c r="J218" s="237" t="s">
        <v>4645</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4646</v>
      </c>
      <c r="B219" s="237" t="s">
        <v>4647</v>
      </c>
      <c r="C219" s="237" t="s">
        <v>3528</v>
      </c>
      <c r="D219" s="237" t="s">
        <v>3529</v>
      </c>
      <c r="E219" s="237" t="s">
        <v>21</v>
      </c>
      <c r="F219" s="237" t="s">
        <v>3531</v>
      </c>
      <c r="G219" s="237" t="s">
        <v>21</v>
      </c>
      <c r="H219" s="237" t="s">
        <v>4648</v>
      </c>
      <c r="I219" s="237" t="s">
        <v>21</v>
      </c>
      <c r="J219" s="237" t="s">
        <v>4649</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1092</v>
      </c>
      <c r="B220" s="236" t="s">
        <v>4650</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4651</v>
      </c>
      <c r="B221" s="237" t="s">
        <v>4652</v>
      </c>
      <c r="C221" s="237" t="s">
        <v>4653</v>
      </c>
      <c r="D221" s="237" t="s">
        <v>4654</v>
      </c>
      <c r="E221" s="237" t="s">
        <v>21</v>
      </c>
      <c r="F221" s="237" t="s">
        <v>21</v>
      </c>
      <c r="G221" s="237" t="s">
        <v>21</v>
      </c>
      <c r="H221" s="237" t="s">
        <v>4655</v>
      </c>
      <c r="I221" s="237" t="s">
        <v>21</v>
      </c>
      <c r="J221" s="237" t="s">
        <v>4656</v>
      </c>
      <c r="K221" s="240">
        <f>IF(COUNTIF(L221:AY221,"&lt;&gt;")=0,"",SUMPRODUCT(((Recommendations[ImplStatus]="Implemented")+(Recommendations[ImplStatus]="Compensated"))*ISNUMBER(MATCH(Recommendations[Id],L221:AY221,0)))/COUNTIF(L221:AY221,"&lt;&gt;"))</f>
        <v>0</v>
      </c>
      <c r="L221" s="243" t="s">
        <v>31</v>
      </c>
      <c r="M221" s="243" t="s">
        <v>36</v>
      </c>
      <c r="N221" s="243" t="s">
        <v>41</v>
      </c>
      <c r="O221" s="243" t="s">
        <v>46</v>
      </c>
      <c r="P221" s="243" t="s">
        <v>52</v>
      </c>
      <c r="Q221" s="243" t="s">
        <v>57</v>
      </c>
      <c r="R221" s="243" t="s">
        <v>62</v>
      </c>
      <c r="S221" s="243" t="s">
        <v>67</v>
      </c>
      <c r="T221" s="243" t="s">
        <v>72</v>
      </c>
      <c r="U221" s="243" t="s">
        <v>101</v>
      </c>
      <c r="V221" s="243" t="s">
        <v>156</v>
      </c>
      <c r="W221" s="243" t="s">
        <v>161</v>
      </c>
      <c r="X221" s="243" t="s">
        <v>166</v>
      </c>
      <c r="Y221" s="243" t="s">
        <v>172</v>
      </c>
      <c r="Z221" s="243" t="s">
        <v>212</v>
      </c>
      <c r="AA221" s="243" t="s">
        <v>217</v>
      </c>
      <c r="AB221" s="243" t="s">
        <v>221</v>
      </c>
      <c r="AC221" s="243" t="s">
        <v>224</v>
      </c>
      <c r="AD221" s="243" t="s">
        <v>228</v>
      </c>
      <c r="AE221" s="243" t="s">
        <v>231</v>
      </c>
      <c r="AF221" s="243" t="s">
        <v>235</v>
      </c>
      <c r="AG221" s="243" t="s">
        <v>238</v>
      </c>
      <c r="AH221" s="243" t="s">
        <v>243</v>
      </c>
      <c r="AI221" s="243" t="s">
        <v>268</v>
      </c>
      <c r="AJ221" s="243" t="s">
        <v>318</v>
      </c>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4657</v>
      </c>
      <c r="B222" s="237" t="s">
        <v>4658</v>
      </c>
      <c r="C222" s="237" t="s">
        <v>4659</v>
      </c>
      <c r="D222" s="237" t="s">
        <v>4660</v>
      </c>
      <c r="E222" s="237" t="s">
        <v>21</v>
      </c>
      <c r="F222" s="237" t="s">
        <v>21</v>
      </c>
      <c r="G222" s="237" t="s">
        <v>21</v>
      </c>
      <c r="H222" s="237" t="s">
        <v>4661</v>
      </c>
      <c r="I222" s="237" t="s">
        <v>21</v>
      </c>
      <c r="J222" s="237" t="s">
        <v>4662</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4663</v>
      </c>
      <c r="B223" s="237" t="s">
        <v>4664</v>
      </c>
      <c r="C223" s="237" t="s">
        <v>4665</v>
      </c>
      <c r="D223" s="237" t="s">
        <v>21</v>
      </c>
      <c r="E223" s="237" t="s">
        <v>4666</v>
      </c>
      <c r="F223" s="237" t="s">
        <v>21</v>
      </c>
      <c r="G223" s="237" t="s">
        <v>21</v>
      </c>
      <c r="H223" s="237" t="s">
        <v>4667</v>
      </c>
      <c r="I223" s="237" t="s">
        <v>21</v>
      </c>
      <c r="J223" s="237" t="s">
        <v>4668</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4669</v>
      </c>
      <c r="B224" s="237" t="s">
        <v>4670</v>
      </c>
      <c r="C224" s="237" t="s">
        <v>4671</v>
      </c>
      <c r="D224" s="237" t="s">
        <v>21</v>
      </c>
      <c r="E224" s="237" t="s">
        <v>21</v>
      </c>
      <c r="F224" s="237" t="s">
        <v>21</v>
      </c>
      <c r="G224" s="237" t="s">
        <v>21</v>
      </c>
      <c r="H224" s="237" t="s">
        <v>4672</v>
      </c>
      <c r="I224" s="237" t="s">
        <v>21</v>
      </c>
      <c r="J224" s="237" t="s">
        <v>4673</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4674</v>
      </c>
      <c r="B225" s="237" t="s">
        <v>4675</v>
      </c>
      <c r="C225" s="237" t="s">
        <v>4676</v>
      </c>
      <c r="D225" s="237" t="s">
        <v>21</v>
      </c>
      <c r="E225" s="237" t="s">
        <v>21</v>
      </c>
      <c r="F225" s="237" t="s">
        <v>21</v>
      </c>
      <c r="G225" s="237" t="s">
        <v>21</v>
      </c>
      <c r="H225" s="237" t="s">
        <v>4677</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4678</v>
      </c>
      <c r="B226" s="237" t="s">
        <v>4679</v>
      </c>
      <c r="C226" s="237" t="s">
        <v>4680</v>
      </c>
      <c r="D226" s="237" t="s">
        <v>21</v>
      </c>
      <c r="E226" s="237" t="s">
        <v>21</v>
      </c>
      <c r="F226" s="237" t="s">
        <v>21</v>
      </c>
      <c r="G226" s="237" t="s">
        <v>21</v>
      </c>
      <c r="H226" s="237" t="s">
        <v>4681</v>
      </c>
      <c r="I226" s="237" t="s">
        <v>21</v>
      </c>
      <c r="J226" s="237" t="s">
        <v>4682</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4683</v>
      </c>
      <c r="B227" s="237" t="s">
        <v>4684</v>
      </c>
      <c r="C227" s="237" t="s">
        <v>4685</v>
      </c>
      <c r="D227" s="237" t="s">
        <v>21</v>
      </c>
      <c r="E227" s="237" t="s">
        <v>21</v>
      </c>
      <c r="F227" s="237" t="s">
        <v>21</v>
      </c>
      <c r="G227" s="237" t="s">
        <v>21</v>
      </c>
      <c r="H227" s="237" t="s">
        <v>4686</v>
      </c>
      <c r="I227" s="237" t="s">
        <v>21</v>
      </c>
      <c r="J227" s="237" t="s">
        <v>4687</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4688</v>
      </c>
      <c r="B228" s="237" t="s">
        <v>4689</v>
      </c>
      <c r="C228" s="237" t="s">
        <v>4690</v>
      </c>
      <c r="D228" s="237" t="s">
        <v>21</v>
      </c>
      <c r="E228" s="237" t="s">
        <v>21</v>
      </c>
      <c r="F228" s="237" t="s">
        <v>21</v>
      </c>
      <c r="G228" s="237" t="s">
        <v>21</v>
      </c>
      <c r="H228" s="237" t="s">
        <v>4691</v>
      </c>
      <c r="I228" s="237" t="s">
        <v>21</v>
      </c>
      <c r="J228" s="237" t="s">
        <v>4692</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4693</v>
      </c>
      <c r="B229" s="237" t="s">
        <v>4694</v>
      </c>
      <c r="C229" s="237" t="s">
        <v>4695</v>
      </c>
      <c r="D229" s="237" t="s">
        <v>21</v>
      </c>
      <c r="E229" s="237" t="s">
        <v>21</v>
      </c>
      <c r="F229" s="237" t="s">
        <v>21</v>
      </c>
      <c r="G229" s="237" t="s">
        <v>21</v>
      </c>
      <c r="H229" s="237" t="s">
        <v>4696</v>
      </c>
      <c r="I229" s="237" t="s">
        <v>21</v>
      </c>
      <c r="J229" s="237" t="s">
        <v>4697</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1096</v>
      </c>
      <c r="B230" s="236" t="s">
        <v>4698</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4699</v>
      </c>
      <c r="B231" s="237" t="s">
        <v>4700</v>
      </c>
      <c r="C231" s="237" t="s">
        <v>4701</v>
      </c>
      <c r="D231" s="237" t="s">
        <v>4702</v>
      </c>
      <c r="E231" s="237" t="s">
        <v>21</v>
      </c>
      <c r="F231" s="237" t="s">
        <v>21</v>
      </c>
      <c r="G231" s="237" t="s">
        <v>21</v>
      </c>
      <c r="H231" s="237" t="s">
        <v>4703</v>
      </c>
      <c r="I231" s="237" t="s">
        <v>21</v>
      </c>
      <c r="J231" s="237" t="s">
        <v>4704</v>
      </c>
      <c r="K231" s="240">
        <f>IF(COUNTIF(L231:AY231,"&lt;&gt;")=0,"",SUMPRODUCT(((Recommendations[ImplStatus]="Implemented")+(Recommendations[ImplStatus]="Compensated"))*ISNUMBER(MATCH(Recommendations[Id],L231:AY231,0)))/COUNTIF(L231:AY231,"&lt;&gt;"))</f>
        <v>0</v>
      </c>
      <c r="L231" s="243" t="s">
        <v>31</v>
      </c>
      <c r="M231" s="243" t="s">
        <v>36</v>
      </c>
      <c r="N231" s="243" t="s">
        <v>41</v>
      </c>
      <c r="O231" s="243" t="s">
        <v>46</v>
      </c>
      <c r="P231" s="243" t="s">
        <v>52</v>
      </c>
      <c r="Q231" s="243" t="s">
        <v>57</v>
      </c>
      <c r="R231" s="243" t="s">
        <v>62</v>
      </c>
      <c r="S231" s="243" t="s">
        <v>67</v>
      </c>
      <c r="T231" s="243" t="s">
        <v>72</v>
      </c>
      <c r="U231" s="243" t="s">
        <v>101</v>
      </c>
      <c r="V231" s="243" t="s">
        <v>156</v>
      </c>
      <c r="W231" s="243" t="s">
        <v>161</v>
      </c>
      <c r="X231" s="243" t="s">
        <v>217</v>
      </c>
      <c r="Y231" s="243" t="s">
        <v>221</v>
      </c>
      <c r="Z231" s="243" t="s">
        <v>228</v>
      </c>
      <c r="AA231" s="243" t="s">
        <v>231</v>
      </c>
      <c r="AB231" s="243" t="s">
        <v>238</v>
      </c>
      <c r="AC231" s="243" t="s">
        <v>243</v>
      </c>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4705</v>
      </c>
      <c r="B232" s="237" t="s">
        <v>4706</v>
      </c>
      <c r="C232" s="237" t="s">
        <v>4707</v>
      </c>
      <c r="D232" s="237" t="s">
        <v>4708</v>
      </c>
      <c r="E232" s="237" t="s">
        <v>21</v>
      </c>
      <c r="F232" s="237" t="s">
        <v>21</v>
      </c>
      <c r="G232" s="237" t="s">
        <v>21</v>
      </c>
      <c r="H232" s="237" t="s">
        <v>4709</v>
      </c>
      <c r="I232" s="237" t="s">
        <v>21</v>
      </c>
      <c r="J232" s="237" t="s">
        <v>4710</v>
      </c>
      <c r="K232" s="240">
        <f>IF(COUNTIF(L232:AY232,"&lt;&gt;")=0,"",SUMPRODUCT(((Recommendations[ImplStatus]="Implemented")+(Recommendations[ImplStatus]="Compensated"))*ISNUMBER(MATCH(Recommendations[Id],L232:AY232,0)))/COUNTIF(L232:AY232,"&lt;&gt;"))</f>
        <v>0</v>
      </c>
      <c r="L232" s="243" t="s">
        <v>248</v>
      </c>
      <c r="M232" s="243" t="s">
        <v>253</v>
      </c>
      <c r="N232" s="243" t="s">
        <v>273</v>
      </c>
      <c r="O232" s="243" t="s">
        <v>278</v>
      </c>
      <c r="P232" s="243" t="s">
        <v>283</v>
      </c>
      <c r="Q232" s="243" t="s">
        <v>435</v>
      </c>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4711</v>
      </c>
      <c r="B233" s="237" t="s">
        <v>4712</v>
      </c>
      <c r="C233" s="237" t="s">
        <v>4713</v>
      </c>
      <c r="D233" s="237" t="s">
        <v>4714</v>
      </c>
      <c r="E233" s="237" t="s">
        <v>21</v>
      </c>
      <c r="F233" s="237" t="s">
        <v>21</v>
      </c>
      <c r="G233" s="237" t="s">
        <v>21</v>
      </c>
      <c r="H233" s="237" t="s">
        <v>4715</v>
      </c>
      <c r="I233" s="237" t="s">
        <v>21</v>
      </c>
      <c r="J233" s="237" t="s">
        <v>4716</v>
      </c>
      <c r="K233" s="240">
        <f>IF(COUNTIF(L233:AY233,"&lt;&gt;")=0,"",SUMPRODUCT(((Recommendations[ImplStatus]="Implemented")+(Recommendations[ImplStatus]="Compensated"))*ISNUMBER(MATCH(Recommendations[Id],L233:AY233,0)))/COUNTIF(L233:AY233,"&lt;&gt;"))</f>
        <v>0</v>
      </c>
      <c r="L233" s="243" t="s">
        <v>106</v>
      </c>
      <c r="M233" s="243" t="s">
        <v>253</v>
      </c>
      <c r="N233" s="243" t="s">
        <v>435</v>
      </c>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4717</v>
      </c>
      <c r="B234" s="237" t="s">
        <v>4718</v>
      </c>
      <c r="C234" s="237" t="s">
        <v>4719</v>
      </c>
      <c r="D234" s="237" t="s">
        <v>4720</v>
      </c>
      <c r="E234" s="237" t="s">
        <v>21</v>
      </c>
      <c r="F234" s="237" t="s">
        <v>21</v>
      </c>
      <c r="G234" s="237" t="s">
        <v>21</v>
      </c>
      <c r="H234" s="237" t="s">
        <v>4721</v>
      </c>
      <c r="I234" s="237" t="s">
        <v>21</v>
      </c>
      <c r="J234" s="237" t="s">
        <v>4722</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1100</v>
      </c>
      <c r="B235" s="236" t="s">
        <v>4723</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4724</v>
      </c>
      <c r="B236" s="237" t="s">
        <v>4725</v>
      </c>
      <c r="C236" s="237" t="s">
        <v>4726</v>
      </c>
      <c r="D236" s="237" t="s">
        <v>4727</v>
      </c>
      <c r="E236" s="237" t="s">
        <v>21</v>
      </c>
      <c r="F236" s="237" t="s">
        <v>21</v>
      </c>
      <c r="G236" s="237" t="s">
        <v>21</v>
      </c>
      <c r="H236" s="237" t="s">
        <v>4728</v>
      </c>
      <c r="I236" s="237" t="s">
        <v>21</v>
      </c>
      <c r="J236" s="237" t="s">
        <v>4729</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4730</v>
      </c>
      <c r="B237" s="237" t="s">
        <v>4731</v>
      </c>
      <c r="C237" s="237" t="s">
        <v>4732</v>
      </c>
      <c r="D237" s="237" t="s">
        <v>4733</v>
      </c>
      <c r="E237" s="237" t="s">
        <v>21</v>
      </c>
      <c r="F237" s="237" t="s">
        <v>21</v>
      </c>
      <c r="G237" s="237" t="s">
        <v>4734</v>
      </c>
      <c r="H237" s="237" t="s">
        <v>4735</v>
      </c>
      <c r="I237" s="237" t="s">
        <v>3965</v>
      </c>
      <c r="J237" s="237" t="s">
        <v>4736</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4737</v>
      </c>
      <c r="B238" s="237" t="s">
        <v>4738</v>
      </c>
      <c r="C238" s="237" t="s">
        <v>4739</v>
      </c>
      <c r="D238" s="237" t="s">
        <v>21</v>
      </c>
      <c r="E238" s="237" t="s">
        <v>21</v>
      </c>
      <c r="F238" s="237" t="s">
        <v>21</v>
      </c>
      <c r="G238" s="237" t="s">
        <v>21</v>
      </c>
      <c r="H238" s="237" t="s">
        <v>4740</v>
      </c>
      <c r="I238" s="237" t="s">
        <v>4741</v>
      </c>
      <c r="J238" s="237" t="s">
        <v>4742</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4743</v>
      </c>
      <c r="B239" s="237" t="s">
        <v>4744</v>
      </c>
      <c r="C239" s="237" t="s">
        <v>4745</v>
      </c>
      <c r="D239" s="237" t="s">
        <v>21</v>
      </c>
      <c r="E239" s="237" t="s">
        <v>21</v>
      </c>
      <c r="F239" s="237" t="s">
        <v>21</v>
      </c>
      <c r="G239" s="237" t="s">
        <v>21</v>
      </c>
      <c r="H239" s="237" t="s">
        <v>4746</v>
      </c>
      <c r="I239" s="237" t="s">
        <v>3965</v>
      </c>
      <c r="J239" s="237" t="s">
        <v>4747</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4748</v>
      </c>
      <c r="B240" s="237" t="s">
        <v>4749</v>
      </c>
      <c r="C240" s="237" t="s">
        <v>4750</v>
      </c>
      <c r="D240" s="237" t="s">
        <v>4751</v>
      </c>
      <c r="E240" s="237" t="s">
        <v>21</v>
      </c>
      <c r="F240" s="237" t="s">
        <v>21</v>
      </c>
      <c r="G240" s="237" t="s">
        <v>21</v>
      </c>
      <c r="H240" s="237" t="s">
        <v>4752</v>
      </c>
      <c r="I240" s="237" t="s">
        <v>21</v>
      </c>
      <c r="J240" s="237" t="s">
        <v>4753</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1104</v>
      </c>
      <c r="B241" s="236" t="s">
        <v>4754</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4755</v>
      </c>
      <c r="B242" s="237" t="s">
        <v>4756</v>
      </c>
      <c r="C242" s="237" t="s">
        <v>4757</v>
      </c>
      <c r="D242" s="237" t="s">
        <v>21</v>
      </c>
      <c r="E242" s="237" t="s">
        <v>21</v>
      </c>
      <c r="F242" s="237" t="s">
        <v>4758</v>
      </c>
      <c r="G242" s="237" t="s">
        <v>21</v>
      </c>
      <c r="H242" s="237" t="s">
        <v>4759</v>
      </c>
      <c r="I242" s="237" t="s">
        <v>21</v>
      </c>
      <c r="J242" s="237" t="s">
        <v>4760</v>
      </c>
      <c r="K242" s="240">
        <f>IF(COUNTIF(L242:AY242,"&lt;&gt;")=0,"",SUMPRODUCT(((Recommendations[ImplStatus]="Implemented")+(Recommendations[ImplStatus]="Compensated"))*ISNUMBER(MATCH(Recommendations[Id],L242:AY242,0)))/COUNTIF(L242:AY242,"&lt;&gt;"))</f>
        <v>0</v>
      </c>
      <c r="L242" s="243" t="s">
        <v>106</v>
      </c>
      <c r="M242" s="243" t="s">
        <v>248</v>
      </c>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1108</v>
      </c>
      <c r="B243" s="236" t="s">
        <v>4761</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4762</v>
      </c>
      <c r="B244" s="237" t="s">
        <v>4763</v>
      </c>
      <c r="C244" s="237" t="s">
        <v>4764</v>
      </c>
      <c r="D244" s="237" t="s">
        <v>21</v>
      </c>
      <c r="E244" s="237" t="s">
        <v>21</v>
      </c>
      <c r="F244" s="237" t="s">
        <v>4765</v>
      </c>
      <c r="G244" s="237" t="s">
        <v>21</v>
      </c>
      <c r="H244" s="237" t="s">
        <v>4766</v>
      </c>
      <c r="I244" s="237" t="s">
        <v>4767</v>
      </c>
      <c r="J244" s="237" t="s">
        <v>4768</v>
      </c>
      <c r="K244" s="240">
        <f>IF(COUNTIF(L244:AY244,"&lt;&gt;")=0,"",SUMPRODUCT(((Recommendations[ImplStatus]="Implemented")+(Recommendations[ImplStatus]="Compensated"))*ISNUMBER(MATCH(Recommendations[Id],L244:AY244,0)))/COUNTIF(L244:AY244,"&lt;&gt;"))</f>
        <v>0</v>
      </c>
      <c r="L244" s="243" t="s">
        <v>263</v>
      </c>
      <c r="M244" s="243" t="s">
        <v>268</v>
      </c>
      <c r="N244" s="243" t="s">
        <v>358</v>
      </c>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4769</v>
      </c>
      <c r="B245" s="237" t="s">
        <v>4770</v>
      </c>
      <c r="C245" s="237" t="s">
        <v>4771</v>
      </c>
      <c r="D245" s="237" t="s">
        <v>4772</v>
      </c>
      <c r="E245" s="237" t="s">
        <v>21</v>
      </c>
      <c r="F245" s="237" t="s">
        <v>21</v>
      </c>
      <c r="G245" s="237" t="s">
        <v>21</v>
      </c>
      <c r="H245" s="237" t="s">
        <v>4773</v>
      </c>
      <c r="I245" s="237" t="s">
        <v>21</v>
      </c>
      <c r="J245" s="237" t="s">
        <v>4774</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4775</v>
      </c>
      <c r="B246" s="237" t="s">
        <v>4776</v>
      </c>
      <c r="C246" s="237" t="s">
        <v>4777</v>
      </c>
      <c r="D246" s="237" t="s">
        <v>21</v>
      </c>
      <c r="E246" s="237" t="s">
        <v>21</v>
      </c>
      <c r="F246" s="237" t="s">
        <v>21</v>
      </c>
      <c r="G246" s="237" t="s">
        <v>21</v>
      </c>
      <c r="H246" s="237" t="s">
        <v>4778</v>
      </c>
      <c r="I246" s="237" t="s">
        <v>21</v>
      </c>
      <c r="J246" s="237" t="s">
        <v>4779</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1112</v>
      </c>
      <c r="B247" s="236" t="s">
        <v>4780</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4781</v>
      </c>
      <c r="B248" s="237" t="s">
        <v>4782</v>
      </c>
      <c r="C248" s="237" t="s">
        <v>4783</v>
      </c>
      <c r="D248" s="237" t="s">
        <v>4784</v>
      </c>
      <c r="E248" s="237" t="s">
        <v>21</v>
      </c>
      <c r="F248" s="237" t="s">
        <v>21</v>
      </c>
      <c r="G248" s="237" t="s">
        <v>21</v>
      </c>
      <c r="H248" s="237" t="s">
        <v>4785</v>
      </c>
      <c r="I248" s="237" t="s">
        <v>4786</v>
      </c>
      <c r="J248" s="237" t="s">
        <v>4787</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4788</v>
      </c>
      <c r="B249" s="237" t="s">
        <v>4789</v>
      </c>
      <c r="C249" s="237" t="s">
        <v>4783</v>
      </c>
      <c r="D249" s="237" t="s">
        <v>4790</v>
      </c>
      <c r="E249" s="237" t="s">
        <v>21</v>
      </c>
      <c r="F249" s="237" t="s">
        <v>21</v>
      </c>
      <c r="G249" s="237" t="s">
        <v>21</v>
      </c>
      <c r="H249" s="237" t="s">
        <v>4785</v>
      </c>
      <c r="I249" s="237" t="s">
        <v>4791</v>
      </c>
      <c r="J249" s="237" t="s">
        <v>4792</v>
      </c>
      <c r="K249" s="240">
        <f>IF(COUNTIF(L249:AY249,"&lt;&gt;")=0,"",SUMPRODUCT(((Recommendations[ImplStatus]="Implemented")+(Recommendations[ImplStatus]="Compensated"))*ISNUMBER(MATCH(Recommendations[Id],L249:AY249,0)))/COUNTIF(L249:AY249,"&lt;&gt;"))</f>
        <v>0</v>
      </c>
      <c r="L249" s="243" t="s">
        <v>258</v>
      </c>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4793</v>
      </c>
      <c r="B250" s="237" t="s">
        <v>4794</v>
      </c>
      <c r="C250" s="237" t="s">
        <v>4795</v>
      </c>
      <c r="D250" s="237" t="s">
        <v>4796</v>
      </c>
      <c r="E250" s="237" t="s">
        <v>21</v>
      </c>
      <c r="F250" s="237" t="s">
        <v>21</v>
      </c>
      <c r="G250" s="237" t="s">
        <v>21</v>
      </c>
      <c r="H250" s="237" t="s">
        <v>4797</v>
      </c>
      <c r="I250" s="237" t="s">
        <v>21</v>
      </c>
      <c r="J250" s="237" t="s">
        <v>4798</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4799</v>
      </c>
      <c r="B251" s="235" t="s">
        <v>4800</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1118</v>
      </c>
      <c r="B252" s="236" t="s">
        <v>4801</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4802</v>
      </c>
      <c r="B253" s="237" t="s">
        <v>4803</v>
      </c>
      <c r="C253" s="237" t="s">
        <v>4804</v>
      </c>
      <c r="D253" s="237" t="s">
        <v>3737</v>
      </c>
      <c r="E253" s="237" t="s">
        <v>3523</v>
      </c>
      <c r="F253" s="237" t="s">
        <v>21</v>
      </c>
      <c r="G253" s="237" t="s">
        <v>21</v>
      </c>
      <c r="H253" s="237" t="s">
        <v>4805</v>
      </c>
      <c r="I253" s="237" t="s">
        <v>21</v>
      </c>
      <c r="J253" s="237" t="s">
        <v>4806</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4807</v>
      </c>
      <c r="B254" s="237" t="s">
        <v>4808</v>
      </c>
      <c r="C254" s="237" t="s">
        <v>3528</v>
      </c>
      <c r="D254" s="237" t="s">
        <v>3529</v>
      </c>
      <c r="E254" s="237" t="s">
        <v>21</v>
      </c>
      <c r="F254" s="237" t="s">
        <v>3531</v>
      </c>
      <c r="G254" s="237" t="s">
        <v>21</v>
      </c>
      <c r="H254" s="237" t="s">
        <v>4809</v>
      </c>
      <c r="I254" s="237" t="s">
        <v>21</v>
      </c>
      <c r="J254" s="237" t="s">
        <v>4810</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1122</v>
      </c>
      <c r="B255" s="236" t="s">
        <v>4811</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4812</v>
      </c>
      <c r="B256" s="237" t="s">
        <v>4813</v>
      </c>
      <c r="C256" s="237" t="s">
        <v>4814</v>
      </c>
      <c r="D256" s="237" t="s">
        <v>4815</v>
      </c>
      <c r="E256" s="237" t="s">
        <v>4816</v>
      </c>
      <c r="F256" s="237" t="s">
        <v>4817</v>
      </c>
      <c r="G256" s="237" t="s">
        <v>21</v>
      </c>
      <c r="H256" s="237" t="s">
        <v>4818</v>
      </c>
      <c r="I256" s="237" t="s">
        <v>21</v>
      </c>
      <c r="J256" s="237" t="s">
        <v>4819</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4820</v>
      </c>
      <c r="B257" s="237" t="s">
        <v>4821</v>
      </c>
      <c r="C257" s="237" t="s">
        <v>4822</v>
      </c>
      <c r="D257" s="237" t="s">
        <v>4823</v>
      </c>
      <c r="E257" s="237" t="s">
        <v>21</v>
      </c>
      <c r="F257" s="237" t="s">
        <v>21</v>
      </c>
      <c r="G257" s="237" t="s">
        <v>21</v>
      </c>
      <c r="H257" s="237" t="s">
        <v>4824</v>
      </c>
      <c r="I257" s="237" t="s">
        <v>21</v>
      </c>
      <c r="J257" s="237" t="s">
        <v>4825</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1127</v>
      </c>
      <c r="B258" s="236" t="s">
        <v>4826</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4827</v>
      </c>
      <c r="B259" s="237" t="s">
        <v>4828</v>
      </c>
      <c r="C259" s="237" t="s">
        <v>4829</v>
      </c>
      <c r="D259" s="237" t="s">
        <v>4830</v>
      </c>
      <c r="E259" s="237" t="s">
        <v>4831</v>
      </c>
      <c r="F259" s="237" t="s">
        <v>21</v>
      </c>
      <c r="G259" s="237" t="s">
        <v>21</v>
      </c>
      <c r="H259" s="237" t="s">
        <v>4832</v>
      </c>
      <c r="I259" s="237" t="s">
        <v>21</v>
      </c>
      <c r="J259" s="237" t="s">
        <v>4833</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4834</v>
      </c>
      <c r="B260" s="237" t="s">
        <v>4835</v>
      </c>
      <c r="C260" s="237" t="s">
        <v>4836</v>
      </c>
      <c r="D260" s="237" t="s">
        <v>21</v>
      </c>
      <c r="E260" s="237" t="s">
        <v>21</v>
      </c>
      <c r="F260" s="237" t="s">
        <v>21</v>
      </c>
      <c r="G260" s="237" t="s">
        <v>21</v>
      </c>
      <c r="H260" s="237" t="s">
        <v>4837</v>
      </c>
      <c r="I260" s="237" t="s">
        <v>4838</v>
      </c>
      <c r="J260" s="237" t="s">
        <v>4839</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4840</v>
      </c>
      <c r="B261" s="237" t="s">
        <v>4841</v>
      </c>
      <c r="C261" s="237" t="s">
        <v>4842</v>
      </c>
      <c r="D261" s="237" t="s">
        <v>4843</v>
      </c>
      <c r="E261" s="237" t="s">
        <v>21</v>
      </c>
      <c r="F261" s="237" t="s">
        <v>21</v>
      </c>
      <c r="G261" s="237" t="s">
        <v>21</v>
      </c>
      <c r="H261" s="237" t="s">
        <v>4844</v>
      </c>
      <c r="I261" s="237" t="s">
        <v>4845</v>
      </c>
      <c r="J261" s="237" t="s">
        <v>4846</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4847</v>
      </c>
      <c r="B262" s="237" t="s">
        <v>4848</v>
      </c>
      <c r="C262" s="237" t="s">
        <v>4849</v>
      </c>
      <c r="D262" s="237" t="s">
        <v>4850</v>
      </c>
      <c r="E262" s="237" t="s">
        <v>21</v>
      </c>
      <c r="F262" s="237" t="s">
        <v>21</v>
      </c>
      <c r="G262" s="237" t="s">
        <v>21</v>
      </c>
      <c r="H262" s="237" t="s">
        <v>4851</v>
      </c>
      <c r="I262" s="237" t="s">
        <v>4852</v>
      </c>
      <c r="J262" s="237" t="s">
        <v>4853</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4854</v>
      </c>
      <c r="B263" s="237" t="s">
        <v>4855</v>
      </c>
      <c r="C263" s="237" t="s">
        <v>4856</v>
      </c>
      <c r="D263" s="237" t="s">
        <v>4857</v>
      </c>
      <c r="E263" s="237" t="s">
        <v>21</v>
      </c>
      <c r="F263" s="237" t="s">
        <v>21</v>
      </c>
      <c r="G263" s="237" t="s">
        <v>4858</v>
      </c>
      <c r="H263" s="237" t="s">
        <v>3761</v>
      </c>
      <c r="I263" s="237" t="s">
        <v>4859</v>
      </c>
      <c r="J263" s="237" t="s">
        <v>4860</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4861</v>
      </c>
      <c r="B264" s="237" t="s">
        <v>4862</v>
      </c>
      <c r="C264" s="237" t="s">
        <v>4849</v>
      </c>
      <c r="D264" s="237" t="s">
        <v>4863</v>
      </c>
      <c r="E264" s="237" t="s">
        <v>21</v>
      </c>
      <c r="F264" s="237" t="s">
        <v>21</v>
      </c>
      <c r="G264" s="237" t="s">
        <v>21</v>
      </c>
      <c r="H264" s="237" t="s">
        <v>4864</v>
      </c>
      <c r="I264" s="237" t="s">
        <v>21</v>
      </c>
      <c r="J264" s="237" t="s">
        <v>4865</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1131</v>
      </c>
      <c r="B265" s="236" t="s">
        <v>4866</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4867</v>
      </c>
      <c r="B266" s="237" t="s">
        <v>4868</v>
      </c>
      <c r="C266" s="237" t="s">
        <v>4869</v>
      </c>
      <c r="D266" s="237" t="s">
        <v>4870</v>
      </c>
      <c r="E266" s="237" t="s">
        <v>4871</v>
      </c>
      <c r="F266" s="237" t="s">
        <v>21</v>
      </c>
      <c r="G266" s="237" t="s">
        <v>4872</v>
      </c>
      <c r="H266" s="237" t="s">
        <v>4873</v>
      </c>
      <c r="I266" s="237" t="s">
        <v>4874</v>
      </c>
      <c r="J266" s="237" t="s">
        <v>4875</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4876</v>
      </c>
      <c r="B267" s="237" t="s">
        <v>4877</v>
      </c>
      <c r="C267" s="237" t="s">
        <v>4878</v>
      </c>
      <c r="D267" s="237" t="s">
        <v>4879</v>
      </c>
      <c r="E267" s="237" t="s">
        <v>21</v>
      </c>
      <c r="F267" s="237" t="s">
        <v>21</v>
      </c>
      <c r="G267" s="237" t="s">
        <v>21</v>
      </c>
      <c r="H267" s="237" t="s">
        <v>4880</v>
      </c>
      <c r="I267" s="237" t="s">
        <v>21</v>
      </c>
      <c r="J267" s="237" t="s">
        <v>4881</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4882</v>
      </c>
      <c r="B268" s="237" t="s">
        <v>4883</v>
      </c>
      <c r="C268" s="237" t="s">
        <v>4884</v>
      </c>
      <c r="D268" s="237" t="s">
        <v>4879</v>
      </c>
      <c r="E268" s="237" t="s">
        <v>21</v>
      </c>
      <c r="F268" s="237" t="s">
        <v>21</v>
      </c>
      <c r="G268" s="237" t="s">
        <v>4885</v>
      </c>
      <c r="H268" s="237" t="s">
        <v>4886</v>
      </c>
      <c r="I268" s="237" t="s">
        <v>21</v>
      </c>
      <c r="J268" s="237" t="s">
        <v>4887</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4888</v>
      </c>
      <c r="B269" s="237" t="s">
        <v>4889</v>
      </c>
      <c r="C269" s="237" t="s">
        <v>4884</v>
      </c>
      <c r="D269" s="237" t="s">
        <v>4890</v>
      </c>
      <c r="E269" s="237" t="s">
        <v>21</v>
      </c>
      <c r="F269" s="237" t="s">
        <v>21</v>
      </c>
      <c r="G269" s="237" t="s">
        <v>21</v>
      </c>
      <c r="H269" s="237" t="s">
        <v>4891</v>
      </c>
      <c r="I269" s="237" t="s">
        <v>21</v>
      </c>
      <c r="J269" s="237" t="s">
        <v>4892</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4893</v>
      </c>
      <c r="B270" s="237" t="s">
        <v>4894</v>
      </c>
      <c r="C270" s="237" t="s">
        <v>4895</v>
      </c>
      <c r="D270" s="237" t="s">
        <v>4896</v>
      </c>
      <c r="E270" s="237" t="s">
        <v>21</v>
      </c>
      <c r="F270" s="237" t="s">
        <v>21</v>
      </c>
      <c r="G270" s="237" t="s">
        <v>21</v>
      </c>
      <c r="H270" s="237" t="s">
        <v>4897</v>
      </c>
      <c r="I270" s="237" t="s">
        <v>21</v>
      </c>
      <c r="J270" s="237" t="s">
        <v>4898</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4899</v>
      </c>
      <c r="B271" s="237" t="s">
        <v>4900</v>
      </c>
      <c r="C271" s="237" t="s">
        <v>4901</v>
      </c>
      <c r="D271" s="237" t="s">
        <v>4902</v>
      </c>
      <c r="E271" s="237" t="s">
        <v>21</v>
      </c>
      <c r="F271" s="237" t="s">
        <v>21</v>
      </c>
      <c r="G271" s="237" t="s">
        <v>21</v>
      </c>
      <c r="H271" s="237" t="s">
        <v>4903</v>
      </c>
      <c r="I271" s="237" t="s">
        <v>4904</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4905</v>
      </c>
      <c r="B272" s="237" t="s">
        <v>4906</v>
      </c>
      <c r="C272" s="237" t="s">
        <v>4907</v>
      </c>
      <c r="D272" s="237" t="s">
        <v>4908</v>
      </c>
      <c r="E272" s="237" t="s">
        <v>21</v>
      </c>
      <c r="F272" s="237" t="s">
        <v>21</v>
      </c>
      <c r="G272" s="237" t="s">
        <v>21</v>
      </c>
      <c r="H272" s="237" t="s">
        <v>4909</v>
      </c>
      <c r="I272" s="237" t="s">
        <v>4910</v>
      </c>
      <c r="J272" s="237" t="s">
        <v>4911</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1135</v>
      </c>
      <c r="B273" s="236" t="s">
        <v>4912</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4913</v>
      </c>
      <c r="B274" s="237" t="s">
        <v>4914</v>
      </c>
      <c r="C274" s="237" t="s">
        <v>4915</v>
      </c>
      <c r="D274" s="237" t="s">
        <v>4908</v>
      </c>
      <c r="E274" s="237" t="s">
        <v>4916</v>
      </c>
      <c r="F274" s="237" t="s">
        <v>21</v>
      </c>
      <c r="G274" s="237" t="s">
        <v>21</v>
      </c>
      <c r="H274" s="237" t="s">
        <v>4917</v>
      </c>
      <c r="I274" s="237" t="s">
        <v>21</v>
      </c>
      <c r="J274" s="237" t="s">
        <v>4918</v>
      </c>
      <c r="K274" s="240">
        <f>IF(COUNTIF(L274:AY274,"&lt;&gt;")=0,"",SUMPRODUCT(((Recommendations[ImplStatus]="Implemented")+(Recommendations[ImplStatus]="Compensated"))*ISNUMBER(MATCH(Recommendations[Id],L274:AY274,0)))/COUNTIF(L274:AY274,"&lt;&gt;"))</f>
        <v>0</v>
      </c>
      <c r="L274" s="243" t="s">
        <v>81</v>
      </c>
      <c r="M274" s="243" t="s">
        <v>86</v>
      </c>
      <c r="N274" s="243" t="s">
        <v>111</v>
      </c>
      <c r="O274" s="243" t="s">
        <v>146</v>
      </c>
      <c r="P274" s="243" t="s">
        <v>430</v>
      </c>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4919</v>
      </c>
      <c r="B275" s="237" t="s">
        <v>4920</v>
      </c>
      <c r="C275" s="237" t="s">
        <v>4921</v>
      </c>
      <c r="D275" s="237" t="s">
        <v>4922</v>
      </c>
      <c r="E275" s="237" t="s">
        <v>21</v>
      </c>
      <c r="F275" s="237" t="s">
        <v>21</v>
      </c>
      <c r="G275" s="237" t="s">
        <v>21</v>
      </c>
      <c r="H275" s="237" t="s">
        <v>4923</v>
      </c>
      <c r="I275" s="237" t="s">
        <v>21</v>
      </c>
      <c r="J275" s="237" t="s">
        <v>4924</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4925</v>
      </c>
      <c r="B276" s="237" t="s">
        <v>4926</v>
      </c>
      <c r="C276" s="237" t="s">
        <v>4927</v>
      </c>
      <c r="D276" s="237" t="s">
        <v>4928</v>
      </c>
      <c r="E276" s="237" t="s">
        <v>21</v>
      </c>
      <c r="F276" s="237" t="s">
        <v>4929</v>
      </c>
      <c r="G276" s="237" t="s">
        <v>21</v>
      </c>
      <c r="H276" s="237" t="s">
        <v>4930</v>
      </c>
      <c r="I276" s="237" t="s">
        <v>4931</v>
      </c>
      <c r="J276" s="237" t="s">
        <v>4932</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4933</v>
      </c>
      <c r="B277" s="236" t="s">
        <v>4934</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4935</v>
      </c>
      <c r="B278" s="237" t="s">
        <v>4936</v>
      </c>
      <c r="C278" s="237" t="s">
        <v>4937</v>
      </c>
      <c r="D278" s="237" t="s">
        <v>4938</v>
      </c>
      <c r="E278" s="237" t="s">
        <v>21</v>
      </c>
      <c r="F278" s="237" t="s">
        <v>4939</v>
      </c>
      <c r="G278" s="237" t="s">
        <v>21</v>
      </c>
      <c r="H278" s="237" t="s">
        <v>4940</v>
      </c>
      <c r="I278" s="237" t="s">
        <v>21</v>
      </c>
      <c r="J278" s="237" t="s">
        <v>4941</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4942</v>
      </c>
      <c r="B279" s="235" t="s">
        <v>4943</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1141</v>
      </c>
      <c r="B280" s="236" t="s">
        <v>4944</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4945</v>
      </c>
      <c r="B281" s="237" t="s">
        <v>4946</v>
      </c>
      <c r="C281" s="237" t="s">
        <v>4947</v>
      </c>
      <c r="D281" s="237" t="s">
        <v>4948</v>
      </c>
      <c r="E281" s="237" t="s">
        <v>4949</v>
      </c>
      <c r="F281" s="237" t="s">
        <v>21</v>
      </c>
      <c r="G281" s="237" t="s">
        <v>21</v>
      </c>
      <c r="H281" s="237" t="s">
        <v>4950</v>
      </c>
      <c r="I281" s="237" t="s">
        <v>21</v>
      </c>
      <c r="J281" s="237" t="s">
        <v>4951</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4952</v>
      </c>
      <c r="B282" s="237" t="s">
        <v>4953</v>
      </c>
      <c r="C282" s="237" t="s">
        <v>4954</v>
      </c>
      <c r="D282" s="237" t="s">
        <v>21</v>
      </c>
      <c r="E282" s="237" t="s">
        <v>21</v>
      </c>
      <c r="F282" s="237" t="s">
        <v>21</v>
      </c>
      <c r="G282" s="237" t="s">
        <v>21</v>
      </c>
      <c r="H282" s="237" t="s">
        <v>4955</v>
      </c>
      <c r="I282" s="237" t="s">
        <v>21</v>
      </c>
      <c r="J282" s="237" t="s">
        <v>4956</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4957</v>
      </c>
      <c r="B283" s="237" t="s">
        <v>4958</v>
      </c>
      <c r="C283" s="237" t="s">
        <v>4959</v>
      </c>
      <c r="D283" s="237" t="s">
        <v>21</v>
      </c>
      <c r="E283" s="237" t="s">
        <v>21</v>
      </c>
      <c r="F283" s="237" t="s">
        <v>21</v>
      </c>
      <c r="G283" s="237" t="s">
        <v>21</v>
      </c>
      <c r="H283" s="237" t="s">
        <v>4960</v>
      </c>
      <c r="I283" s="237" t="s">
        <v>21</v>
      </c>
      <c r="J283" s="237" t="s">
        <v>4961</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4962</v>
      </c>
      <c r="B284" s="237" t="s">
        <v>4963</v>
      </c>
      <c r="C284" s="237" t="s">
        <v>4964</v>
      </c>
      <c r="D284" s="237" t="s">
        <v>4965</v>
      </c>
      <c r="E284" s="237" t="s">
        <v>21</v>
      </c>
      <c r="F284" s="237" t="s">
        <v>21</v>
      </c>
      <c r="G284" s="237" t="s">
        <v>21</v>
      </c>
      <c r="H284" s="237" t="s">
        <v>4966</v>
      </c>
      <c r="I284" s="237" t="s">
        <v>21</v>
      </c>
      <c r="J284" s="237" t="s">
        <v>4967</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1145</v>
      </c>
      <c r="B285" s="236" t="s">
        <v>4968</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4969</v>
      </c>
      <c r="B286" s="237" t="s">
        <v>4970</v>
      </c>
      <c r="C286" s="237" t="s">
        <v>4971</v>
      </c>
      <c r="D286" s="237" t="s">
        <v>4972</v>
      </c>
      <c r="E286" s="237" t="s">
        <v>21</v>
      </c>
      <c r="F286" s="237" t="s">
        <v>21</v>
      </c>
      <c r="G286" s="237" t="s">
        <v>21</v>
      </c>
      <c r="H286" s="237" t="s">
        <v>4973</v>
      </c>
      <c r="I286" s="237" t="s">
        <v>4974</v>
      </c>
      <c r="J286" s="237" t="s">
        <v>4975</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1149</v>
      </c>
      <c r="B287" s="236" t="s">
        <v>4976</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4977</v>
      </c>
      <c r="B288" s="237" t="s">
        <v>4978</v>
      </c>
      <c r="C288" s="237" t="s">
        <v>4979</v>
      </c>
      <c r="D288" s="237" t="s">
        <v>4980</v>
      </c>
      <c r="E288" s="237" t="s">
        <v>4981</v>
      </c>
      <c r="F288" s="237" t="s">
        <v>4982</v>
      </c>
      <c r="G288" s="237" t="s">
        <v>4983</v>
      </c>
      <c r="H288" s="237" t="s">
        <v>4984</v>
      </c>
      <c r="I288" s="237" t="s">
        <v>3965</v>
      </c>
      <c r="J288" s="237" t="s">
        <v>4985</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4986</v>
      </c>
      <c r="B289" s="237" t="s">
        <v>4987</v>
      </c>
      <c r="C289" s="237" t="s">
        <v>4988</v>
      </c>
      <c r="D289" s="237" t="s">
        <v>21</v>
      </c>
      <c r="E289" s="237" t="s">
        <v>4981</v>
      </c>
      <c r="F289" s="237" t="s">
        <v>21</v>
      </c>
      <c r="G289" s="237" t="s">
        <v>4989</v>
      </c>
      <c r="H289" s="237" t="s">
        <v>4990</v>
      </c>
      <c r="I289" s="237" t="s">
        <v>4991</v>
      </c>
      <c r="J289" s="237" t="s">
        <v>4992</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4993</v>
      </c>
      <c r="B290" s="237" t="s">
        <v>4994</v>
      </c>
      <c r="C290" s="237" t="s">
        <v>4995</v>
      </c>
      <c r="D290" s="237" t="s">
        <v>21</v>
      </c>
      <c r="E290" s="237" t="s">
        <v>4996</v>
      </c>
      <c r="F290" s="237" t="s">
        <v>21</v>
      </c>
      <c r="G290" s="237" t="s">
        <v>4997</v>
      </c>
      <c r="H290" s="237" t="s">
        <v>4998</v>
      </c>
      <c r="I290" s="237" t="s">
        <v>4999</v>
      </c>
      <c r="J290" s="237" t="s">
        <v>5000</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5001</v>
      </c>
      <c r="B291" s="237" t="s">
        <v>5002</v>
      </c>
      <c r="C291" s="237" t="s">
        <v>5003</v>
      </c>
      <c r="D291" s="237" t="s">
        <v>21</v>
      </c>
      <c r="E291" s="237" t="s">
        <v>21</v>
      </c>
      <c r="F291" s="237" t="s">
        <v>21</v>
      </c>
      <c r="G291" s="237" t="s">
        <v>21</v>
      </c>
      <c r="H291" s="237" t="s">
        <v>5004</v>
      </c>
      <c r="I291" s="237" t="s">
        <v>3965</v>
      </c>
      <c r="J291" s="237" t="s">
        <v>5005</v>
      </c>
      <c r="K291" s="240">
        <f>IF(COUNTIF(L291:AY291,"&lt;&gt;")=0,"",SUMPRODUCT(((Recommendations[ImplStatus]="Implemented")+(Recommendations[ImplStatus]="Compensated"))*ISNUMBER(MATCH(Recommendations[Id],L291:AY291,0)))/COUNTIF(L291:AY291,"&lt;&gt;"))</f>
        <v>0</v>
      </c>
      <c r="L291" s="243" t="s">
        <v>323</v>
      </c>
      <c r="M291" s="243" t="s">
        <v>328</v>
      </c>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1153</v>
      </c>
      <c r="B292" s="236" t="s">
        <v>5006</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5007</v>
      </c>
      <c r="B293" s="237" t="s">
        <v>5008</v>
      </c>
      <c r="C293" s="237" t="s">
        <v>5009</v>
      </c>
      <c r="D293" s="237" t="s">
        <v>5010</v>
      </c>
      <c r="E293" s="237" t="s">
        <v>21</v>
      </c>
      <c r="F293" s="237" t="s">
        <v>21</v>
      </c>
      <c r="G293" s="237" t="s">
        <v>21</v>
      </c>
      <c r="H293" s="237" t="s">
        <v>5011</v>
      </c>
      <c r="I293" s="237" t="s">
        <v>5012</v>
      </c>
      <c r="J293" s="237" t="s">
        <v>5013</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5014</v>
      </c>
      <c r="B294" s="237" t="s">
        <v>5015</v>
      </c>
      <c r="C294" s="237" t="s">
        <v>5016</v>
      </c>
      <c r="D294" s="237" t="s">
        <v>5010</v>
      </c>
      <c r="E294" s="237" t="s">
        <v>21</v>
      </c>
      <c r="F294" s="237" t="s">
        <v>5017</v>
      </c>
      <c r="G294" s="237" t="s">
        <v>21</v>
      </c>
      <c r="H294" s="237" t="s">
        <v>5018</v>
      </c>
      <c r="I294" s="237" t="s">
        <v>3935</v>
      </c>
      <c r="J294" s="237" t="s">
        <v>5019</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5020</v>
      </c>
      <c r="B295" s="237" t="s">
        <v>5021</v>
      </c>
      <c r="C295" s="237" t="s">
        <v>5022</v>
      </c>
      <c r="D295" s="237" t="s">
        <v>5023</v>
      </c>
      <c r="E295" s="237" t="s">
        <v>21</v>
      </c>
      <c r="F295" s="237" t="s">
        <v>21</v>
      </c>
      <c r="G295" s="237" t="s">
        <v>21</v>
      </c>
      <c r="H295" s="237" t="s">
        <v>5024</v>
      </c>
      <c r="I295" s="237" t="s">
        <v>3935</v>
      </c>
      <c r="J295" s="237" t="s">
        <v>5025</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1157</v>
      </c>
      <c r="B296" s="236" t="s">
        <v>5026</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5027</v>
      </c>
      <c r="B297" s="237" t="s">
        <v>5028</v>
      </c>
      <c r="C297" s="237" t="s">
        <v>5029</v>
      </c>
      <c r="D297" s="237" t="s">
        <v>5023</v>
      </c>
      <c r="E297" s="237" t="s">
        <v>21</v>
      </c>
      <c r="F297" s="237" t="s">
        <v>5030</v>
      </c>
      <c r="G297" s="237" t="s">
        <v>21</v>
      </c>
      <c r="H297" s="237" t="s">
        <v>5031</v>
      </c>
      <c r="I297" s="237" t="s">
        <v>21</v>
      </c>
      <c r="J297" s="237" t="s">
        <v>5032</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5033</v>
      </c>
      <c r="B298" s="237" t="s">
        <v>5034</v>
      </c>
      <c r="C298" s="237" t="s">
        <v>5035</v>
      </c>
      <c r="D298" s="237" t="s">
        <v>5036</v>
      </c>
      <c r="E298" s="237" t="s">
        <v>21</v>
      </c>
      <c r="F298" s="237" t="s">
        <v>21</v>
      </c>
      <c r="G298" s="237" t="s">
        <v>5037</v>
      </c>
      <c r="H298" s="237" t="s">
        <v>5038</v>
      </c>
      <c r="I298" s="237" t="s">
        <v>5038</v>
      </c>
      <c r="J298" s="237" t="s">
        <v>5039</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5040</v>
      </c>
      <c r="B299" s="237" t="s">
        <v>5041</v>
      </c>
      <c r="C299" s="237" t="s">
        <v>5042</v>
      </c>
      <c r="D299" s="237" t="s">
        <v>21</v>
      </c>
      <c r="E299" s="237" t="s">
        <v>21</v>
      </c>
      <c r="F299" s="237" t="s">
        <v>21</v>
      </c>
      <c r="G299" s="237" t="s">
        <v>21</v>
      </c>
      <c r="H299" s="237" t="s">
        <v>5043</v>
      </c>
      <c r="I299" s="237" t="s">
        <v>5044</v>
      </c>
      <c r="J299" s="237" t="s">
        <v>5045</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5046</v>
      </c>
      <c r="B300" s="237" t="s">
        <v>5047</v>
      </c>
      <c r="C300" s="237" t="s">
        <v>5048</v>
      </c>
      <c r="D300" s="237" t="s">
        <v>21</v>
      </c>
      <c r="E300" s="237" t="s">
        <v>21</v>
      </c>
      <c r="F300" s="237" t="s">
        <v>5049</v>
      </c>
      <c r="G300" s="237" t="s">
        <v>21</v>
      </c>
      <c r="H300" s="237" t="s">
        <v>5050</v>
      </c>
      <c r="I300" s="237" t="s">
        <v>5044</v>
      </c>
      <c r="J300" s="237" t="s">
        <v>5051</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1161</v>
      </c>
      <c r="B301" s="236" t="s">
        <v>5052</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5053</v>
      </c>
      <c r="B302" s="237" t="s">
        <v>5054</v>
      </c>
      <c r="C302" s="237" t="s">
        <v>5055</v>
      </c>
      <c r="D302" s="237" t="s">
        <v>21</v>
      </c>
      <c r="E302" s="237" t="s">
        <v>21</v>
      </c>
      <c r="F302" s="237" t="s">
        <v>21</v>
      </c>
      <c r="G302" s="237" t="s">
        <v>21</v>
      </c>
      <c r="H302" s="237" t="s">
        <v>5056</v>
      </c>
      <c r="I302" s="237" t="s">
        <v>21</v>
      </c>
      <c r="J302" s="237" t="s">
        <v>5057</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5058</v>
      </c>
      <c r="B303" s="237" t="s">
        <v>5059</v>
      </c>
      <c r="C303" s="237" t="s">
        <v>5060</v>
      </c>
      <c r="D303" s="237" t="s">
        <v>5061</v>
      </c>
      <c r="E303" s="237" t="s">
        <v>21</v>
      </c>
      <c r="F303" s="237" t="s">
        <v>21</v>
      </c>
      <c r="G303" s="237" t="s">
        <v>21</v>
      </c>
      <c r="H303" s="237" t="s">
        <v>5062</v>
      </c>
      <c r="I303" s="237" t="s">
        <v>3965</v>
      </c>
      <c r="J303" s="237" t="s">
        <v>5063</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5064</v>
      </c>
      <c r="B304" s="237" t="s">
        <v>5065</v>
      </c>
      <c r="C304" s="237" t="s">
        <v>5066</v>
      </c>
      <c r="D304" s="237" t="s">
        <v>5061</v>
      </c>
      <c r="E304" s="237" t="s">
        <v>21</v>
      </c>
      <c r="F304" s="237" t="s">
        <v>5067</v>
      </c>
      <c r="G304" s="237" t="s">
        <v>21</v>
      </c>
      <c r="H304" s="237" t="s">
        <v>5068</v>
      </c>
      <c r="I304" s="237" t="s">
        <v>21</v>
      </c>
      <c r="J304" s="237" t="s">
        <v>5069</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5070</v>
      </c>
      <c r="B305" s="237" t="s">
        <v>5071</v>
      </c>
      <c r="C305" s="237" t="s">
        <v>5072</v>
      </c>
      <c r="D305" s="237" t="s">
        <v>5073</v>
      </c>
      <c r="E305" s="237" t="s">
        <v>21</v>
      </c>
      <c r="F305" s="237" t="s">
        <v>21</v>
      </c>
      <c r="G305" s="237" t="s">
        <v>21</v>
      </c>
      <c r="H305" s="237" t="s">
        <v>5074</v>
      </c>
      <c r="I305" s="237" t="s">
        <v>5075</v>
      </c>
      <c r="J305" s="237" t="s">
        <v>5076</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5077</v>
      </c>
      <c r="B306" s="237" t="s">
        <v>5078</v>
      </c>
      <c r="C306" s="237" t="s">
        <v>5079</v>
      </c>
      <c r="D306" s="237" t="s">
        <v>5080</v>
      </c>
      <c r="E306" s="237" t="s">
        <v>21</v>
      </c>
      <c r="F306" s="237" t="s">
        <v>21</v>
      </c>
      <c r="G306" s="237" t="s">
        <v>21</v>
      </c>
      <c r="H306" s="237" t="s">
        <v>5081</v>
      </c>
      <c r="I306" s="237" t="s">
        <v>3965</v>
      </c>
      <c r="J306" s="237" t="s">
        <v>5082</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1165</v>
      </c>
      <c r="B307" s="236" t="s">
        <v>5083</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5084</v>
      </c>
      <c r="B308" s="237" t="s">
        <v>5085</v>
      </c>
      <c r="C308" s="237" t="s">
        <v>5086</v>
      </c>
      <c r="D308" s="237" t="s">
        <v>5080</v>
      </c>
      <c r="E308" s="237" t="s">
        <v>21</v>
      </c>
      <c r="F308" s="237" t="s">
        <v>5087</v>
      </c>
      <c r="G308" s="237" t="s">
        <v>21</v>
      </c>
      <c r="H308" s="237" t="s">
        <v>5088</v>
      </c>
      <c r="I308" s="237" t="s">
        <v>5089</v>
      </c>
      <c r="J308" s="237" t="s">
        <v>5090</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1169</v>
      </c>
      <c r="B309" s="236" t="s">
        <v>5091</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5092</v>
      </c>
      <c r="B310" s="237" t="s">
        <v>5093</v>
      </c>
      <c r="C310" s="237" t="s">
        <v>5094</v>
      </c>
      <c r="D310" s="237" t="s">
        <v>21</v>
      </c>
      <c r="E310" s="237" t="s">
        <v>21</v>
      </c>
      <c r="F310" s="237" t="s">
        <v>5095</v>
      </c>
      <c r="G310" s="237" t="s">
        <v>21</v>
      </c>
      <c r="H310" s="237" t="s">
        <v>5096</v>
      </c>
      <c r="I310" s="237" t="s">
        <v>5097</v>
      </c>
      <c r="J310" s="237" t="s">
        <v>5098</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5099</v>
      </c>
      <c r="B311" s="237" t="s">
        <v>5100</v>
      </c>
      <c r="C311" s="237" t="s">
        <v>5101</v>
      </c>
      <c r="D311" s="237" t="s">
        <v>5102</v>
      </c>
      <c r="E311" s="237" t="s">
        <v>21</v>
      </c>
      <c r="F311" s="237" t="s">
        <v>21</v>
      </c>
      <c r="G311" s="237" t="s">
        <v>5103</v>
      </c>
      <c r="H311" s="237" t="s">
        <v>5104</v>
      </c>
      <c r="I311" s="237" t="s">
        <v>21</v>
      </c>
      <c r="J311" s="237" t="s">
        <v>5105</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5106</v>
      </c>
      <c r="B312" s="237" t="s">
        <v>5107</v>
      </c>
      <c r="C312" s="237" t="s">
        <v>5108</v>
      </c>
      <c r="D312" s="237" t="s">
        <v>5109</v>
      </c>
      <c r="E312" s="237" t="s">
        <v>21</v>
      </c>
      <c r="F312" s="237" t="s">
        <v>21</v>
      </c>
      <c r="G312" s="237" t="s">
        <v>21</v>
      </c>
      <c r="H312" s="237" t="s">
        <v>5110</v>
      </c>
      <c r="I312" s="237" t="s">
        <v>21</v>
      </c>
      <c r="J312" s="237" t="s">
        <v>5111</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5112</v>
      </c>
      <c r="B313" s="237" t="s">
        <v>5113</v>
      </c>
      <c r="C313" s="237" t="s">
        <v>5114</v>
      </c>
      <c r="D313" s="237" t="s">
        <v>5115</v>
      </c>
      <c r="E313" s="237" t="s">
        <v>21</v>
      </c>
      <c r="F313" s="237" t="s">
        <v>21</v>
      </c>
      <c r="G313" s="237" t="s">
        <v>5116</v>
      </c>
      <c r="H313" s="237" t="s">
        <v>5117</v>
      </c>
      <c r="I313" s="237" t="s">
        <v>5118</v>
      </c>
      <c r="J313" s="237" t="s">
        <v>5119</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5120</v>
      </c>
      <c r="B314" s="237" t="s">
        <v>5121</v>
      </c>
      <c r="C314" s="237" t="s">
        <v>5122</v>
      </c>
      <c r="D314" s="237" t="s">
        <v>5123</v>
      </c>
      <c r="E314" s="237" t="s">
        <v>21</v>
      </c>
      <c r="F314" s="237" t="s">
        <v>21</v>
      </c>
      <c r="G314" s="237" t="s">
        <v>5124</v>
      </c>
      <c r="H314" s="237" t="s">
        <v>5125</v>
      </c>
      <c r="I314" s="237" t="s">
        <v>5126</v>
      </c>
      <c r="J314" s="237" t="s">
        <v>5127</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5128</v>
      </c>
      <c r="B315" s="236" t="s">
        <v>5129</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5130</v>
      </c>
      <c r="B316" s="237" t="s">
        <v>5131</v>
      </c>
      <c r="C316" s="237" t="s">
        <v>5132</v>
      </c>
      <c r="D316" s="237" t="s">
        <v>21</v>
      </c>
      <c r="E316" s="237" t="s">
        <v>21</v>
      </c>
      <c r="F316" s="237" t="s">
        <v>21</v>
      </c>
      <c r="G316" s="237" t="s">
        <v>21</v>
      </c>
      <c r="H316" s="237" t="s">
        <v>5133</v>
      </c>
      <c r="I316" s="237" t="s">
        <v>5134</v>
      </c>
      <c r="J316" s="237" t="s">
        <v>5135</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5136</v>
      </c>
      <c r="B317" s="237" t="s">
        <v>5137</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5138</v>
      </c>
      <c r="B318" s="236" t="s">
        <v>5139</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5140</v>
      </c>
      <c r="B319" s="237" t="s">
        <v>5141</v>
      </c>
      <c r="C319" s="237" t="s">
        <v>5142</v>
      </c>
      <c r="D319" s="237" t="s">
        <v>5143</v>
      </c>
      <c r="E319" s="237" t="s">
        <v>21</v>
      </c>
      <c r="F319" s="237" t="s">
        <v>5144</v>
      </c>
      <c r="G319" s="237" t="s">
        <v>5145</v>
      </c>
      <c r="H319" s="237" t="s">
        <v>5146</v>
      </c>
      <c r="I319" s="237" t="s">
        <v>21</v>
      </c>
      <c r="J319" s="237" t="s">
        <v>5147</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5148</v>
      </c>
      <c r="B320" s="237" t="s">
        <v>5149</v>
      </c>
      <c r="C320" s="237" t="s">
        <v>5150</v>
      </c>
      <c r="D320" s="237" t="s">
        <v>5151</v>
      </c>
      <c r="E320" s="237" t="s">
        <v>21</v>
      </c>
      <c r="F320" s="237" t="s">
        <v>21</v>
      </c>
      <c r="G320" s="237" t="s">
        <v>21</v>
      </c>
      <c r="H320" s="237" t="s">
        <v>5152</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5153</v>
      </c>
      <c r="B321" s="237" t="s">
        <v>5154</v>
      </c>
      <c r="C321" s="237" t="s">
        <v>5155</v>
      </c>
      <c r="D321" s="237" t="s">
        <v>5156</v>
      </c>
      <c r="E321" s="237" t="s">
        <v>21</v>
      </c>
      <c r="F321" s="237" t="s">
        <v>21</v>
      </c>
      <c r="G321" s="237" t="s">
        <v>21</v>
      </c>
      <c r="H321" s="237" t="s">
        <v>5157</v>
      </c>
      <c r="I321" s="237" t="s">
        <v>21</v>
      </c>
      <c r="J321" s="237" t="s">
        <v>5158</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5159</v>
      </c>
      <c r="B322" s="237" t="s">
        <v>5160</v>
      </c>
      <c r="C322" s="237" t="s">
        <v>5161</v>
      </c>
      <c r="D322" s="237" t="s">
        <v>5162</v>
      </c>
      <c r="E322" s="237" t="s">
        <v>21</v>
      </c>
      <c r="F322" s="237" t="s">
        <v>21</v>
      </c>
      <c r="G322" s="237" t="s">
        <v>21</v>
      </c>
      <c r="H322" s="237" t="s">
        <v>5163</v>
      </c>
      <c r="I322" s="237" t="s">
        <v>21</v>
      </c>
      <c r="J322" s="237" t="s">
        <v>5164</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5165</v>
      </c>
      <c r="B323" s="237" t="s">
        <v>5166</v>
      </c>
      <c r="C323" s="237" t="s">
        <v>5167</v>
      </c>
      <c r="D323" s="237" t="s">
        <v>21</v>
      </c>
      <c r="E323" s="237" t="s">
        <v>21</v>
      </c>
      <c r="F323" s="237" t="s">
        <v>21</v>
      </c>
      <c r="G323" s="237" t="s">
        <v>21</v>
      </c>
      <c r="H323" s="237" t="s">
        <v>5168</v>
      </c>
      <c r="I323" s="237" t="s">
        <v>3965</v>
      </c>
      <c r="J323" s="237" t="s">
        <v>5169</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5170</v>
      </c>
      <c r="B324" s="237" t="s">
        <v>5171</v>
      </c>
      <c r="C324" s="237" t="s">
        <v>5172</v>
      </c>
      <c r="D324" s="237" t="s">
        <v>21</v>
      </c>
      <c r="E324" s="237" t="s">
        <v>21</v>
      </c>
      <c r="F324" s="237" t="s">
        <v>21</v>
      </c>
      <c r="G324" s="237" t="s">
        <v>21</v>
      </c>
      <c r="H324" s="237" t="s">
        <v>5173</v>
      </c>
      <c r="I324" s="237" t="s">
        <v>5174</v>
      </c>
      <c r="J324" s="237" t="s">
        <v>5175</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5176</v>
      </c>
      <c r="B325" s="237" t="s">
        <v>5177</v>
      </c>
      <c r="C325" s="237" t="s">
        <v>5178</v>
      </c>
      <c r="D325" s="237" t="s">
        <v>5179</v>
      </c>
      <c r="E325" s="237" t="s">
        <v>21</v>
      </c>
      <c r="F325" s="237" t="s">
        <v>21</v>
      </c>
      <c r="G325" s="237" t="s">
        <v>21</v>
      </c>
      <c r="H325" s="237" t="s">
        <v>5180</v>
      </c>
      <c r="I325" s="237" t="s">
        <v>21</v>
      </c>
      <c r="J325" s="237" t="s">
        <v>5181</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5182</v>
      </c>
      <c r="B326" s="244" t="s">
        <v>5183</v>
      </c>
      <c r="C326" s="244" t="s">
        <v>5184</v>
      </c>
      <c r="D326" s="244" t="s">
        <v>5185</v>
      </c>
      <c r="E326" s="244" t="s">
        <v>21</v>
      </c>
      <c r="F326" s="244" t="s">
        <v>21</v>
      </c>
      <c r="G326" s="244" t="s">
        <v>21</v>
      </c>
      <c r="H326" s="244" t="s">
        <v>5186</v>
      </c>
      <c r="I326" s="244" t="s">
        <v>3965</v>
      </c>
      <c r="J326" s="244" t="s">
        <v>5187</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455</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IFERROR(INDEX('Recommendations'!$H$2:$H$90, MATCH(L2,'Recommendations'!$A$2:$A$90,0))="Implemented", FALSE))</xm:f>
            <x14:dxf>
              <font>
                <color rgb="FF000000"/>
              </font>
              <fill>
                <patternFill>
                  <bgColor rgb="FF3C7D22"/>
                </patternFill>
              </fill>
            </x14:dxf>
          </x14:cfRule>
          <x14:cfRule type="expression" priority="2" id="{00000000-000E-0000-0A00-000002000000}">
            <xm:f>AND(L2&lt;&gt;"", IFERROR(INDEX('Recommendations'!$H$2:$H$90, MATCH(L2,'Recommendations'!$A$2:$A$90,0))="Compensated", FALSE))</xm:f>
            <x14:dxf>
              <font>
                <color rgb="FF000000"/>
              </font>
              <fill>
                <patternFill>
                  <bgColor rgb="FFC6E0B4"/>
                </patternFill>
              </fill>
            </x14:dxf>
          </x14:cfRule>
          <x14:cfRule type="expression" priority="3" id="{00000000-000E-0000-0A00-000003000000}">
            <xm:f>AND(L2&lt;&gt;"", IFERROR(INDEX('Recommendations'!$H$2:$H$90, MATCH(L2,'Recommendations'!$A$2:$A$90,0))="Testing", FALSE))</xm:f>
            <x14:dxf>
              <font>
                <color rgb="FF000000"/>
              </font>
              <fill>
                <patternFill>
                  <bgColor rgb="FFFFC000"/>
                </patternFill>
              </fill>
            </x14:dxf>
          </x14:cfRule>
          <x14:cfRule type="expression" priority="4" id="{00000000-000E-0000-0A00-000004000000}">
            <xm:f>AND(L2&lt;&gt;"", IFERROR(INDEX('Recommendations'!$H$2:$H$90, MATCH(L2,'Recommendations'!$A$2:$A$90,0))="Failed", FALSE))</xm:f>
            <x14:dxf>
              <font>
                <color rgb="FF000000"/>
              </font>
              <fill>
                <patternFill>
                  <bgColor rgb="FFD82891"/>
                </patternFill>
              </fill>
            </x14:dxf>
          </x14:cfRule>
          <x14:cfRule type="expression" priority="5" id="{00000000-000E-0000-0A00-000005000000}">
            <xm:f>AND(L2&lt;&gt;"", IFERROR(INDEX('Recommendations'!$H$2:$H$90, MATCH(L2,'Recommendations'!$A$2:$A$90,0))="Risk Accepted", FALSE))</xm:f>
            <x14:dxf>
              <font>
                <color rgb="FF000000"/>
              </font>
              <fill>
                <patternFill>
                  <bgColor rgb="FFD9D9D9"/>
                </patternFill>
              </fill>
            </x14:dxf>
          </x14:cfRule>
          <x14:cfRule type="expression" priority="6" id="{00000000-000E-0000-0A00-000006000000}">
            <xm:f>AND(L2&lt;&gt;"", IFERROR(INDEX('Recommendations'!$H$2:$H$90, MATCH(L2,'Recommendations'!$A$2:$A$90,0))="N/A",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2336</v>
      </c>
      <c r="B1" s="289" t="s">
        <v>3221</v>
      </c>
      <c r="C1" s="289" t="s">
        <v>0</v>
      </c>
      <c r="D1" s="289" t="s">
        <v>699</v>
      </c>
      <c r="E1" s="289" t="s">
        <v>5188</v>
      </c>
      <c r="F1" s="289" t="s">
        <v>5189</v>
      </c>
      <c r="G1" s="289" t="s">
        <v>704</v>
      </c>
      <c r="H1" s="289" t="s">
        <v>705</v>
      </c>
      <c r="I1" s="289" t="s">
        <v>706</v>
      </c>
      <c r="J1" s="289" t="s">
        <v>707</v>
      </c>
      <c r="K1" s="289" t="s">
        <v>708</v>
      </c>
      <c r="L1" s="289" t="s">
        <v>709</v>
      </c>
      <c r="M1" s="289" t="s">
        <v>710</v>
      </c>
      <c r="N1" s="289" t="s">
        <v>711</v>
      </c>
      <c r="O1" s="289" t="s">
        <v>712</v>
      </c>
      <c r="P1" s="289" t="s">
        <v>713</v>
      </c>
      <c r="Q1" s="289" t="s">
        <v>714</v>
      </c>
      <c r="R1" s="289" t="s">
        <v>715</v>
      </c>
      <c r="S1" s="289" t="s">
        <v>716</v>
      </c>
      <c r="T1" s="289" t="s">
        <v>717</v>
      </c>
      <c r="U1" s="289" t="s">
        <v>718</v>
      </c>
      <c r="V1" s="289" t="s">
        <v>719</v>
      </c>
      <c r="W1" s="289" t="s">
        <v>720</v>
      </c>
      <c r="X1" s="289" t="s">
        <v>721</v>
      </c>
      <c r="Y1" s="289" t="s">
        <v>722</v>
      </c>
      <c r="Z1" s="289" t="s">
        <v>723</v>
      </c>
      <c r="AA1" s="289" t="s">
        <v>724</v>
      </c>
      <c r="AB1" s="289" t="s">
        <v>725</v>
      </c>
      <c r="AC1" s="289" t="s">
        <v>726</v>
      </c>
      <c r="AD1" s="289" t="s">
        <v>727</v>
      </c>
      <c r="AE1" s="289" t="s">
        <v>728</v>
      </c>
      <c r="AF1" s="289" t="s">
        <v>729</v>
      </c>
      <c r="AG1" s="289" t="s">
        <v>730</v>
      </c>
      <c r="AH1" s="289" t="s">
        <v>731</v>
      </c>
      <c r="AI1" s="289" t="s">
        <v>732</v>
      </c>
      <c r="AJ1" s="289" t="s">
        <v>733</v>
      </c>
      <c r="AK1" s="289" t="s">
        <v>734</v>
      </c>
      <c r="AL1" s="289" t="s">
        <v>735</v>
      </c>
      <c r="AM1" s="289" t="s">
        <v>736</v>
      </c>
      <c r="AN1" s="289" t="s">
        <v>737</v>
      </c>
      <c r="AO1" s="289" t="s">
        <v>738</v>
      </c>
      <c r="AP1" s="289" t="s">
        <v>739</v>
      </c>
      <c r="AQ1" s="289" t="s">
        <v>740</v>
      </c>
      <c r="AR1" s="289" t="s">
        <v>741</v>
      </c>
      <c r="AS1" s="289" t="s">
        <v>742</v>
      </c>
      <c r="AT1" s="289" t="s">
        <v>743</v>
      </c>
      <c r="AU1" s="290" t="s">
        <v>744</v>
      </c>
    </row>
    <row r="2" spans="1:47" ht="60" customHeight="1" outlineLevel="1" x14ac:dyDescent="0.35">
      <c r="A2" s="280" t="s">
        <v>5190</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5190</v>
      </c>
      <c r="B3" s="259" t="s">
        <v>5191</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5190</v>
      </c>
      <c r="B4" s="260" t="s">
        <v>5191</v>
      </c>
      <c r="C4" s="261" t="s">
        <v>5192</v>
      </c>
      <c r="D4" s="264" t="s">
        <v>5193</v>
      </c>
      <c r="E4" s="265" t="s">
        <v>5194</v>
      </c>
      <c r="F4" s="268" t="s">
        <v>5195</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5190</v>
      </c>
      <c r="B5" s="260" t="s">
        <v>5191</v>
      </c>
      <c r="C5" s="261" t="s">
        <v>5196</v>
      </c>
      <c r="D5" s="264" t="s">
        <v>5197</v>
      </c>
      <c r="E5" s="265" t="s">
        <v>5194</v>
      </c>
      <c r="F5" s="268" t="s">
        <v>5195</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5190</v>
      </c>
      <c r="B6" s="260" t="s">
        <v>5191</v>
      </c>
      <c r="C6" s="261" t="s">
        <v>5198</v>
      </c>
      <c r="D6" s="264" t="s">
        <v>5199</v>
      </c>
      <c r="E6" s="265" t="s">
        <v>5194</v>
      </c>
      <c r="F6" s="268" t="s">
        <v>5195</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5190</v>
      </c>
      <c r="B7" s="260" t="s">
        <v>5191</v>
      </c>
      <c r="C7" s="261" t="s">
        <v>5200</v>
      </c>
      <c r="D7" s="264" t="s">
        <v>5201</v>
      </c>
      <c r="E7" s="265" t="s">
        <v>5194</v>
      </c>
      <c r="F7" s="268" t="s">
        <v>5195</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5190</v>
      </c>
      <c r="B8" s="260" t="s">
        <v>5191</v>
      </c>
      <c r="C8" s="261" t="s">
        <v>5202</v>
      </c>
      <c r="D8" s="264" t="s">
        <v>5203</v>
      </c>
      <c r="E8" s="265" t="s">
        <v>5194</v>
      </c>
      <c r="F8" s="268" t="s">
        <v>5195</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5190</v>
      </c>
      <c r="B9" s="260" t="s">
        <v>5191</v>
      </c>
      <c r="C9" s="261" t="s">
        <v>5204</v>
      </c>
      <c r="D9" s="264" t="s">
        <v>5205</v>
      </c>
      <c r="E9" s="265" t="s">
        <v>5194</v>
      </c>
      <c r="F9" s="268" t="s">
        <v>5195</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5190</v>
      </c>
      <c r="B10" s="260" t="s">
        <v>5191</v>
      </c>
      <c r="C10" s="261" t="s">
        <v>5206</v>
      </c>
      <c r="D10" s="264" t="s">
        <v>5207</v>
      </c>
      <c r="E10" s="265" t="s">
        <v>5194</v>
      </c>
      <c r="F10" s="268" t="s">
        <v>5195</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5190</v>
      </c>
      <c r="B11" s="260" t="s">
        <v>5191</v>
      </c>
      <c r="C11" s="261" t="s">
        <v>5208</v>
      </c>
      <c r="D11" s="264" t="s">
        <v>5209</v>
      </c>
      <c r="E11" s="265" t="s">
        <v>5194</v>
      </c>
      <c r="F11" s="268" t="s">
        <v>5195</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5190</v>
      </c>
      <c r="B12" s="260" t="s">
        <v>5191</v>
      </c>
      <c r="C12" s="261" t="s">
        <v>5210</v>
      </c>
      <c r="D12" s="264" t="s">
        <v>5211</v>
      </c>
      <c r="E12" s="265" t="s">
        <v>5194</v>
      </c>
      <c r="F12" s="268" t="s">
        <v>5195</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5190</v>
      </c>
      <c r="B13" s="260" t="s">
        <v>5191</v>
      </c>
      <c r="C13" s="261" t="s">
        <v>5212</v>
      </c>
      <c r="D13" s="264" t="s">
        <v>5213</v>
      </c>
      <c r="E13" s="265" t="s">
        <v>5194</v>
      </c>
      <c r="F13" s="268" t="s">
        <v>5195</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5190</v>
      </c>
      <c r="B14" s="260" t="s">
        <v>5191</v>
      </c>
      <c r="C14" s="261" t="s">
        <v>5214</v>
      </c>
      <c r="D14" s="264" t="s">
        <v>5215</v>
      </c>
      <c r="E14" s="265" t="s">
        <v>5194</v>
      </c>
      <c r="F14" s="268" t="s">
        <v>5195</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5190</v>
      </c>
      <c r="B15" s="260" t="s">
        <v>5191</v>
      </c>
      <c r="C15" s="261" t="s">
        <v>5216</v>
      </c>
      <c r="D15" s="264" t="s">
        <v>5217</v>
      </c>
      <c r="E15" s="265" t="s">
        <v>5194</v>
      </c>
      <c r="F15" s="268" t="s">
        <v>5195</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5190</v>
      </c>
      <c r="B16" s="260" t="s">
        <v>5191</v>
      </c>
      <c r="C16" s="261" t="s">
        <v>5218</v>
      </c>
      <c r="D16" s="264" t="s">
        <v>5219</v>
      </c>
      <c r="E16" s="265" t="s">
        <v>5194</v>
      </c>
      <c r="F16" s="268" t="s">
        <v>5195</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5190</v>
      </c>
      <c r="B17" s="259" t="s">
        <v>5220</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5190</v>
      </c>
      <c r="B18" s="260" t="s">
        <v>5220</v>
      </c>
      <c r="C18" s="261" t="s">
        <v>5221</v>
      </c>
      <c r="D18" s="264" t="s">
        <v>5222</v>
      </c>
      <c r="E18" s="265" t="s">
        <v>5223</v>
      </c>
      <c r="F18" s="268" t="s">
        <v>5224</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5190</v>
      </c>
      <c r="B19" s="260" t="s">
        <v>5220</v>
      </c>
      <c r="C19" s="261" t="s">
        <v>5225</v>
      </c>
      <c r="D19" s="264" t="s">
        <v>5226</v>
      </c>
      <c r="E19" s="265" t="s">
        <v>5223</v>
      </c>
      <c r="F19" s="268" t="s">
        <v>5224</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5190</v>
      </c>
      <c r="B20" s="260" t="s">
        <v>5220</v>
      </c>
      <c r="C20" s="261" t="s">
        <v>5227</v>
      </c>
      <c r="D20" s="264" t="s">
        <v>5228</v>
      </c>
      <c r="E20" s="265" t="s">
        <v>5223</v>
      </c>
      <c r="F20" s="268" t="s">
        <v>5224</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5190</v>
      </c>
      <c r="B21" s="260" t="s">
        <v>5220</v>
      </c>
      <c r="C21" s="261" t="s">
        <v>5229</v>
      </c>
      <c r="D21" s="264" t="s">
        <v>5230</v>
      </c>
      <c r="E21" s="265" t="s">
        <v>5223</v>
      </c>
      <c r="F21" s="268" t="s">
        <v>5224</v>
      </c>
      <c r="G21" s="271">
        <f>IF(COUNTIF(H21:AU21,"&lt;&gt;")=0,"",SUMPRODUCT(((Recommendations[ImplStatus]="Implemented")+(Recommendations[ImplStatus]="Compensated"))*ISNUMBER(MATCH(Recommendations[Id],H21:AU21,0)))/COUNTIF(H21:AU21,"&lt;&gt;"))</f>
        <v>0</v>
      </c>
      <c r="H21" s="272" t="s">
        <v>96</v>
      </c>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5190</v>
      </c>
      <c r="B22" s="260" t="s">
        <v>5220</v>
      </c>
      <c r="C22" s="261" t="s">
        <v>5231</v>
      </c>
      <c r="D22" s="264" t="s">
        <v>5232</v>
      </c>
      <c r="E22" s="265" t="s">
        <v>5223</v>
      </c>
      <c r="F22" s="268" t="s">
        <v>5224</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5190</v>
      </c>
      <c r="B23" s="260" t="s">
        <v>5220</v>
      </c>
      <c r="C23" s="261" t="s">
        <v>5233</v>
      </c>
      <c r="D23" s="264" t="s">
        <v>5234</v>
      </c>
      <c r="E23" s="265" t="s">
        <v>5194</v>
      </c>
      <c r="F23" s="268" t="s">
        <v>5195</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5190</v>
      </c>
      <c r="B24" s="260" t="s">
        <v>5220</v>
      </c>
      <c r="C24" s="261" t="s">
        <v>5235</v>
      </c>
      <c r="D24" s="264" t="s">
        <v>5236</v>
      </c>
      <c r="E24" s="265" t="s">
        <v>5194</v>
      </c>
      <c r="F24" s="268" t="s">
        <v>5195</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5190</v>
      </c>
      <c r="B25" s="260" t="s">
        <v>5220</v>
      </c>
      <c r="C25" s="261" t="s">
        <v>5237</v>
      </c>
      <c r="D25" s="264" t="s">
        <v>5238</v>
      </c>
      <c r="E25" s="265" t="s">
        <v>5194</v>
      </c>
      <c r="F25" s="268" t="s">
        <v>5239</v>
      </c>
      <c r="G25" s="271">
        <f>IF(COUNTIF(H25:AU25,"&lt;&gt;")=0,"",SUMPRODUCT(((Recommendations[ImplStatus]="Implemented")+(Recommendations[ImplStatus]="Compensated"))*ISNUMBER(MATCH(Recommendations[Id],H25:AU25,0)))/COUNTIF(H25:AU25,"&lt;&gt;"))</f>
        <v>0</v>
      </c>
      <c r="H25" s="272" t="s">
        <v>323</v>
      </c>
      <c r="I25" s="272" t="s">
        <v>328</v>
      </c>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5190</v>
      </c>
      <c r="B26" s="260" t="s">
        <v>5220</v>
      </c>
      <c r="C26" s="261" t="s">
        <v>5240</v>
      </c>
      <c r="D26" s="264" t="s">
        <v>5241</v>
      </c>
      <c r="E26" s="265" t="s">
        <v>5194</v>
      </c>
      <c r="F26" s="268" t="s">
        <v>5239</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5190</v>
      </c>
      <c r="B27" s="260" t="s">
        <v>5220</v>
      </c>
      <c r="C27" s="261" t="s">
        <v>5242</v>
      </c>
      <c r="D27" s="264" t="s">
        <v>5243</v>
      </c>
      <c r="E27" s="265" t="s">
        <v>5194</v>
      </c>
      <c r="F27" s="268" t="s">
        <v>5239</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5190</v>
      </c>
      <c r="B28" s="260" t="s">
        <v>5220</v>
      </c>
      <c r="C28" s="261" t="s">
        <v>5244</v>
      </c>
      <c r="D28" s="264" t="s">
        <v>5245</v>
      </c>
      <c r="E28" s="265" t="s">
        <v>5194</v>
      </c>
      <c r="F28" s="268" t="s">
        <v>5239</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5190</v>
      </c>
      <c r="B29" s="260" t="s">
        <v>5220</v>
      </c>
      <c r="C29" s="261" t="s">
        <v>5246</v>
      </c>
      <c r="D29" s="264" t="s">
        <v>5247</v>
      </c>
      <c r="E29" s="265" t="s">
        <v>5194</v>
      </c>
      <c r="F29" s="268" t="s">
        <v>5239</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5190</v>
      </c>
      <c r="B30" s="260" t="s">
        <v>5220</v>
      </c>
      <c r="C30" s="261" t="s">
        <v>5248</v>
      </c>
      <c r="D30" s="264" t="s">
        <v>5249</v>
      </c>
      <c r="E30" s="265" t="s">
        <v>5194</v>
      </c>
      <c r="F30" s="268" t="s">
        <v>5239</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5190</v>
      </c>
      <c r="B31" s="260" t="s">
        <v>5220</v>
      </c>
      <c r="C31" s="261" t="s">
        <v>5250</v>
      </c>
      <c r="D31" s="264" t="s">
        <v>5251</v>
      </c>
      <c r="E31" s="265" t="s">
        <v>5194</v>
      </c>
      <c r="F31" s="268" t="s">
        <v>5239</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5190</v>
      </c>
      <c r="B32" s="260" t="s">
        <v>5220</v>
      </c>
      <c r="C32" s="261" t="s">
        <v>5252</v>
      </c>
      <c r="D32" s="264" t="s">
        <v>5253</v>
      </c>
      <c r="E32" s="265" t="s">
        <v>5194</v>
      </c>
      <c r="F32" s="268" t="s">
        <v>5239</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5190</v>
      </c>
      <c r="B33" s="260" t="s">
        <v>5220</v>
      </c>
      <c r="C33" s="261" t="s">
        <v>5254</v>
      </c>
      <c r="D33" s="264" t="s">
        <v>5255</v>
      </c>
      <c r="E33" s="265" t="s">
        <v>5223</v>
      </c>
      <c r="F33" s="268" t="s">
        <v>5224</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5190</v>
      </c>
      <c r="B34" s="260" t="s">
        <v>5220</v>
      </c>
      <c r="C34" s="261" t="s">
        <v>5256</v>
      </c>
      <c r="D34" s="264" t="s">
        <v>5257</v>
      </c>
      <c r="E34" s="265" t="s">
        <v>5194</v>
      </c>
      <c r="F34" s="268" t="s">
        <v>5239</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5190</v>
      </c>
      <c r="B35" s="259" t="s">
        <v>5258</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5190</v>
      </c>
      <c r="B36" s="260" t="s">
        <v>5258</v>
      </c>
      <c r="C36" s="261" t="s">
        <v>5259</v>
      </c>
      <c r="D36" s="264" t="s">
        <v>5260</v>
      </c>
      <c r="E36" s="265" t="s">
        <v>5194</v>
      </c>
      <c r="F36" s="268" t="s">
        <v>5239</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5190</v>
      </c>
      <c r="B37" s="260" t="s">
        <v>5258</v>
      </c>
      <c r="C37" s="261" t="s">
        <v>5261</v>
      </c>
      <c r="D37" s="264" t="s">
        <v>5262</v>
      </c>
      <c r="E37" s="265" t="s">
        <v>5194</v>
      </c>
      <c r="F37" s="268" t="s">
        <v>5263</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5190</v>
      </c>
      <c r="B38" s="260" t="s">
        <v>5258</v>
      </c>
      <c r="C38" s="261" t="s">
        <v>5264</v>
      </c>
      <c r="D38" s="264" t="s">
        <v>5265</v>
      </c>
      <c r="E38" s="265" t="s">
        <v>5194</v>
      </c>
      <c r="F38" s="268" t="s">
        <v>5263</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5190</v>
      </c>
      <c r="B39" s="260" t="s">
        <v>5258</v>
      </c>
      <c r="C39" s="261" t="s">
        <v>5266</v>
      </c>
      <c r="D39" s="264" t="s">
        <v>5267</v>
      </c>
      <c r="E39" s="265" t="s">
        <v>5194</v>
      </c>
      <c r="F39" s="268" t="s">
        <v>5263</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5190</v>
      </c>
      <c r="B40" s="260" t="s">
        <v>5258</v>
      </c>
      <c r="C40" s="261" t="s">
        <v>5268</v>
      </c>
      <c r="D40" s="264" t="s">
        <v>5269</v>
      </c>
      <c r="E40" s="265" t="s">
        <v>5194</v>
      </c>
      <c r="F40" s="268" t="s">
        <v>5263</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5190</v>
      </c>
      <c r="B41" s="260" t="s">
        <v>5258</v>
      </c>
      <c r="C41" s="261" t="s">
        <v>5270</v>
      </c>
      <c r="D41" s="264" t="s">
        <v>5271</v>
      </c>
      <c r="E41" s="265" t="s">
        <v>5194</v>
      </c>
      <c r="F41" s="268" t="s">
        <v>5263</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5190</v>
      </c>
      <c r="B42" s="260" t="s">
        <v>5258</v>
      </c>
      <c r="C42" s="261" t="s">
        <v>5272</v>
      </c>
      <c r="D42" s="264" t="s">
        <v>5273</v>
      </c>
      <c r="E42" s="265" t="s">
        <v>5194</v>
      </c>
      <c r="F42" s="268" t="s">
        <v>5263</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5190</v>
      </c>
      <c r="B43" s="260" t="s">
        <v>5258</v>
      </c>
      <c r="C43" s="261" t="s">
        <v>5274</v>
      </c>
      <c r="D43" s="264" t="s">
        <v>5275</v>
      </c>
      <c r="E43" s="265" t="s">
        <v>5194</v>
      </c>
      <c r="F43" s="268" t="s">
        <v>5263</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5190</v>
      </c>
      <c r="B44" s="260" t="s">
        <v>5258</v>
      </c>
      <c r="C44" s="261" t="s">
        <v>5276</v>
      </c>
      <c r="D44" s="264" t="s">
        <v>5277</v>
      </c>
      <c r="E44" s="265" t="s">
        <v>5194</v>
      </c>
      <c r="F44" s="268" t="s">
        <v>5263</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5190</v>
      </c>
      <c r="B45" s="260" t="s">
        <v>5258</v>
      </c>
      <c r="C45" s="261" t="s">
        <v>5278</v>
      </c>
      <c r="D45" s="264" t="s">
        <v>5279</v>
      </c>
      <c r="E45" s="265" t="s">
        <v>5194</v>
      </c>
      <c r="F45" s="268" t="s">
        <v>5263</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5190</v>
      </c>
      <c r="B46" s="260" t="s">
        <v>5258</v>
      </c>
      <c r="C46" s="261" t="s">
        <v>5280</v>
      </c>
      <c r="D46" s="264" t="s">
        <v>5281</v>
      </c>
      <c r="E46" s="265" t="s">
        <v>5194</v>
      </c>
      <c r="F46" s="268" t="s">
        <v>5263</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5190</v>
      </c>
      <c r="B47" s="260" t="s">
        <v>5258</v>
      </c>
      <c r="C47" s="261" t="s">
        <v>5282</v>
      </c>
      <c r="D47" s="264" t="s">
        <v>5283</v>
      </c>
      <c r="E47" s="265" t="s">
        <v>5194</v>
      </c>
      <c r="F47" s="268" t="s">
        <v>5263</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5190</v>
      </c>
      <c r="B48" s="260" t="s">
        <v>5258</v>
      </c>
      <c r="C48" s="261" t="s">
        <v>5284</v>
      </c>
      <c r="D48" s="264" t="s">
        <v>5285</v>
      </c>
      <c r="E48" s="265" t="s">
        <v>5194</v>
      </c>
      <c r="F48" s="268" t="s">
        <v>5263</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5190</v>
      </c>
      <c r="B49" s="260" t="s">
        <v>5258</v>
      </c>
      <c r="C49" s="261" t="s">
        <v>5286</v>
      </c>
      <c r="D49" s="264" t="s">
        <v>5287</v>
      </c>
      <c r="E49" s="265" t="s">
        <v>5194</v>
      </c>
      <c r="F49" s="268" t="s">
        <v>5263</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5190</v>
      </c>
      <c r="B50" s="259" t="s">
        <v>2460</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5190</v>
      </c>
      <c r="B51" s="260" t="s">
        <v>2460</v>
      </c>
      <c r="C51" s="261" t="s">
        <v>5288</v>
      </c>
      <c r="D51" s="264" t="s">
        <v>5289</v>
      </c>
      <c r="E51" s="265" t="s">
        <v>5290</v>
      </c>
      <c r="F51" s="268" t="s">
        <v>5291</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5190</v>
      </c>
      <c r="B52" s="260" t="s">
        <v>2460</v>
      </c>
      <c r="C52" s="261" t="s">
        <v>5292</v>
      </c>
      <c r="D52" s="264" t="s">
        <v>5293</v>
      </c>
      <c r="E52" s="265" t="s">
        <v>5290</v>
      </c>
      <c r="F52" s="268" t="s">
        <v>5291</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5190</v>
      </c>
      <c r="B53" s="260" t="s">
        <v>2460</v>
      </c>
      <c r="C53" s="261" t="s">
        <v>5294</v>
      </c>
      <c r="D53" s="264" t="s">
        <v>5295</v>
      </c>
      <c r="E53" s="265" t="s">
        <v>5290</v>
      </c>
      <c r="F53" s="268" t="s">
        <v>5291</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5190</v>
      </c>
      <c r="B54" s="260" t="s">
        <v>2460</v>
      </c>
      <c r="C54" s="261" t="s">
        <v>5296</v>
      </c>
      <c r="D54" s="264" t="s">
        <v>5297</v>
      </c>
      <c r="E54" s="265" t="s">
        <v>5290</v>
      </c>
      <c r="F54" s="268" t="s">
        <v>5291</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5190</v>
      </c>
      <c r="B55" s="260" t="s">
        <v>2460</v>
      </c>
      <c r="C55" s="261" t="s">
        <v>5298</v>
      </c>
      <c r="D55" s="264" t="s">
        <v>5299</v>
      </c>
      <c r="E55" s="265" t="s">
        <v>5290</v>
      </c>
      <c r="F55" s="268" t="s">
        <v>5291</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5190</v>
      </c>
      <c r="B56" s="260" t="s">
        <v>2460</v>
      </c>
      <c r="C56" s="261" t="s">
        <v>5300</v>
      </c>
      <c r="D56" s="264" t="s">
        <v>5301</v>
      </c>
      <c r="E56" s="265" t="s">
        <v>5290</v>
      </c>
      <c r="F56" s="268" t="s">
        <v>5291</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5190</v>
      </c>
      <c r="B57" s="260" t="s">
        <v>2460</v>
      </c>
      <c r="C57" s="261" t="s">
        <v>5302</v>
      </c>
      <c r="D57" s="264" t="s">
        <v>5303</v>
      </c>
      <c r="E57" s="265" t="s">
        <v>5290</v>
      </c>
      <c r="F57" s="268" t="s">
        <v>5291</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5190</v>
      </c>
      <c r="B58" s="260" t="s">
        <v>2460</v>
      </c>
      <c r="C58" s="261" t="s">
        <v>5304</v>
      </c>
      <c r="D58" s="264" t="s">
        <v>5305</v>
      </c>
      <c r="E58" s="265" t="s">
        <v>5194</v>
      </c>
      <c r="F58" s="268" t="s">
        <v>5291</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5190</v>
      </c>
      <c r="B59" s="260" t="s">
        <v>2460</v>
      </c>
      <c r="C59" s="261" t="s">
        <v>5306</v>
      </c>
      <c r="D59" s="264" t="s">
        <v>5307</v>
      </c>
      <c r="E59" s="265" t="s">
        <v>5194</v>
      </c>
      <c r="F59" s="268" t="s">
        <v>5291</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5190</v>
      </c>
      <c r="B60" s="259" t="s">
        <v>5308</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5190</v>
      </c>
      <c r="B61" s="260" t="s">
        <v>5308</v>
      </c>
      <c r="C61" s="261" t="s">
        <v>5309</v>
      </c>
      <c r="D61" s="264" t="s">
        <v>5310</v>
      </c>
      <c r="E61" s="265" t="s">
        <v>5194</v>
      </c>
      <c r="F61" s="268" t="s">
        <v>5311</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5190</v>
      </c>
      <c r="B62" s="260" t="s">
        <v>5308</v>
      </c>
      <c r="C62" s="261" t="s">
        <v>5312</v>
      </c>
      <c r="D62" s="264" t="s">
        <v>5313</v>
      </c>
      <c r="E62" s="265" t="s">
        <v>5194</v>
      </c>
      <c r="F62" s="268" t="s">
        <v>5311</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5190</v>
      </c>
      <c r="B63" s="260" t="s">
        <v>5308</v>
      </c>
      <c r="C63" s="261" t="s">
        <v>5314</v>
      </c>
      <c r="D63" s="264" t="s">
        <v>5315</v>
      </c>
      <c r="E63" s="265" t="s">
        <v>5194</v>
      </c>
      <c r="F63" s="268" t="s">
        <v>5311</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5190</v>
      </c>
      <c r="B64" s="260" t="s">
        <v>5308</v>
      </c>
      <c r="C64" s="261" t="s">
        <v>5316</v>
      </c>
      <c r="D64" s="264" t="s">
        <v>5317</v>
      </c>
      <c r="E64" s="265" t="s">
        <v>5194</v>
      </c>
      <c r="F64" s="268" t="s">
        <v>5311</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5190</v>
      </c>
      <c r="B65" s="260" t="s">
        <v>5308</v>
      </c>
      <c r="C65" s="261" t="s">
        <v>5318</v>
      </c>
      <c r="D65" s="264" t="s">
        <v>5319</v>
      </c>
      <c r="E65" s="265" t="s">
        <v>5194</v>
      </c>
      <c r="F65" s="268" t="s">
        <v>5311</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5190</v>
      </c>
      <c r="B66" s="260" t="s">
        <v>5308</v>
      </c>
      <c r="C66" s="261" t="s">
        <v>5320</v>
      </c>
      <c r="D66" s="264" t="s">
        <v>5321</v>
      </c>
      <c r="E66" s="265" t="s">
        <v>5194</v>
      </c>
      <c r="F66" s="268" t="s">
        <v>5311</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5190</v>
      </c>
      <c r="B67" s="260" t="s">
        <v>5308</v>
      </c>
      <c r="C67" s="261" t="s">
        <v>5322</v>
      </c>
      <c r="D67" s="264" t="s">
        <v>5323</v>
      </c>
      <c r="E67" s="265" t="s">
        <v>5194</v>
      </c>
      <c r="F67" s="268" t="s">
        <v>5311</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5190</v>
      </c>
      <c r="B68" s="260" t="s">
        <v>5308</v>
      </c>
      <c r="C68" s="261" t="s">
        <v>5324</v>
      </c>
      <c r="D68" s="264" t="s">
        <v>5325</v>
      </c>
      <c r="E68" s="265" t="s">
        <v>5194</v>
      </c>
      <c r="F68" s="268" t="s">
        <v>5326</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5190</v>
      </c>
      <c r="B69" s="260" t="s">
        <v>5308</v>
      </c>
      <c r="C69" s="261" t="s">
        <v>5327</v>
      </c>
      <c r="D69" s="264" t="s">
        <v>5328</v>
      </c>
      <c r="E69" s="265" t="s">
        <v>5194</v>
      </c>
      <c r="F69" s="268" t="s">
        <v>5326</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5190</v>
      </c>
      <c r="B70" s="260" t="s">
        <v>5308</v>
      </c>
      <c r="C70" s="261" t="s">
        <v>5329</v>
      </c>
      <c r="D70" s="264" t="s">
        <v>5330</v>
      </c>
      <c r="E70" s="265" t="s">
        <v>5194</v>
      </c>
      <c r="F70" s="268" t="s">
        <v>5326</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5190</v>
      </c>
      <c r="B71" s="260" t="s">
        <v>5308</v>
      </c>
      <c r="C71" s="261" t="s">
        <v>5331</v>
      </c>
      <c r="D71" s="264" t="s">
        <v>5332</v>
      </c>
      <c r="E71" s="265" t="s">
        <v>5194</v>
      </c>
      <c r="F71" s="268" t="s">
        <v>5333</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5190</v>
      </c>
      <c r="B72" s="260" t="s">
        <v>5308</v>
      </c>
      <c r="C72" s="261" t="s">
        <v>5334</v>
      </c>
      <c r="D72" s="264" t="s">
        <v>5335</v>
      </c>
      <c r="E72" s="265" t="s">
        <v>5194</v>
      </c>
      <c r="F72" s="268" t="s">
        <v>5311</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5190</v>
      </c>
      <c r="B73" s="260" t="s">
        <v>5308</v>
      </c>
      <c r="C73" s="261" t="s">
        <v>5336</v>
      </c>
      <c r="D73" s="264" t="s">
        <v>5337</v>
      </c>
      <c r="E73" s="265" t="s">
        <v>5338</v>
      </c>
      <c r="F73" s="268" t="s">
        <v>5311</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5190</v>
      </c>
      <c r="B74" s="259" t="s">
        <v>5339</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5190</v>
      </c>
      <c r="B75" s="260" t="s">
        <v>5339</v>
      </c>
      <c r="C75" s="261" t="s">
        <v>5340</v>
      </c>
      <c r="D75" s="264" t="s">
        <v>5341</v>
      </c>
      <c r="E75" s="265" t="s">
        <v>5338</v>
      </c>
      <c r="F75" s="268" t="s">
        <v>5342</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5190</v>
      </c>
      <c r="B76" s="260" t="s">
        <v>5339</v>
      </c>
      <c r="C76" s="261" t="s">
        <v>5343</v>
      </c>
      <c r="D76" s="264" t="s">
        <v>5344</v>
      </c>
      <c r="E76" s="265" t="s">
        <v>5338</v>
      </c>
      <c r="F76" s="268" t="s">
        <v>5342</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5190</v>
      </c>
      <c r="B77" s="260" t="s">
        <v>5339</v>
      </c>
      <c r="C77" s="261" t="s">
        <v>5345</v>
      </c>
      <c r="D77" s="264" t="s">
        <v>5346</v>
      </c>
      <c r="E77" s="265" t="s">
        <v>5338</v>
      </c>
      <c r="F77" s="268" t="s">
        <v>5342</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5190</v>
      </c>
      <c r="B78" s="260" t="s">
        <v>5339</v>
      </c>
      <c r="C78" s="261" t="s">
        <v>5347</v>
      </c>
      <c r="D78" s="264" t="s">
        <v>5348</v>
      </c>
      <c r="E78" s="265" t="s">
        <v>5338</v>
      </c>
      <c r="F78" s="268" t="s">
        <v>5342</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5190</v>
      </c>
      <c r="B79" s="260" t="s">
        <v>5339</v>
      </c>
      <c r="C79" s="261" t="s">
        <v>5349</v>
      </c>
      <c r="D79" s="264" t="s">
        <v>5350</v>
      </c>
      <c r="E79" s="265" t="s">
        <v>5338</v>
      </c>
      <c r="F79" s="268" t="s">
        <v>5342</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5190</v>
      </c>
      <c r="B80" s="260" t="s">
        <v>5339</v>
      </c>
      <c r="C80" s="261" t="s">
        <v>5351</v>
      </c>
      <c r="D80" s="264" t="s">
        <v>5352</v>
      </c>
      <c r="E80" s="265" t="s">
        <v>5338</v>
      </c>
      <c r="F80" s="268" t="s">
        <v>5342</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5190</v>
      </c>
      <c r="B81" s="260" t="s">
        <v>5339</v>
      </c>
      <c r="C81" s="261" t="s">
        <v>5353</v>
      </c>
      <c r="D81" s="264" t="s">
        <v>5354</v>
      </c>
      <c r="E81" s="265" t="s">
        <v>5338</v>
      </c>
      <c r="F81" s="268" t="s">
        <v>5342</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5190</v>
      </c>
      <c r="B82" s="260" t="s">
        <v>5339</v>
      </c>
      <c r="C82" s="261" t="s">
        <v>5355</v>
      </c>
      <c r="D82" s="264" t="s">
        <v>5356</v>
      </c>
      <c r="E82" s="265" t="s">
        <v>5338</v>
      </c>
      <c r="F82" s="268" t="s">
        <v>5342</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5190</v>
      </c>
      <c r="B83" s="260" t="s">
        <v>5339</v>
      </c>
      <c r="C83" s="261" t="s">
        <v>5357</v>
      </c>
      <c r="D83" s="264" t="s">
        <v>5358</v>
      </c>
      <c r="E83" s="265" t="s">
        <v>5338</v>
      </c>
      <c r="F83" s="268" t="s">
        <v>5342</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5190</v>
      </c>
      <c r="B84" s="260" t="s">
        <v>5339</v>
      </c>
      <c r="C84" s="261" t="s">
        <v>5359</v>
      </c>
      <c r="D84" s="264" t="s">
        <v>5360</v>
      </c>
      <c r="E84" s="265" t="s">
        <v>5338</v>
      </c>
      <c r="F84" s="268" t="s">
        <v>5342</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5190</v>
      </c>
      <c r="B85" s="260" t="s">
        <v>5339</v>
      </c>
      <c r="C85" s="261" t="s">
        <v>5361</v>
      </c>
      <c r="D85" s="264" t="s">
        <v>5362</v>
      </c>
      <c r="E85" s="265" t="s">
        <v>5338</v>
      </c>
      <c r="F85" s="268" t="s">
        <v>5342</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5190</v>
      </c>
      <c r="B86" s="260" t="s">
        <v>5339</v>
      </c>
      <c r="C86" s="261" t="s">
        <v>5363</v>
      </c>
      <c r="D86" s="264" t="s">
        <v>5364</v>
      </c>
      <c r="E86" s="265" t="s">
        <v>5338</v>
      </c>
      <c r="F86" s="268" t="s">
        <v>5342</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5190</v>
      </c>
      <c r="B87" s="260" t="s">
        <v>5339</v>
      </c>
      <c r="C87" s="261" t="s">
        <v>5365</v>
      </c>
      <c r="D87" s="264" t="s">
        <v>5366</v>
      </c>
      <c r="E87" s="265" t="s">
        <v>5338</v>
      </c>
      <c r="F87" s="268" t="s">
        <v>5342</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5190</v>
      </c>
      <c r="B88" s="260" t="s">
        <v>5339</v>
      </c>
      <c r="C88" s="261" t="s">
        <v>5367</v>
      </c>
      <c r="D88" s="264" t="s">
        <v>5368</v>
      </c>
      <c r="E88" s="265" t="s">
        <v>5338</v>
      </c>
      <c r="F88" s="268" t="s">
        <v>5326</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5190</v>
      </c>
      <c r="B89" s="260" t="s">
        <v>5339</v>
      </c>
      <c r="C89" s="261" t="s">
        <v>5369</v>
      </c>
      <c r="D89" s="264" t="s">
        <v>5370</v>
      </c>
      <c r="E89" s="265" t="s">
        <v>5338</v>
      </c>
      <c r="F89" s="268" t="s">
        <v>5326</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5190</v>
      </c>
      <c r="B90" s="260" t="s">
        <v>5339</v>
      </c>
      <c r="C90" s="261" t="s">
        <v>5371</v>
      </c>
      <c r="D90" s="264" t="s">
        <v>5372</v>
      </c>
      <c r="E90" s="265" t="s">
        <v>5338</v>
      </c>
      <c r="F90" s="268" t="s">
        <v>5326</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5190</v>
      </c>
      <c r="B91" s="259" t="s">
        <v>5373</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5190</v>
      </c>
      <c r="B92" s="260" t="s">
        <v>5373</v>
      </c>
      <c r="C92" s="261" t="s">
        <v>5374</v>
      </c>
      <c r="D92" s="264" t="s">
        <v>5375</v>
      </c>
      <c r="E92" s="265" t="s">
        <v>5194</v>
      </c>
      <c r="F92" s="268" t="s">
        <v>5326</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5190</v>
      </c>
      <c r="B93" s="260" t="s">
        <v>5373</v>
      </c>
      <c r="C93" s="261" t="s">
        <v>5376</v>
      </c>
      <c r="D93" s="264" t="s">
        <v>5377</v>
      </c>
      <c r="E93" s="265" t="s">
        <v>5194</v>
      </c>
      <c r="F93" s="268" t="s">
        <v>5326</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5190</v>
      </c>
      <c r="B94" s="260" t="s">
        <v>5373</v>
      </c>
      <c r="C94" s="261" t="s">
        <v>5378</v>
      </c>
      <c r="D94" s="264" t="s">
        <v>5379</v>
      </c>
      <c r="E94" s="265" t="s">
        <v>5194</v>
      </c>
      <c r="F94" s="268" t="s">
        <v>5326</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5190</v>
      </c>
      <c r="B95" s="260" t="s">
        <v>5373</v>
      </c>
      <c r="C95" s="261" t="s">
        <v>5380</v>
      </c>
      <c r="D95" s="264" t="s">
        <v>5381</v>
      </c>
      <c r="E95" s="265" t="s">
        <v>5194</v>
      </c>
      <c r="F95" s="268" t="s">
        <v>5326</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5190</v>
      </c>
      <c r="B96" s="260" t="s">
        <v>5373</v>
      </c>
      <c r="C96" s="261" t="s">
        <v>5382</v>
      </c>
      <c r="D96" s="264" t="s">
        <v>5383</v>
      </c>
      <c r="E96" s="265" t="s">
        <v>5194</v>
      </c>
      <c r="F96" s="268" t="s">
        <v>5326</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5190</v>
      </c>
      <c r="B97" s="260" t="s">
        <v>5373</v>
      </c>
      <c r="C97" s="261" t="s">
        <v>5384</v>
      </c>
      <c r="D97" s="264" t="s">
        <v>5385</v>
      </c>
      <c r="E97" s="265" t="s">
        <v>5194</v>
      </c>
      <c r="F97" s="268" t="s">
        <v>5386</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5190</v>
      </c>
      <c r="B98" s="260" t="s">
        <v>5373</v>
      </c>
      <c r="C98" s="261" t="s">
        <v>5387</v>
      </c>
      <c r="D98" s="264" t="s">
        <v>5388</v>
      </c>
      <c r="E98" s="265" t="s">
        <v>5194</v>
      </c>
      <c r="F98" s="268" t="s">
        <v>5386</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5190</v>
      </c>
      <c r="B99" s="260" t="s">
        <v>5373</v>
      </c>
      <c r="C99" s="261" t="s">
        <v>5389</v>
      </c>
      <c r="D99" s="264" t="s">
        <v>5390</v>
      </c>
      <c r="E99" s="265" t="s">
        <v>5194</v>
      </c>
      <c r="F99" s="268" t="s">
        <v>5386</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5190</v>
      </c>
      <c r="B100" s="260" t="s">
        <v>5373</v>
      </c>
      <c r="C100" s="261" t="s">
        <v>5391</v>
      </c>
      <c r="D100" s="264" t="s">
        <v>5392</v>
      </c>
      <c r="E100" s="265" t="s">
        <v>5194</v>
      </c>
      <c r="F100" s="268" t="s">
        <v>5386</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5190</v>
      </c>
      <c r="B101" s="260" t="s">
        <v>5373</v>
      </c>
      <c r="C101" s="261" t="s">
        <v>5393</v>
      </c>
      <c r="D101" s="264" t="s">
        <v>5394</v>
      </c>
      <c r="E101" s="265" t="s">
        <v>5194</v>
      </c>
      <c r="F101" s="268" t="s">
        <v>5326</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5190</v>
      </c>
      <c r="B102" s="260" t="s">
        <v>5373</v>
      </c>
      <c r="C102" s="261" t="s">
        <v>5395</v>
      </c>
      <c r="D102" s="264" t="s">
        <v>5396</v>
      </c>
      <c r="E102" s="265" t="s">
        <v>5338</v>
      </c>
      <c r="F102" s="268" t="s">
        <v>5326</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5190</v>
      </c>
      <c r="B103" s="260" t="s">
        <v>5373</v>
      </c>
      <c r="C103" s="261" t="s">
        <v>5397</v>
      </c>
      <c r="D103" s="264" t="s">
        <v>5398</v>
      </c>
      <c r="E103" s="265" t="s">
        <v>5338</v>
      </c>
      <c r="F103" s="268" t="s">
        <v>5326</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5190</v>
      </c>
      <c r="B104" s="260" t="s">
        <v>5373</v>
      </c>
      <c r="C104" s="261" t="s">
        <v>5399</v>
      </c>
      <c r="D104" s="264" t="s">
        <v>5400</v>
      </c>
      <c r="E104" s="265" t="s">
        <v>5338</v>
      </c>
      <c r="F104" s="268" t="s">
        <v>5326</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5190</v>
      </c>
      <c r="B105" s="260" t="s">
        <v>5373</v>
      </c>
      <c r="C105" s="261" t="s">
        <v>5401</v>
      </c>
      <c r="D105" s="264" t="s">
        <v>5402</v>
      </c>
      <c r="E105" s="265" t="s">
        <v>5223</v>
      </c>
      <c r="F105" s="268" t="s">
        <v>5326</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5190</v>
      </c>
      <c r="B106" s="259" t="s">
        <v>5403</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5190</v>
      </c>
      <c r="B107" s="260" t="s">
        <v>5403</v>
      </c>
      <c r="C107" s="261" t="s">
        <v>5404</v>
      </c>
      <c r="D107" s="264" t="s">
        <v>5405</v>
      </c>
      <c r="E107" s="265" t="s">
        <v>5338</v>
      </c>
      <c r="F107" s="268" t="s">
        <v>5326</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5190</v>
      </c>
      <c r="B108" s="260" t="s">
        <v>5403</v>
      </c>
      <c r="C108" s="261" t="s">
        <v>5406</v>
      </c>
      <c r="D108" s="264" t="s">
        <v>5407</v>
      </c>
      <c r="E108" s="265" t="s">
        <v>5338</v>
      </c>
      <c r="F108" s="268" t="s">
        <v>5326</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5190</v>
      </c>
      <c r="B109" s="260" t="s">
        <v>5403</v>
      </c>
      <c r="C109" s="261" t="s">
        <v>5408</v>
      </c>
      <c r="D109" s="264" t="s">
        <v>5409</v>
      </c>
      <c r="E109" s="265" t="s">
        <v>5338</v>
      </c>
      <c r="F109" s="268" t="s">
        <v>5326</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5190</v>
      </c>
      <c r="B110" s="260" t="s">
        <v>5403</v>
      </c>
      <c r="C110" s="261" t="s">
        <v>5410</v>
      </c>
      <c r="D110" s="264" t="s">
        <v>5411</v>
      </c>
      <c r="E110" s="265" t="s">
        <v>5338</v>
      </c>
      <c r="F110" s="268" t="s">
        <v>5326</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5190</v>
      </c>
      <c r="B111" s="260" t="s">
        <v>5403</v>
      </c>
      <c r="C111" s="261" t="s">
        <v>5412</v>
      </c>
      <c r="D111" s="264" t="s">
        <v>5413</v>
      </c>
      <c r="E111" s="265" t="s">
        <v>5338</v>
      </c>
      <c r="F111" s="268" t="s">
        <v>5326</v>
      </c>
      <c r="G111" s="271">
        <f>IF(COUNTIF(H111:AU111,"&lt;&gt;")=0,"",SUMPRODUCT(((Recommendations[ImplStatus]="Implemented")+(Recommendations[ImplStatus]="Compensated"))*ISNUMBER(MATCH(Recommendations[Id],H111:AU111,0)))/COUNTIF(H111:AU111,"&lt;&gt;"))</f>
        <v>0</v>
      </c>
      <c r="H111" s="272" t="s">
        <v>353</v>
      </c>
      <c r="I111" s="272" t="s">
        <v>386</v>
      </c>
      <c r="J111" s="272" t="s">
        <v>396</v>
      </c>
      <c r="K111" s="272" t="s">
        <v>401</v>
      </c>
      <c r="L111" s="272" t="s">
        <v>406</v>
      </c>
      <c r="M111" s="272"/>
      <c r="N111" s="272"/>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5190</v>
      </c>
      <c r="B112" s="260" t="s">
        <v>5403</v>
      </c>
      <c r="C112" s="261" t="s">
        <v>5414</v>
      </c>
      <c r="D112" s="264" t="s">
        <v>5415</v>
      </c>
      <c r="E112" s="265" t="s">
        <v>5338</v>
      </c>
      <c r="F112" s="268" t="s">
        <v>5326</v>
      </c>
      <c r="G112" s="271">
        <f>IF(COUNTIF(H112:AU112,"&lt;&gt;")=0,"",SUMPRODUCT(((Recommendations[ImplStatus]="Implemented")+(Recommendations[ImplStatus]="Compensated"))*ISNUMBER(MATCH(Recommendations[Id],H112:AU112,0)))/COUNTIF(H112:AU112,"&lt;&gt;"))</f>
        <v>0</v>
      </c>
      <c r="H112" s="272" t="s">
        <v>396</v>
      </c>
      <c r="I112" s="272" t="s">
        <v>406</v>
      </c>
      <c r="J112" s="272"/>
      <c r="K112" s="272"/>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5190</v>
      </c>
      <c r="B113" s="260" t="s">
        <v>5403</v>
      </c>
      <c r="C113" s="261" t="s">
        <v>5416</v>
      </c>
      <c r="D113" s="264" t="s">
        <v>5417</v>
      </c>
      <c r="E113" s="265" t="s">
        <v>5338</v>
      </c>
      <c r="F113" s="268" t="s">
        <v>5326</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5190</v>
      </c>
      <c r="B114" s="260" t="s">
        <v>5403</v>
      </c>
      <c r="C114" s="261" t="s">
        <v>5418</v>
      </c>
      <c r="D114" s="264" t="s">
        <v>5419</v>
      </c>
      <c r="E114" s="265" t="s">
        <v>5338</v>
      </c>
      <c r="F114" s="268" t="s">
        <v>5326</v>
      </c>
      <c r="G114" s="271">
        <f>IF(COUNTIF(H114:AU114,"&lt;&gt;")=0,"",SUMPRODUCT(((Recommendations[ImplStatus]="Implemented")+(Recommendations[ImplStatus]="Compensated"))*ISNUMBER(MATCH(Recommendations[Id],H114:AU114,0)))/COUNTIF(H114:AU114,"&lt;&gt;"))</f>
        <v>0</v>
      </c>
      <c r="H114" s="272" t="s">
        <v>338</v>
      </c>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5190</v>
      </c>
      <c r="B115" s="260" t="s">
        <v>5403</v>
      </c>
      <c r="C115" s="261" t="s">
        <v>5420</v>
      </c>
      <c r="D115" s="264" t="s">
        <v>5421</v>
      </c>
      <c r="E115" s="265" t="s">
        <v>5338</v>
      </c>
      <c r="F115" s="268" t="s">
        <v>5326</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5190</v>
      </c>
      <c r="B116" s="260" t="s">
        <v>5403</v>
      </c>
      <c r="C116" s="261" t="s">
        <v>5422</v>
      </c>
      <c r="D116" s="264" t="s">
        <v>5423</v>
      </c>
      <c r="E116" s="265" t="s">
        <v>5338</v>
      </c>
      <c r="F116" s="268" t="s">
        <v>5326</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5190</v>
      </c>
      <c r="B117" s="260" t="s">
        <v>5403</v>
      </c>
      <c r="C117" s="261" t="s">
        <v>5424</v>
      </c>
      <c r="D117" s="264" t="s">
        <v>5425</v>
      </c>
      <c r="E117" s="265" t="s">
        <v>5338</v>
      </c>
      <c r="F117" s="268" t="s">
        <v>5326</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5426</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5426</v>
      </c>
      <c r="B119" s="259" t="s">
        <v>5427</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5426</v>
      </c>
      <c r="B120" s="260" t="s">
        <v>5427</v>
      </c>
      <c r="C120" s="261" t="s">
        <v>5428</v>
      </c>
      <c r="D120" s="264" t="s">
        <v>5429</v>
      </c>
      <c r="E120" s="265" t="s">
        <v>5194</v>
      </c>
      <c r="F120" s="268" t="s">
        <v>5430</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5426</v>
      </c>
      <c r="B121" s="260" t="s">
        <v>5427</v>
      </c>
      <c r="C121" s="261" t="s">
        <v>5431</v>
      </c>
      <c r="D121" s="264" t="s">
        <v>5432</v>
      </c>
      <c r="E121" s="265" t="s">
        <v>5194</v>
      </c>
      <c r="F121" s="268" t="s">
        <v>5430</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5426</v>
      </c>
      <c r="B122" s="260" t="s">
        <v>5427</v>
      </c>
      <c r="C122" s="261" t="s">
        <v>5433</v>
      </c>
      <c r="D122" s="264" t="s">
        <v>5434</v>
      </c>
      <c r="E122" s="265" t="s">
        <v>5194</v>
      </c>
      <c r="F122" s="268" t="s">
        <v>5430</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5426</v>
      </c>
      <c r="B123" s="260" t="s">
        <v>5427</v>
      </c>
      <c r="C123" s="261" t="s">
        <v>5435</v>
      </c>
      <c r="D123" s="264" t="s">
        <v>5436</v>
      </c>
      <c r="E123" s="265" t="s">
        <v>5194</v>
      </c>
      <c r="F123" s="268" t="s">
        <v>5430</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5426</v>
      </c>
      <c r="B124" s="260" t="s">
        <v>5427</v>
      </c>
      <c r="C124" s="261" t="s">
        <v>5437</v>
      </c>
      <c r="D124" s="264" t="s">
        <v>5438</v>
      </c>
      <c r="E124" s="265" t="s">
        <v>5194</v>
      </c>
      <c r="F124" s="268" t="s">
        <v>5430</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5426</v>
      </c>
      <c r="B125" s="260" t="s">
        <v>5427</v>
      </c>
      <c r="C125" s="261" t="s">
        <v>5439</v>
      </c>
      <c r="D125" s="264" t="s">
        <v>5440</v>
      </c>
      <c r="E125" s="265" t="s">
        <v>5194</v>
      </c>
      <c r="F125" s="268" t="s">
        <v>5430</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5426</v>
      </c>
      <c r="B126" s="260" t="s">
        <v>5427</v>
      </c>
      <c r="C126" s="261" t="s">
        <v>5441</v>
      </c>
      <c r="D126" s="264" t="s">
        <v>5442</v>
      </c>
      <c r="E126" s="265" t="s">
        <v>5194</v>
      </c>
      <c r="F126" s="268" t="s">
        <v>5430</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5426</v>
      </c>
      <c r="B127" s="260" t="s">
        <v>5427</v>
      </c>
      <c r="C127" s="261" t="s">
        <v>5443</v>
      </c>
      <c r="D127" s="264" t="s">
        <v>5444</v>
      </c>
      <c r="E127" s="265" t="s">
        <v>5194</v>
      </c>
      <c r="F127" s="268" t="s">
        <v>5430</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5426</v>
      </c>
      <c r="B128" s="260" t="s">
        <v>5427</v>
      </c>
      <c r="C128" s="261" t="s">
        <v>5445</v>
      </c>
      <c r="D128" s="264" t="s">
        <v>5446</v>
      </c>
      <c r="E128" s="265" t="s">
        <v>5194</v>
      </c>
      <c r="F128" s="268" t="s">
        <v>5430</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5426</v>
      </c>
      <c r="B129" s="260" t="s">
        <v>5427</v>
      </c>
      <c r="C129" s="261" t="s">
        <v>5447</v>
      </c>
      <c r="D129" s="264" t="s">
        <v>5448</v>
      </c>
      <c r="E129" s="265" t="s">
        <v>5194</v>
      </c>
      <c r="F129" s="268" t="s">
        <v>5430</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5426</v>
      </c>
      <c r="B130" s="260" t="s">
        <v>5427</v>
      </c>
      <c r="C130" s="261" t="s">
        <v>5449</v>
      </c>
      <c r="D130" s="264" t="s">
        <v>5450</v>
      </c>
      <c r="E130" s="265" t="s">
        <v>5194</v>
      </c>
      <c r="F130" s="268" t="s">
        <v>5430</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5426</v>
      </c>
      <c r="B131" s="260" t="s">
        <v>5427</v>
      </c>
      <c r="C131" s="261" t="s">
        <v>5451</v>
      </c>
      <c r="D131" s="264" t="s">
        <v>5452</v>
      </c>
      <c r="E131" s="265" t="s">
        <v>5194</v>
      </c>
      <c r="F131" s="268" t="s">
        <v>5430</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5426</v>
      </c>
      <c r="B132" s="260" t="s">
        <v>5427</v>
      </c>
      <c r="C132" s="261" t="s">
        <v>5453</v>
      </c>
      <c r="D132" s="264" t="s">
        <v>5454</v>
      </c>
      <c r="E132" s="265" t="s">
        <v>5194</v>
      </c>
      <c r="F132" s="268" t="s">
        <v>5430</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5426</v>
      </c>
      <c r="B133" s="260" t="s">
        <v>5427</v>
      </c>
      <c r="C133" s="261" t="s">
        <v>5455</v>
      </c>
      <c r="D133" s="264" t="s">
        <v>5456</v>
      </c>
      <c r="E133" s="265" t="s">
        <v>5223</v>
      </c>
      <c r="F133" s="268" t="s">
        <v>5430</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5426</v>
      </c>
      <c r="B134" s="260" t="s">
        <v>5427</v>
      </c>
      <c r="C134" s="261" t="s">
        <v>5457</v>
      </c>
      <c r="D134" s="264" t="s">
        <v>5458</v>
      </c>
      <c r="E134" s="265" t="s">
        <v>5223</v>
      </c>
      <c r="F134" s="268" t="s">
        <v>5430</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5426</v>
      </c>
      <c r="B135" s="260" t="s">
        <v>5427</v>
      </c>
      <c r="C135" s="261" t="s">
        <v>5459</v>
      </c>
      <c r="D135" s="264" t="s">
        <v>5460</v>
      </c>
      <c r="E135" s="265" t="s">
        <v>5338</v>
      </c>
      <c r="F135" s="268" t="s">
        <v>5430</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5426</v>
      </c>
      <c r="B136" s="260" t="s">
        <v>5427</v>
      </c>
      <c r="C136" s="261" t="s">
        <v>5461</v>
      </c>
      <c r="D136" s="264" t="s">
        <v>5462</v>
      </c>
      <c r="E136" s="265" t="s">
        <v>5223</v>
      </c>
      <c r="F136" s="268" t="s">
        <v>5430</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5426</v>
      </c>
      <c r="B137" s="260" t="s">
        <v>5427</v>
      </c>
      <c r="C137" s="261" t="s">
        <v>5463</v>
      </c>
      <c r="D137" s="264" t="s">
        <v>5464</v>
      </c>
      <c r="E137" s="265" t="s">
        <v>5223</v>
      </c>
      <c r="F137" s="268" t="s">
        <v>5430</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5426</v>
      </c>
      <c r="B138" s="260" t="s">
        <v>5427</v>
      </c>
      <c r="C138" s="261" t="s">
        <v>5465</v>
      </c>
      <c r="D138" s="264" t="s">
        <v>5466</v>
      </c>
      <c r="E138" s="265" t="s">
        <v>5338</v>
      </c>
      <c r="F138" s="268" t="s">
        <v>5430</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5426</v>
      </c>
      <c r="B139" s="260" t="s">
        <v>5427</v>
      </c>
      <c r="C139" s="261" t="s">
        <v>5467</v>
      </c>
      <c r="D139" s="264" t="s">
        <v>5468</v>
      </c>
      <c r="E139" s="265" t="s">
        <v>5338</v>
      </c>
      <c r="F139" s="268" t="s">
        <v>5430</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5426</v>
      </c>
      <c r="B140" s="260" t="s">
        <v>5427</v>
      </c>
      <c r="C140" s="261" t="s">
        <v>5469</v>
      </c>
      <c r="D140" s="264" t="s">
        <v>5470</v>
      </c>
      <c r="E140" s="265" t="s">
        <v>5194</v>
      </c>
      <c r="F140" s="268" t="s">
        <v>5430</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5426</v>
      </c>
      <c r="B141" s="260" t="s">
        <v>5427</v>
      </c>
      <c r="C141" s="261" t="s">
        <v>5471</v>
      </c>
      <c r="D141" s="264" t="s">
        <v>5472</v>
      </c>
      <c r="E141" s="265" t="s">
        <v>5473</v>
      </c>
      <c r="F141" s="268" t="s">
        <v>5474</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5426</v>
      </c>
      <c r="B142" s="260" t="s">
        <v>5427</v>
      </c>
      <c r="C142" s="261" t="s">
        <v>5475</v>
      </c>
      <c r="D142" s="264" t="s">
        <v>5476</v>
      </c>
      <c r="E142" s="265" t="s">
        <v>5473</v>
      </c>
      <c r="F142" s="268" t="s">
        <v>5474</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5426</v>
      </c>
      <c r="B143" s="260" t="s">
        <v>5427</v>
      </c>
      <c r="C143" s="261" t="s">
        <v>5477</v>
      </c>
      <c r="D143" s="264" t="s">
        <v>5478</v>
      </c>
      <c r="E143" s="265" t="s">
        <v>5473</v>
      </c>
      <c r="F143" s="268" t="s">
        <v>5474</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5426</v>
      </c>
      <c r="B144" s="260" t="s">
        <v>5427</v>
      </c>
      <c r="C144" s="261" t="s">
        <v>5479</v>
      </c>
      <c r="D144" s="264" t="s">
        <v>5480</v>
      </c>
      <c r="E144" s="265" t="s">
        <v>5290</v>
      </c>
      <c r="F144" s="268" t="s">
        <v>5474</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5426</v>
      </c>
      <c r="B145" s="260" t="s">
        <v>5427</v>
      </c>
      <c r="C145" s="261" t="s">
        <v>5481</v>
      </c>
      <c r="D145" s="264" t="s">
        <v>5482</v>
      </c>
      <c r="E145" s="265" t="s">
        <v>5290</v>
      </c>
      <c r="F145" s="268" t="s">
        <v>5474</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5426</v>
      </c>
      <c r="B146" s="260" t="s">
        <v>5427</v>
      </c>
      <c r="C146" s="261" t="s">
        <v>5483</v>
      </c>
      <c r="D146" s="264" t="s">
        <v>5484</v>
      </c>
      <c r="E146" s="265" t="s">
        <v>5290</v>
      </c>
      <c r="F146" s="268" t="s">
        <v>5474</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5426</v>
      </c>
      <c r="B147" s="259" t="s">
        <v>5485</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5426</v>
      </c>
      <c r="B148" s="260" t="s">
        <v>5485</v>
      </c>
      <c r="C148" s="261" t="s">
        <v>5486</v>
      </c>
      <c r="D148" s="264" t="s">
        <v>5487</v>
      </c>
      <c r="E148" s="265" t="s">
        <v>5223</v>
      </c>
      <c r="F148" s="268" t="s">
        <v>5488</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5426</v>
      </c>
      <c r="B149" s="260" t="s">
        <v>5485</v>
      </c>
      <c r="C149" s="261" t="s">
        <v>5489</v>
      </c>
      <c r="D149" s="264" t="s">
        <v>5490</v>
      </c>
      <c r="E149" s="265" t="s">
        <v>5223</v>
      </c>
      <c r="F149" s="268" t="s">
        <v>5488</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5426</v>
      </c>
      <c r="B150" s="260" t="s">
        <v>5485</v>
      </c>
      <c r="C150" s="261" t="s">
        <v>5491</v>
      </c>
      <c r="D150" s="264" t="s">
        <v>5492</v>
      </c>
      <c r="E150" s="265" t="s">
        <v>5223</v>
      </c>
      <c r="F150" s="268" t="s">
        <v>5488</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5426</v>
      </c>
      <c r="B151" s="260" t="s">
        <v>5485</v>
      </c>
      <c r="C151" s="261" t="s">
        <v>5493</v>
      </c>
      <c r="D151" s="264" t="s">
        <v>5494</v>
      </c>
      <c r="E151" s="265" t="s">
        <v>5223</v>
      </c>
      <c r="F151" s="268" t="s">
        <v>5488</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5426</v>
      </c>
      <c r="B152" s="260" t="s">
        <v>5485</v>
      </c>
      <c r="C152" s="261" t="s">
        <v>5495</v>
      </c>
      <c r="D152" s="264" t="s">
        <v>5496</v>
      </c>
      <c r="E152" s="265" t="s">
        <v>5223</v>
      </c>
      <c r="F152" s="268" t="s">
        <v>5488</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5426</v>
      </c>
      <c r="B153" s="260" t="s">
        <v>5485</v>
      </c>
      <c r="C153" s="261" t="s">
        <v>5497</v>
      </c>
      <c r="D153" s="264" t="s">
        <v>5498</v>
      </c>
      <c r="E153" s="265" t="s">
        <v>5223</v>
      </c>
      <c r="F153" s="268" t="s">
        <v>5488</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5426</v>
      </c>
      <c r="B154" s="260" t="s">
        <v>5485</v>
      </c>
      <c r="C154" s="261" t="s">
        <v>5499</v>
      </c>
      <c r="D154" s="264" t="s">
        <v>5500</v>
      </c>
      <c r="E154" s="265" t="s">
        <v>5223</v>
      </c>
      <c r="F154" s="268" t="s">
        <v>5488</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5426</v>
      </c>
      <c r="B155" s="260" t="s">
        <v>5485</v>
      </c>
      <c r="C155" s="261" t="s">
        <v>5501</v>
      </c>
      <c r="D155" s="264" t="s">
        <v>5502</v>
      </c>
      <c r="E155" s="265" t="s">
        <v>5223</v>
      </c>
      <c r="F155" s="268" t="s">
        <v>5488</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5426</v>
      </c>
      <c r="B156" s="260" t="s">
        <v>5485</v>
      </c>
      <c r="C156" s="261" t="s">
        <v>5503</v>
      </c>
      <c r="D156" s="264" t="s">
        <v>5504</v>
      </c>
      <c r="E156" s="265" t="s">
        <v>5223</v>
      </c>
      <c r="F156" s="268" t="s">
        <v>5488</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5426</v>
      </c>
      <c r="B157" s="260" t="s">
        <v>5485</v>
      </c>
      <c r="C157" s="261" t="s">
        <v>5505</v>
      </c>
      <c r="D157" s="264" t="s">
        <v>5506</v>
      </c>
      <c r="E157" s="265" t="s">
        <v>5223</v>
      </c>
      <c r="F157" s="268" t="s">
        <v>5488</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5426</v>
      </c>
      <c r="B158" s="260" t="s">
        <v>5485</v>
      </c>
      <c r="C158" s="261" t="s">
        <v>5507</v>
      </c>
      <c r="D158" s="264" t="s">
        <v>5508</v>
      </c>
      <c r="E158" s="265" t="s">
        <v>5223</v>
      </c>
      <c r="F158" s="268" t="s">
        <v>5488</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5426</v>
      </c>
      <c r="B159" s="260" t="s">
        <v>5485</v>
      </c>
      <c r="C159" s="261" t="s">
        <v>5509</v>
      </c>
      <c r="D159" s="264" t="s">
        <v>5510</v>
      </c>
      <c r="E159" s="265" t="s">
        <v>5223</v>
      </c>
      <c r="F159" s="268" t="s">
        <v>5488</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5426</v>
      </c>
      <c r="B160" s="260" t="s">
        <v>5485</v>
      </c>
      <c r="C160" s="261" t="s">
        <v>5511</v>
      </c>
      <c r="D160" s="264" t="s">
        <v>5512</v>
      </c>
      <c r="E160" s="265" t="s">
        <v>5223</v>
      </c>
      <c r="F160" s="268" t="s">
        <v>5513</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5426</v>
      </c>
      <c r="B161" s="260" t="s">
        <v>5485</v>
      </c>
      <c r="C161" s="261" t="s">
        <v>5514</v>
      </c>
      <c r="D161" s="264" t="s">
        <v>5515</v>
      </c>
      <c r="E161" s="265" t="s">
        <v>5223</v>
      </c>
      <c r="F161" s="268" t="s">
        <v>5513</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5426</v>
      </c>
      <c r="B162" s="260" t="s">
        <v>5485</v>
      </c>
      <c r="C162" s="261" t="s">
        <v>5516</v>
      </c>
      <c r="D162" s="264" t="s">
        <v>5517</v>
      </c>
      <c r="E162" s="265" t="s">
        <v>5223</v>
      </c>
      <c r="F162" s="268" t="s">
        <v>5513</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5426</v>
      </c>
      <c r="B163" s="260" t="s">
        <v>5485</v>
      </c>
      <c r="C163" s="261" t="s">
        <v>5518</v>
      </c>
      <c r="D163" s="264" t="s">
        <v>5519</v>
      </c>
      <c r="E163" s="265" t="s">
        <v>5223</v>
      </c>
      <c r="F163" s="268" t="s">
        <v>5513</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5426</v>
      </c>
      <c r="B164" s="260" t="s">
        <v>5485</v>
      </c>
      <c r="C164" s="261" t="s">
        <v>5520</v>
      </c>
      <c r="D164" s="264" t="s">
        <v>5521</v>
      </c>
      <c r="E164" s="265" t="s">
        <v>5223</v>
      </c>
      <c r="F164" s="268" t="s">
        <v>5513</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5426</v>
      </c>
      <c r="B165" s="259" t="s">
        <v>5522</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5426</v>
      </c>
      <c r="B166" s="260" t="s">
        <v>5522</v>
      </c>
      <c r="C166" s="261" t="s">
        <v>5523</v>
      </c>
      <c r="D166" s="264" t="s">
        <v>5524</v>
      </c>
      <c r="E166" s="265" t="s">
        <v>5194</v>
      </c>
      <c r="F166" s="268" t="s">
        <v>5525</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5426</v>
      </c>
      <c r="B167" s="260" t="s">
        <v>5522</v>
      </c>
      <c r="C167" s="261" t="s">
        <v>5526</v>
      </c>
      <c r="D167" s="264" t="s">
        <v>5527</v>
      </c>
      <c r="E167" s="265" t="s">
        <v>5338</v>
      </c>
      <c r="F167" s="268" t="s">
        <v>5525</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5426</v>
      </c>
      <c r="B168" s="260" t="s">
        <v>5522</v>
      </c>
      <c r="C168" s="261" t="s">
        <v>5528</v>
      </c>
      <c r="D168" s="264" t="s">
        <v>5529</v>
      </c>
      <c r="E168" s="265" t="s">
        <v>5290</v>
      </c>
      <c r="F168" s="268" t="s">
        <v>5525</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5426</v>
      </c>
      <c r="B169" s="260" t="s">
        <v>5522</v>
      </c>
      <c r="C169" s="261" t="s">
        <v>5530</v>
      </c>
      <c r="D169" s="264" t="s">
        <v>5531</v>
      </c>
      <c r="E169" s="265" t="s">
        <v>5290</v>
      </c>
      <c r="F169" s="268" t="s">
        <v>5525</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5426</v>
      </c>
      <c r="B170" s="260" t="s">
        <v>5522</v>
      </c>
      <c r="C170" s="261" t="s">
        <v>5532</v>
      </c>
      <c r="D170" s="264" t="s">
        <v>5533</v>
      </c>
      <c r="E170" s="265" t="s">
        <v>5338</v>
      </c>
      <c r="F170" s="268" t="s">
        <v>5525</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5426</v>
      </c>
      <c r="B171" s="260" t="s">
        <v>5522</v>
      </c>
      <c r="C171" s="261" t="s">
        <v>5534</v>
      </c>
      <c r="D171" s="264" t="s">
        <v>5535</v>
      </c>
      <c r="E171" s="265" t="s">
        <v>5223</v>
      </c>
      <c r="F171" s="268" t="s">
        <v>5525</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5426</v>
      </c>
      <c r="B172" s="260" t="s">
        <v>5522</v>
      </c>
      <c r="C172" s="261" t="s">
        <v>5536</v>
      </c>
      <c r="D172" s="264" t="s">
        <v>5537</v>
      </c>
      <c r="E172" s="265" t="s">
        <v>5290</v>
      </c>
      <c r="F172" s="268" t="s">
        <v>5525</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5426</v>
      </c>
      <c r="B173" s="260" t="s">
        <v>5522</v>
      </c>
      <c r="C173" s="261" t="s">
        <v>5538</v>
      </c>
      <c r="D173" s="264" t="s">
        <v>5539</v>
      </c>
      <c r="E173" s="265" t="s">
        <v>5223</v>
      </c>
      <c r="F173" s="268" t="s">
        <v>5525</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5426</v>
      </c>
      <c r="B174" s="260" t="s">
        <v>5522</v>
      </c>
      <c r="C174" s="261" t="s">
        <v>5540</v>
      </c>
      <c r="D174" s="264" t="s">
        <v>5541</v>
      </c>
      <c r="E174" s="265" t="s">
        <v>5290</v>
      </c>
      <c r="F174" s="268" t="s">
        <v>5525</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5426</v>
      </c>
      <c r="B175" s="260" t="s">
        <v>5522</v>
      </c>
      <c r="C175" s="261" t="s">
        <v>5542</v>
      </c>
      <c r="D175" s="264" t="s">
        <v>5543</v>
      </c>
      <c r="E175" s="265" t="s">
        <v>5223</v>
      </c>
      <c r="F175" s="268" t="s">
        <v>5525</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5426</v>
      </c>
      <c r="B176" s="260" t="s">
        <v>5522</v>
      </c>
      <c r="C176" s="261" t="s">
        <v>5544</v>
      </c>
      <c r="D176" s="264" t="s">
        <v>5545</v>
      </c>
      <c r="E176" s="265" t="s">
        <v>5194</v>
      </c>
      <c r="F176" s="268" t="s">
        <v>5525</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5426</v>
      </c>
      <c r="B177" s="260" t="s">
        <v>5522</v>
      </c>
      <c r="C177" s="261" t="s">
        <v>5546</v>
      </c>
      <c r="D177" s="264" t="s">
        <v>5547</v>
      </c>
      <c r="E177" s="265" t="s">
        <v>5194</v>
      </c>
      <c r="F177" s="268" t="s">
        <v>5525</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5426</v>
      </c>
      <c r="B178" s="260" t="s">
        <v>5522</v>
      </c>
      <c r="C178" s="261" t="s">
        <v>5548</v>
      </c>
      <c r="D178" s="264" t="s">
        <v>5549</v>
      </c>
      <c r="E178" s="265" t="s">
        <v>5223</v>
      </c>
      <c r="F178" s="268" t="s">
        <v>5525</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5426</v>
      </c>
      <c r="B179" s="260" t="s">
        <v>5522</v>
      </c>
      <c r="C179" s="261" t="s">
        <v>5550</v>
      </c>
      <c r="D179" s="264" t="s">
        <v>5551</v>
      </c>
      <c r="E179" s="265" t="s">
        <v>5338</v>
      </c>
      <c r="F179" s="268" t="s">
        <v>5525</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5426</v>
      </c>
      <c r="B180" s="260" t="s">
        <v>5522</v>
      </c>
      <c r="C180" s="261" t="s">
        <v>5552</v>
      </c>
      <c r="D180" s="264" t="s">
        <v>5553</v>
      </c>
      <c r="E180" s="265" t="s">
        <v>5338</v>
      </c>
      <c r="F180" s="268" t="s">
        <v>5525</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5426</v>
      </c>
      <c r="B181" s="259" t="s">
        <v>5554</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5426</v>
      </c>
      <c r="B182" s="260" t="s">
        <v>5554</v>
      </c>
      <c r="C182" s="261" t="s">
        <v>5555</v>
      </c>
      <c r="D182" s="264" t="s">
        <v>5556</v>
      </c>
      <c r="E182" s="265" t="s">
        <v>5194</v>
      </c>
      <c r="F182" s="268" t="s">
        <v>5557</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5426</v>
      </c>
      <c r="B183" s="260" t="s">
        <v>5554</v>
      </c>
      <c r="C183" s="261" t="s">
        <v>5558</v>
      </c>
      <c r="D183" s="264" t="s">
        <v>5559</v>
      </c>
      <c r="E183" s="265" t="s">
        <v>5194</v>
      </c>
      <c r="F183" s="268" t="s">
        <v>5557</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5426</v>
      </c>
      <c r="B184" s="260" t="s">
        <v>5554</v>
      </c>
      <c r="C184" s="261" t="s">
        <v>5560</v>
      </c>
      <c r="D184" s="264" t="s">
        <v>5561</v>
      </c>
      <c r="E184" s="265" t="s">
        <v>5194</v>
      </c>
      <c r="F184" s="268" t="s">
        <v>5557</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5426</v>
      </c>
      <c r="B185" s="260" t="s">
        <v>5554</v>
      </c>
      <c r="C185" s="261" t="s">
        <v>5562</v>
      </c>
      <c r="D185" s="264" t="s">
        <v>5563</v>
      </c>
      <c r="E185" s="265" t="s">
        <v>5194</v>
      </c>
      <c r="F185" s="268" t="s">
        <v>5557</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5426</v>
      </c>
      <c r="B186" s="260" t="s">
        <v>5554</v>
      </c>
      <c r="C186" s="261" t="s">
        <v>5564</v>
      </c>
      <c r="D186" s="264" t="s">
        <v>5565</v>
      </c>
      <c r="E186" s="265" t="s">
        <v>5194</v>
      </c>
      <c r="F186" s="268" t="s">
        <v>5557</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5426</v>
      </c>
      <c r="B187" s="260" t="s">
        <v>5554</v>
      </c>
      <c r="C187" s="261" t="s">
        <v>5566</v>
      </c>
      <c r="D187" s="264" t="s">
        <v>5567</v>
      </c>
      <c r="E187" s="265" t="s">
        <v>5223</v>
      </c>
      <c r="F187" s="268" t="s">
        <v>5557</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5426</v>
      </c>
      <c r="B188" s="260" t="s">
        <v>5554</v>
      </c>
      <c r="C188" s="261" t="s">
        <v>5568</v>
      </c>
      <c r="D188" s="264" t="s">
        <v>5569</v>
      </c>
      <c r="E188" s="265" t="s">
        <v>5223</v>
      </c>
      <c r="F188" s="268" t="s">
        <v>5557</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5426</v>
      </c>
      <c r="B189" s="260" t="s">
        <v>5554</v>
      </c>
      <c r="C189" s="261" t="s">
        <v>5570</v>
      </c>
      <c r="D189" s="264" t="s">
        <v>5571</v>
      </c>
      <c r="E189" s="265" t="s">
        <v>5223</v>
      </c>
      <c r="F189" s="268" t="s">
        <v>5557</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5426</v>
      </c>
      <c r="B190" s="260" t="s">
        <v>5554</v>
      </c>
      <c r="C190" s="261" t="s">
        <v>5572</v>
      </c>
      <c r="D190" s="264" t="s">
        <v>5573</v>
      </c>
      <c r="E190" s="265" t="s">
        <v>5223</v>
      </c>
      <c r="F190" s="268" t="s">
        <v>5557</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5426</v>
      </c>
      <c r="B191" s="260" t="s">
        <v>5554</v>
      </c>
      <c r="C191" s="261" t="s">
        <v>5574</v>
      </c>
      <c r="D191" s="264" t="s">
        <v>5575</v>
      </c>
      <c r="E191" s="265" t="s">
        <v>5194</v>
      </c>
      <c r="F191" s="268" t="s">
        <v>5557</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5426</v>
      </c>
      <c r="B192" s="260" t="s">
        <v>5554</v>
      </c>
      <c r="C192" s="261" t="s">
        <v>5576</v>
      </c>
      <c r="D192" s="264" t="s">
        <v>5577</v>
      </c>
      <c r="E192" s="265" t="s">
        <v>5194</v>
      </c>
      <c r="F192" s="268" t="s">
        <v>5557</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5426</v>
      </c>
      <c r="B193" s="260" t="s">
        <v>5554</v>
      </c>
      <c r="C193" s="261" t="s">
        <v>5578</v>
      </c>
      <c r="D193" s="264" t="s">
        <v>5579</v>
      </c>
      <c r="E193" s="265" t="s">
        <v>5194</v>
      </c>
      <c r="F193" s="268" t="s">
        <v>5557</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5426</v>
      </c>
      <c r="B194" s="260" t="s">
        <v>5554</v>
      </c>
      <c r="C194" s="261" t="s">
        <v>5580</v>
      </c>
      <c r="D194" s="264" t="s">
        <v>5581</v>
      </c>
      <c r="E194" s="265" t="s">
        <v>5194</v>
      </c>
      <c r="F194" s="268" t="s">
        <v>5557</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5426</v>
      </c>
      <c r="B195" s="260" t="s">
        <v>5554</v>
      </c>
      <c r="C195" s="261" t="s">
        <v>5582</v>
      </c>
      <c r="D195" s="264" t="s">
        <v>5583</v>
      </c>
      <c r="E195" s="265" t="s">
        <v>5194</v>
      </c>
      <c r="F195" s="268" t="s">
        <v>5557</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5426</v>
      </c>
      <c r="B196" s="260" t="s">
        <v>5554</v>
      </c>
      <c r="C196" s="261" t="s">
        <v>5584</v>
      </c>
      <c r="D196" s="264" t="s">
        <v>5585</v>
      </c>
      <c r="E196" s="265" t="s">
        <v>5194</v>
      </c>
      <c r="F196" s="268" t="s">
        <v>5586</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5426</v>
      </c>
      <c r="B197" s="260" t="s">
        <v>5554</v>
      </c>
      <c r="C197" s="261" t="s">
        <v>5587</v>
      </c>
      <c r="D197" s="264" t="s">
        <v>5588</v>
      </c>
      <c r="E197" s="265" t="s">
        <v>5194</v>
      </c>
      <c r="F197" s="268" t="s">
        <v>5586</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5426</v>
      </c>
      <c r="B198" s="260" t="s">
        <v>5554</v>
      </c>
      <c r="C198" s="261" t="s">
        <v>5589</v>
      </c>
      <c r="D198" s="264" t="s">
        <v>5590</v>
      </c>
      <c r="E198" s="265" t="s">
        <v>5194</v>
      </c>
      <c r="F198" s="268" t="s">
        <v>5586</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5426</v>
      </c>
      <c r="B199" s="260" t="s">
        <v>5554</v>
      </c>
      <c r="C199" s="261" t="s">
        <v>5591</v>
      </c>
      <c r="D199" s="264" t="s">
        <v>5592</v>
      </c>
      <c r="E199" s="265" t="s">
        <v>5194</v>
      </c>
      <c r="F199" s="268" t="s">
        <v>5586</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5593</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5593</v>
      </c>
      <c r="B201" s="259" t="s">
        <v>5594</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5593</v>
      </c>
      <c r="B202" s="260" t="s">
        <v>5594</v>
      </c>
      <c r="C202" s="261" t="s">
        <v>5595</v>
      </c>
      <c r="D202" s="264" t="s">
        <v>5596</v>
      </c>
      <c r="E202" s="265" t="s">
        <v>5473</v>
      </c>
      <c r="F202" s="268" t="s">
        <v>5597</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5593</v>
      </c>
      <c r="B203" s="260" t="s">
        <v>5594</v>
      </c>
      <c r="C203" s="261" t="s">
        <v>5598</v>
      </c>
      <c r="D203" s="264" t="s">
        <v>5599</v>
      </c>
      <c r="E203" s="265" t="s">
        <v>5473</v>
      </c>
      <c r="F203" s="268" t="s">
        <v>5597</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5593</v>
      </c>
      <c r="B204" s="260" t="s">
        <v>5594</v>
      </c>
      <c r="C204" s="261" t="s">
        <v>5600</v>
      </c>
      <c r="D204" s="264" t="s">
        <v>5601</v>
      </c>
      <c r="E204" s="265" t="s">
        <v>5473</v>
      </c>
      <c r="F204" s="268" t="s">
        <v>5597</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5593</v>
      </c>
      <c r="B205" s="260" t="s">
        <v>5594</v>
      </c>
      <c r="C205" s="261" t="s">
        <v>5602</v>
      </c>
      <c r="D205" s="264" t="s">
        <v>5603</v>
      </c>
      <c r="E205" s="265" t="s">
        <v>5473</v>
      </c>
      <c r="F205" s="268" t="s">
        <v>5597</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5593</v>
      </c>
      <c r="B206" s="260" t="s">
        <v>5594</v>
      </c>
      <c r="C206" s="261" t="s">
        <v>5604</v>
      </c>
      <c r="D206" s="264" t="s">
        <v>5605</v>
      </c>
      <c r="E206" s="265" t="s">
        <v>5473</v>
      </c>
      <c r="F206" s="268" t="s">
        <v>5597</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5593</v>
      </c>
      <c r="B207" s="260" t="s">
        <v>5594</v>
      </c>
      <c r="C207" s="261" t="s">
        <v>5606</v>
      </c>
      <c r="D207" s="264" t="s">
        <v>5607</v>
      </c>
      <c r="E207" s="265" t="s">
        <v>5338</v>
      </c>
      <c r="F207" s="268" t="s">
        <v>5597</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5593</v>
      </c>
      <c r="B208" s="260" t="s">
        <v>5594</v>
      </c>
      <c r="C208" s="261" t="s">
        <v>5608</v>
      </c>
      <c r="D208" s="264" t="s">
        <v>5609</v>
      </c>
      <c r="E208" s="265" t="s">
        <v>5338</v>
      </c>
      <c r="F208" s="268" t="s">
        <v>5597</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5593</v>
      </c>
      <c r="B209" s="260" t="s">
        <v>5594</v>
      </c>
      <c r="C209" s="261" t="s">
        <v>5610</v>
      </c>
      <c r="D209" s="264" t="s">
        <v>5611</v>
      </c>
      <c r="E209" s="265" t="s">
        <v>5473</v>
      </c>
      <c r="F209" s="268" t="s">
        <v>5597</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5593</v>
      </c>
      <c r="B210" s="260" t="s">
        <v>5594</v>
      </c>
      <c r="C210" s="261" t="s">
        <v>5612</v>
      </c>
      <c r="D210" s="264" t="s">
        <v>5613</v>
      </c>
      <c r="E210" s="265" t="s">
        <v>5223</v>
      </c>
      <c r="F210" s="268" t="s">
        <v>5614</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5593</v>
      </c>
      <c r="B211" s="260" t="s">
        <v>5594</v>
      </c>
      <c r="C211" s="261" t="s">
        <v>5615</v>
      </c>
      <c r="D211" s="264" t="s">
        <v>5616</v>
      </c>
      <c r="E211" s="265" t="s">
        <v>5223</v>
      </c>
      <c r="F211" s="268" t="s">
        <v>5614</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5593</v>
      </c>
      <c r="B212" s="260" t="s">
        <v>5594</v>
      </c>
      <c r="C212" s="261" t="s">
        <v>5617</v>
      </c>
      <c r="D212" s="264" t="s">
        <v>5618</v>
      </c>
      <c r="E212" s="265" t="s">
        <v>5290</v>
      </c>
      <c r="F212" s="268" t="s">
        <v>5619</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5593</v>
      </c>
      <c r="B213" s="260" t="s">
        <v>5594</v>
      </c>
      <c r="C213" s="261" t="s">
        <v>5620</v>
      </c>
      <c r="D213" s="264" t="s">
        <v>5621</v>
      </c>
      <c r="E213" s="265" t="s">
        <v>5223</v>
      </c>
      <c r="F213" s="268" t="s">
        <v>5622</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5593</v>
      </c>
      <c r="B214" s="260" t="s">
        <v>5594</v>
      </c>
      <c r="C214" s="261" t="s">
        <v>5623</v>
      </c>
      <c r="D214" s="264" t="s">
        <v>5624</v>
      </c>
      <c r="E214" s="265" t="s">
        <v>5290</v>
      </c>
      <c r="F214" s="268" t="s">
        <v>5625</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5593</v>
      </c>
      <c r="B215" s="260" t="s">
        <v>5594</v>
      </c>
      <c r="C215" s="261" t="s">
        <v>5626</v>
      </c>
      <c r="D215" s="264" t="s">
        <v>5627</v>
      </c>
      <c r="E215" s="265" t="s">
        <v>5194</v>
      </c>
      <c r="F215" s="268" t="s">
        <v>5625</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5593</v>
      </c>
      <c r="B216" s="260" t="s">
        <v>5594</v>
      </c>
      <c r="C216" s="261" t="s">
        <v>5628</v>
      </c>
      <c r="D216" s="264" t="s">
        <v>5629</v>
      </c>
      <c r="E216" s="265" t="s">
        <v>5194</v>
      </c>
      <c r="F216" s="268" t="s">
        <v>5625</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5593</v>
      </c>
      <c r="B217" s="260" t="s">
        <v>5594</v>
      </c>
      <c r="C217" s="261" t="s">
        <v>5630</v>
      </c>
      <c r="D217" s="264" t="s">
        <v>5631</v>
      </c>
      <c r="E217" s="265" t="s">
        <v>5223</v>
      </c>
      <c r="F217" s="268" t="s">
        <v>5625</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5593</v>
      </c>
      <c r="B218" s="260" t="s">
        <v>5594</v>
      </c>
      <c r="C218" s="261" t="s">
        <v>5632</v>
      </c>
      <c r="D218" s="264" t="s">
        <v>5633</v>
      </c>
      <c r="E218" s="265" t="s">
        <v>5223</v>
      </c>
      <c r="F218" s="268" t="s">
        <v>5625</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5593</v>
      </c>
      <c r="B219" s="260" t="s">
        <v>5594</v>
      </c>
      <c r="C219" s="261" t="s">
        <v>5634</v>
      </c>
      <c r="D219" s="264" t="s">
        <v>5635</v>
      </c>
      <c r="E219" s="265" t="s">
        <v>5223</v>
      </c>
      <c r="F219" s="268" t="s">
        <v>5625</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5593</v>
      </c>
      <c r="B220" s="260" t="s">
        <v>5594</v>
      </c>
      <c r="C220" s="261" t="s">
        <v>5636</v>
      </c>
      <c r="D220" s="264" t="s">
        <v>5637</v>
      </c>
      <c r="E220" s="265" t="s">
        <v>5223</v>
      </c>
      <c r="F220" s="268" t="s">
        <v>5625</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5593</v>
      </c>
      <c r="B221" s="259" t="s">
        <v>5638</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5593</v>
      </c>
      <c r="B222" s="260" t="s">
        <v>5638</v>
      </c>
      <c r="C222" s="261" t="s">
        <v>5639</v>
      </c>
      <c r="D222" s="264" t="s">
        <v>5640</v>
      </c>
      <c r="E222" s="265" t="s">
        <v>5290</v>
      </c>
      <c r="F222" s="268" t="s">
        <v>5641</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5593</v>
      </c>
      <c r="B223" s="260" t="s">
        <v>5638</v>
      </c>
      <c r="C223" s="261" t="s">
        <v>5642</v>
      </c>
      <c r="D223" s="264" t="s">
        <v>5643</v>
      </c>
      <c r="E223" s="265" t="s">
        <v>5290</v>
      </c>
      <c r="F223" s="268" t="s">
        <v>5641</v>
      </c>
      <c r="G223" s="271">
        <f>IF(COUNTIF(H223:AU223,"&lt;&gt;")=0,"",SUMPRODUCT(((Recommendations[ImplStatus]="Implemented")+(Recommendations[ImplStatus]="Compensated"))*ISNUMBER(MATCH(Recommendations[Id],H223:AU223,0)))/COUNTIF(H223:AU223,"&lt;&gt;"))</f>
        <v>0</v>
      </c>
      <c r="H223" s="272" t="s">
        <v>288</v>
      </c>
      <c r="I223" s="272" t="s">
        <v>445</v>
      </c>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5593</v>
      </c>
      <c r="B224" s="260" t="s">
        <v>5638</v>
      </c>
      <c r="C224" s="261" t="s">
        <v>5644</v>
      </c>
      <c r="D224" s="264" t="s">
        <v>5645</v>
      </c>
      <c r="E224" s="265" t="s">
        <v>5290</v>
      </c>
      <c r="F224" s="268" t="s">
        <v>5641</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5593</v>
      </c>
      <c r="B225" s="260" t="s">
        <v>5638</v>
      </c>
      <c r="C225" s="261" t="s">
        <v>5646</v>
      </c>
      <c r="D225" s="264" t="s">
        <v>5647</v>
      </c>
      <c r="E225" s="265" t="s">
        <v>5290</v>
      </c>
      <c r="F225" s="268" t="s">
        <v>5641</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5593</v>
      </c>
      <c r="B226" s="260" t="s">
        <v>5638</v>
      </c>
      <c r="C226" s="261" t="s">
        <v>5648</v>
      </c>
      <c r="D226" s="264" t="s">
        <v>5649</v>
      </c>
      <c r="E226" s="265" t="s">
        <v>5290</v>
      </c>
      <c r="F226" s="268" t="s">
        <v>5641</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5593</v>
      </c>
      <c r="B227" s="260" t="s">
        <v>5638</v>
      </c>
      <c r="C227" s="261" t="s">
        <v>5650</v>
      </c>
      <c r="D227" s="264" t="s">
        <v>5651</v>
      </c>
      <c r="E227" s="265" t="s">
        <v>5290</v>
      </c>
      <c r="F227" s="268" t="s">
        <v>5641</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5593</v>
      </c>
      <c r="B228" s="260" t="s">
        <v>5638</v>
      </c>
      <c r="C228" s="261" t="s">
        <v>5652</v>
      </c>
      <c r="D228" s="264" t="s">
        <v>5653</v>
      </c>
      <c r="E228" s="265" t="s">
        <v>5290</v>
      </c>
      <c r="F228" s="268" t="s">
        <v>5641</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5593</v>
      </c>
      <c r="B229" s="260" t="s">
        <v>5638</v>
      </c>
      <c r="C229" s="261" t="s">
        <v>5654</v>
      </c>
      <c r="D229" s="264" t="s">
        <v>5655</v>
      </c>
      <c r="E229" s="265" t="s">
        <v>5194</v>
      </c>
      <c r="F229" s="268" t="s">
        <v>5641</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5593</v>
      </c>
      <c r="B230" s="260" t="s">
        <v>5638</v>
      </c>
      <c r="C230" s="261" t="s">
        <v>5656</v>
      </c>
      <c r="D230" s="264" t="s">
        <v>5657</v>
      </c>
      <c r="E230" s="265" t="s">
        <v>5194</v>
      </c>
      <c r="F230" s="268" t="s">
        <v>5641</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5593</v>
      </c>
      <c r="B231" s="260" t="s">
        <v>5638</v>
      </c>
      <c r="C231" s="261" t="s">
        <v>5658</v>
      </c>
      <c r="D231" s="264" t="s">
        <v>5659</v>
      </c>
      <c r="E231" s="265" t="s">
        <v>5290</v>
      </c>
      <c r="F231" s="268" t="s">
        <v>5660</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5593</v>
      </c>
      <c r="B232" s="260" t="s">
        <v>5638</v>
      </c>
      <c r="C232" s="261" t="s">
        <v>5661</v>
      </c>
      <c r="D232" s="264" t="s">
        <v>5662</v>
      </c>
      <c r="E232" s="265" t="s">
        <v>5290</v>
      </c>
      <c r="F232" s="268" t="s">
        <v>5660</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5593</v>
      </c>
      <c r="B233" s="260" t="s">
        <v>5638</v>
      </c>
      <c r="C233" s="261" t="s">
        <v>5663</v>
      </c>
      <c r="D233" s="264" t="s">
        <v>5664</v>
      </c>
      <c r="E233" s="265" t="s">
        <v>5223</v>
      </c>
      <c r="F233" s="268" t="s">
        <v>5660</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5593</v>
      </c>
      <c r="B234" s="260" t="s">
        <v>5638</v>
      </c>
      <c r="C234" s="261" t="s">
        <v>5665</v>
      </c>
      <c r="D234" s="264" t="s">
        <v>5666</v>
      </c>
      <c r="E234" s="265" t="s">
        <v>5223</v>
      </c>
      <c r="F234" s="268" t="s">
        <v>5660</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5593</v>
      </c>
      <c r="B235" s="260" t="s">
        <v>5638</v>
      </c>
      <c r="C235" s="261" t="s">
        <v>5667</v>
      </c>
      <c r="D235" s="264" t="s">
        <v>5668</v>
      </c>
      <c r="E235" s="265" t="s">
        <v>5290</v>
      </c>
      <c r="F235" s="268" t="s">
        <v>5660</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5593</v>
      </c>
      <c r="B236" s="260" t="s">
        <v>5638</v>
      </c>
      <c r="C236" s="261" t="s">
        <v>5669</v>
      </c>
      <c r="D236" s="264" t="s">
        <v>5670</v>
      </c>
      <c r="E236" s="265" t="s">
        <v>5223</v>
      </c>
      <c r="F236" s="268" t="s">
        <v>5660</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5593</v>
      </c>
      <c r="B237" s="259" t="s">
        <v>1827</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5593</v>
      </c>
      <c r="B238" s="260" t="s">
        <v>1827</v>
      </c>
      <c r="C238" s="261" t="s">
        <v>5671</v>
      </c>
      <c r="D238" s="264" t="s">
        <v>5672</v>
      </c>
      <c r="E238" s="265" t="s">
        <v>5194</v>
      </c>
      <c r="F238" s="268" t="s">
        <v>5673</v>
      </c>
      <c r="G238" s="271">
        <f>IF(COUNTIF(H238:AU238,"&lt;&gt;")=0,"",SUMPRODUCT(((Recommendations[ImplStatus]="Implemented")+(Recommendations[ImplStatus]="Compensated"))*ISNUMBER(MATCH(Recommendations[Id],H238:AU238,0)))/COUNTIF(H238:AU238,"&lt;&gt;"))</f>
        <v>0</v>
      </c>
      <c r="H238" s="272" t="s">
        <v>313</v>
      </c>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5593</v>
      </c>
      <c r="B239" s="260" t="s">
        <v>1827</v>
      </c>
      <c r="C239" s="261" t="s">
        <v>5674</v>
      </c>
      <c r="D239" s="264" t="s">
        <v>5675</v>
      </c>
      <c r="E239" s="265" t="s">
        <v>5194</v>
      </c>
      <c r="F239" s="268" t="s">
        <v>5673</v>
      </c>
      <c r="G239" s="271">
        <f>IF(COUNTIF(H239:AU239,"&lt;&gt;")=0,"",SUMPRODUCT(((Recommendations[ImplStatus]="Implemented")+(Recommendations[ImplStatus]="Compensated"))*ISNUMBER(MATCH(Recommendations[Id],H239:AU239,0)))/COUNTIF(H239:AU239,"&lt;&gt;"))</f>
        <v>0</v>
      </c>
      <c r="H239" s="272" t="s">
        <v>288</v>
      </c>
      <c r="I239" s="272" t="s">
        <v>293</v>
      </c>
      <c r="J239" s="272" t="s">
        <v>298</v>
      </c>
      <c r="K239" s="272" t="s">
        <v>303</v>
      </c>
      <c r="L239" s="272" t="s">
        <v>445</v>
      </c>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5593</v>
      </c>
      <c r="B240" s="260" t="s">
        <v>1827</v>
      </c>
      <c r="C240" s="261" t="s">
        <v>5676</v>
      </c>
      <c r="D240" s="264" t="s">
        <v>5677</v>
      </c>
      <c r="E240" s="265" t="s">
        <v>5194</v>
      </c>
      <c r="F240" s="268" t="s">
        <v>5673</v>
      </c>
      <c r="G240" s="271">
        <f>IF(COUNTIF(H240:AU240,"&lt;&gt;")=0,"",SUMPRODUCT(((Recommendations[ImplStatus]="Implemented")+(Recommendations[ImplStatus]="Compensated"))*ISNUMBER(MATCH(Recommendations[Id],H240:AU240,0)))/COUNTIF(H240:AU240,"&lt;&gt;"))</f>
        <v>0</v>
      </c>
      <c r="H240" s="272" t="s">
        <v>343</v>
      </c>
      <c r="I240" s="272"/>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5593</v>
      </c>
      <c r="B241" s="260" t="s">
        <v>1827</v>
      </c>
      <c r="C241" s="261" t="s">
        <v>5678</v>
      </c>
      <c r="D241" s="264" t="s">
        <v>5679</v>
      </c>
      <c r="E241" s="265" t="s">
        <v>5194</v>
      </c>
      <c r="F241" s="268" t="s">
        <v>5673</v>
      </c>
      <c r="G241" s="271">
        <f>IF(COUNTIF(H241:AU241,"&lt;&gt;")=0,"",SUMPRODUCT(((Recommendations[ImplStatus]="Implemented")+(Recommendations[ImplStatus]="Compensated"))*ISNUMBER(MATCH(Recommendations[Id],H241:AU241,0)))/COUNTIF(H241:AU241,"&lt;&gt;"))</f>
        <v>0</v>
      </c>
      <c r="H241" s="272" t="s">
        <v>343</v>
      </c>
      <c r="I241" s="272"/>
      <c r="J241" s="272"/>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5593</v>
      </c>
      <c r="B242" s="260" t="s">
        <v>1827</v>
      </c>
      <c r="C242" s="261" t="s">
        <v>5680</v>
      </c>
      <c r="D242" s="264" t="s">
        <v>5681</v>
      </c>
      <c r="E242" s="265" t="s">
        <v>5194</v>
      </c>
      <c r="F242" s="268" t="s">
        <v>5673</v>
      </c>
      <c r="G242" s="271" t="str">
        <f>IF(COUNTIF(H242:AU242,"&lt;&gt;")=0,"",SUMPRODUCT(((Recommendations[ImplStatus]="Implemented")+(Recommendations[ImplStatus]="Compensated"))*ISNUMBER(MATCH(Recommendations[Id],H242:AU242,0)))/COUNTIF(H242:AU242,"&lt;&gt;"))</f>
        <v/>
      </c>
      <c r="H242" s="272"/>
      <c r="I242" s="272"/>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5593</v>
      </c>
      <c r="B243" s="260" t="s">
        <v>1827</v>
      </c>
      <c r="C243" s="261" t="s">
        <v>5682</v>
      </c>
      <c r="D243" s="264" t="s">
        <v>5683</v>
      </c>
      <c r="E243" s="265" t="s">
        <v>5194</v>
      </c>
      <c r="F243" s="268" t="s">
        <v>5673</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5593</v>
      </c>
      <c r="B244" s="260" t="s">
        <v>1827</v>
      </c>
      <c r="C244" s="261" t="s">
        <v>5684</v>
      </c>
      <c r="D244" s="264" t="s">
        <v>5685</v>
      </c>
      <c r="E244" s="265" t="s">
        <v>5194</v>
      </c>
      <c r="F244" s="268" t="s">
        <v>5673</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5593</v>
      </c>
      <c r="B245" s="260" t="s">
        <v>1827</v>
      </c>
      <c r="C245" s="261" t="s">
        <v>5686</v>
      </c>
      <c r="D245" s="264" t="s">
        <v>5687</v>
      </c>
      <c r="E245" s="265" t="s">
        <v>5194</v>
      </c>
      <c r="F245" s="268" t="s">
        <v>5673</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5593</v>
      </c>
      <c r="B246" s="260" t="s">
        <v>1827</v>
      </c>
      <c r="C246" s="261" t="s">
        <v>5688</v>
      </c>
      <c r="D246" s="264" t="s">
        <v>5689</v>
      </c>
      <c r="E246" s="265" t="s">
        <v>5194</v>
      </c>
      <c r="F246" s="268" t="s">
        <v>5673</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5593</v>
      </c>
      <c r="B247" s="260" t="s">
        <v>1827</v>
      </c>
      <c r="C247" s="261" t="s">
        <v>5690</v>
      </c>
      <c r="D247" s="264" t="s">
        <v>5691</v>
      </c>
      <c r="E247" s="265" t="s">
        <v>5194</v>
      </c>
      <c r="F247" s="268" t="s">
        <v>5673</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5593</v>
      </c>
      <c r="B248" s="260" t="s">
        <v>1827</v>
      </c>
      <c r="C248" s="261" t="s">
        <v>5692</v>
      </c>
      <c r="D248" s="264" t="s">
        <v>5693</v>
      </c>
      <c r="E248" s="265" t="s">
        <v>5223</v>
      </c>
      <c r="F248" s="268" t="s">
        <v>5673</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5593</v>
      </c>
      <c r="B249" s="260" t="s">
        <v>1827</v>
      </c>
      <c r="C249" s="261" t="s">
        <v>5694</v>
      </c>
      <c r="D249" s="264" t="s">
        <v>5695</v>
      </c>
      <c r="E249" s="265" t="s">
        <v>5223</v>
      </c>
      <c r="F249" s="268" t="s">
        <v>5696</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5593</v>
      </c>
      <c r="B250" s="260" t="s">
        <v>1827</v>
      </c>
      <c r="C250" s="261" t="s">
        <v>5697</v>
      </c>
      <c r="D250" s="264" t="s">
        <v>5698</v>
      </c>
      <c r="E250" s="265" t="s">
        <v>5223</v>
      </c>
      <c r="F250" s="268" t="s">
        <v>5696</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5593</v>
      </c>
      <c r="B251" s="259" t="s">
        <v>5699</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5593</v>
      </c>
      <c r="B252" s="260" t="s">
        <v>5699</v>
      </c>
      <c r="C252" s="261" t="s">
        <v>5700</v>
      </c>
      <c r="D252" s="264" t="s">
        <v>5701</v>
      </c>
      <c r="E252" s="265" t="s">
        <v>5290</v>
      </c>
      <c r="F252" s="268" t="s">
        <v>5702</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5593</v>
      </c>
      <c r="B253" s="260" t="s">
        <v>5699</v>
      </c>
      <c r="C253" s="261" t="s">
        <v>5703</v>
      </c>
      <c r="D253" s="264" t="s">
        <v>5704</v>
      </c>
      <c r="E253" s="265" t="s">
        <v>5290</v>
      </c>
      <c r="F253" s="268" t="s">
        <v>5702</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5593</v>
      </c>
      <c r="B254" s="260" t="s">
        <v>5699</v>
      </c>
      <c r="C254" s="261" t="s">
        <v>5705</v>
      </c>
      <c r="D254" s="264" t="s">
        <v>5706</v>
      </c>
      <c r="E254" s="265" t="s">
        <v>5290</v>
      </c>
      <c r="F254" s="268" t="s">
        <v>5702</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5593</v>
      </c>
      <c r="B255" s="260" t="s">
        <v>5699</v>
      </c>
      <c r="C255" s="261" t="s">
        <v>5707</v>
      </c>
      <c r="D255" s="264" t="s">
        <v>5708</v>
      </c>
      <c r="E255" s="265" t="s">
        <v>5290</v>
      </c>
      <c r="F255" s="268" t="s">
        <v>5702</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5593</v>
      </c>
      <c r="B256" s="260" t="s">
        <v>5699</v>
      </c>
      <c r="C256" s="261" t="s">
        <v>5709</v>
      </c>
      <c r="D256" s="264" t="s">
        <v>5710</v>
      </c>
      <c r="E256" s="265" t="s">
        <v>5290</v>
      </c>
      <c r="F256" s="268" t="s">
        <v>5702</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5593</v>
      </c>
      <c r="B257" s="260" t="s">
        <v>5699</v>
      </c>
      <c r="C257" s="261" t="s">
        <v>5711</v>
      </c>
      <c r="D257" s="264" t="s">
        <v>5712</v>
      </c>
      <c r="E257" s="265" t="s">
        <v>5194</v>
      </c>
      <c r="F257" s="268" t="s">
        <v>5702</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5593</v>
      </c>
      <c r="B258" s="260" t="s">
        <v>5699</v>
      </c>
      <c r="C258" s="261" t="s">
        <v>5713</v>
      </c>
      <c r="D258" s="264" t="s">
        <v>5714</v>
      </c>
      <c r="E258" s="265" t="s">
        <v>5194</v>
      </c>
      <c r="F258" s="268" t="s">
        <v>5702</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5593</v>
      </c>
      <c r="B259" s="260" t="s">
        <v>5699</v>
      </c>
      <c r="C259" s="261" t="s">
        <v>5715</v>
      </c>
      <c r="D259" s="264" t="s">
        <v>5716</v>
      </c>
      <c r="E259" s="265" t="s">
        <v>5194</v>
      </c>
      <c r="F259" s="268" t="s">
        <v>5702</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5593</v>
      </c>
      <c r="B260" s="260" t="s">
        <v>5699</v>
      </c>
      <c r="C260" s="261" t="s">
        <v>5717</v>
      </c>
      <c r="D260" s="264" t="s">
        <v>5718</v>
      </c>
      <c r="E260" s="265" t="s">
        <v>5194</v>
      </c>
      <c r="F260" s="268" t="s">
        <v>5702</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5593</v>
      </c>
      <c r="B261" s="260" t="s">
        <v>5699</v>
      </c>
      <c r="C261" s="261" t="s">
        <v>5719</v>
      </c>
      <c r="D261" s="264" t="s">
        <v>5720</v>
      </c>
      <c r="E261" s="265" t="s">
        <v>5338</v>
      </c>
      <c r="F261" s="268" t="s">
        <v>5702</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5593</v>
      </c>
      <c r="B262" s="260" t="s">
        <v>5699</v>
      </c>
      <c r="C262" s="261" t="s">
        <v>5721</v>
      </c>
      <c r="D262" s="264" t="s">
        <v>5722</v>
      </c>
      <c r="E262" s="265" t="s">
        <v>5338</v>
      </c>
      <c r="F262" s="268" t="s">
        <v>5702</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5593</v>
      </c>
      <c r="B263" s="260" t="s">
        <v>5699</v>
      </c>
      <c r="C263" s="261" t="s">
        <v>5723</v>
      </c>
      <c r="D263" s="264" t="s">
        <v>5724</v>
      </c>
      <c r="E263" s="265" t="s">
        <v>5338</v>
      </c>
      <c r="F263" s="268" t="s">
        <v>5702</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5593</v>
      </c>
      <c r="B264" s="259" t="s">
        <v>5725</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5593</v>
      </c>
      <c r="B265" s="260" t="s">
        <v>5725</v>
      </c>
      <c r="C265" s="261" t="s">
        <v>5726</v>
      </c>
      <c r="D265" s="264" t="s">
        <v>5727</v>
      </c>
      <c r="E265" s="265" t="s">
        <v>5223</v>
      </c>
      <c r="F265" s="268" t="s">
        <v>5728</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5593</v>
      </c>
      <c r="B266" s="260" t="s">
        <v>5725</v>
      </c>
      <c r="C266" s="261" t="s">
        <v>5729</v>
      </c>
      <c r="D266" s="264" t="s">
        <v>5730</v>
      </c>
      <c r="E266" s="265" t="s">
        <v>5223</v>
      </c>
      <c r="F266" s="268" t="s">
        <v>5728</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5593</v>
      </c>
      <c r="B267" s="260" t="s">
        <v>5725</v>
      </c>
      <c r="C267" s="261" t="s">
        <v>5731</v>
      </c>
      <c r="D267" s="264" t="s">
        <v>5732</v>
      </c>
      <c r="E267" s="265" t="s">
        <v>5223</v>
      </c>
      <c r="F267" s="268" t="s">
        <v>5728</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5593</v>
      </c>
      <c r="B268" s="260" t="s">
        <v>5725</v>
      </c>
      <c r="C268" s="261" t="s">
        <v>5733</v>
      </c>
      <c r="D268" s="264" t="s">
        <v>5734</v>
      </c>
      <c r="E268" s="265" t="s">
        <v>5223</v>
      </c>
      <c r="F268" s="268" t="s">
        <v>5728</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5593</v>
      </c>
      <c r="B269" s="260" t="s">
        <v>5725</v>
      </c>
      <c r="C269" s="261" t="s">
        <v>5735</v>
      </c>
      <c r="D269" s="264" t="s">
        <v>5736</v>
      </c>
      <c r="E269" s="265" t="s">
        <v>5223</v>
      </c>
      <c r="F269" s="268" t="s">
        <v>5728</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5593</v>
      </c>
      <c r="B270" s="260" t="s">
        <v>5725</v>
      </c>
      <c r="C270" s="261" t="s">
        <v>5737</v>
      </c>
      <c r="D270" s="264" t="s">
        <v>5738</v>
      </c>
      <c r="E270" s="265" t="s">
        <v>5223</v>
      </c>
      <c r="F270" s="268" t="s">
        <v>5728</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5593</v>
      </c>
      <c r="B271" s="260" t="s">
        <v>5725</v>
      </c>
      <c r="C271" s="261" t="s">
        <v>5739</v>
      </c>
      <c r="D271" s="264" t="s">
        <v>5740</v>
      </c>
      <c r="E271" s="265" t="s">
        <v>5223</v>
      </c>
      <c r="F271" s="268" t="s">
        <v>5728</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5593</v>
      </c>
      <c r="B272" s="260" t="s">
        <v>5725</v>
      </c>
      <c r="C272" s="261" t="s">
        <v>5741</v>
      </c>
      <c r="D272" s="264" t="s">
        <v>5742</v>
      </c>
      <c r="E272" s="265" t="s">
        <v>5223</v>
      </c>
      <c r="F272" s="268" t="s">
        <v>5728</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5593</v>
      </c>
      <c r="B273" s="260" t="s">
        <v>5725</v>
      </c>
      <c r="C273" s="261" t="s">
        <v>5743</v>
      </c>
      <c r="D273" s="264" t="s">
        <v>5744</v>
      </c>
      <c r="E273" s="265" t="s">
        <v>5223</v>
      </c>
      <c r="F273" s="268" t="s">
        <v>5728</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5745</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5745</v>
      </c>
      <c r="B275" s="259" t="s">
        <v>5746</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5745</v>
      </c>
      <c r="B276" s="260" t="s">
        <v>5746</v>
      </c>
      <c r="C276" s="261" t="s">
        <v>5747</v>
      </c>
      <c r="D276" s="264" t="s">
        <v>5748</v>
      </c>
      <c r="E276" s="265" t="s">
        <v>5194</v>
      </c>
      <c r="F276" s="268" t="s">
        <v>5749</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5745</v>
      </c>
      <c r="B277" s="260" t="s">
        <v>5746</v>
      </c>
      <c r="C277" s="261" t="s">
        <v>5750</v>
      </c>
      <c r="D277" s="264" t="s">
        <v>5751</v>
      </c>
      <c r="E277" s="265" t="s">
        <v>5194</v>
      </c>
      <c r="F277" s="268" t="s">
        <v>5749</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5745</v>
      </c>
      <c r="B278" s="260" t="s">
        <v>5746</v>
      </c>
      <c r="C278" s="261" t="s">
        <v>5752</v>
      </c>
      <c r="D278" s="264" t="s">
        <v>5753</v>
      </c>
      <c r="E278" s="265" t="s">
        <v>5194</v>
      </c>
      <c r="F278" s="268" t="s">
        <v>5749</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5745</v>
      </c>
      <c r="B279" s="260" t="s">
        <v>5746</v>
      </c>
      <c r="C279" s="261" t="s">
        <v>5754</v>
      </c>
      <c r="D279" s="264" t="s">
        <v>5755</v>
      </c>
      <c r="E279" s="265" t="s">
        <v>5194</v>
      </c>
      <c r="F279" s="268" t="s">
        <v>5749</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5745</v>
      </c>
      <c r="B280" s="260" t="s">
        <v>5746</v>
      </c>
      <c r="C280" s="261" t="s">
        <v>5756</v>
      </c>
      <c r="D280" s="264" t="s">
        <v>5757</v>
      </c>
      <c r="E280" s="265" t="s">
        <v>5194</v>
      </c>
      <c r="F280" s="268" t="s">
        <v>5749</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5745</v>
      </c>
      <c r="B281" s="260" t="s">
        <v>5746</v>
      </c>
      <c r="C281" s="261" t="s">
        <v>5758</v>
      </c>
      <c r="D281" s="264" t="s">
        <v>5759</v>
      </c>
      <c r="E281" s="265" t="s">
        <v>5194</v>
      </c>
      <c r="F281" s="268" t="s">
        <v>5749</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5745</v>
      </c>
      <c r="B282" s="260" t="s">
        <v>5746</v>
      </c>
      <c r="C282" s="261" t="s">
        <v>5760</v>
      </c>
      <c r="D282" s="264" t="s">
        <v>5761</v>
      </c>
      <c r="E282" s="265" t="s">
        <v>5194</v>
      </c>
      <c r="F282" s="268" t="s">
        <v>5749</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5745</v>
      </c>
      <c r="B283" s="260" t="s">
        <v>5746</v>
      </c>
      <c r="C283" s="261" t="s">
        <v>5762</v>
      </c>
      <c r="D283" s="264" t="s">
        <v>5763</v>
      </c>
      <c r="E283" s="265" t="s">
        <v>5290</v>
      </c>
      <c r="F283" s="268" t="s">
        <v>5764</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5745</v>
      </c>
      <c r="B284" s="260" t="s">
        <v>5746</v>
      </c>
      <c r="C284" s="261" t="s">
        <v>5765</v>
      </c>
      <c r="D284" s="264" t="s">
        <v>5766</v>
      </c>
      <c r="E284" s="265" t="s">
        <v>5290</v>
      </c>
      <c r="F284" s="268" t="s">
        <v>5764</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5745</v>
      </c>
      <c r="B285" s="260" t="s">
        <v>5746</v>
      </c>
      <c r="C285" s="261" t="s">
        <v>5767</v>
      </c>
      <c r="D285" s="264" t="s">
        <v>5768</v>
      </c>
      <c r="E285" s="265" t="s">
        <v>5194</v>
      </c>
      <c r="F285" s="268" t="s">
        <v>5764</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5745</v>
      </c>
      <c r="B286" s="260" t="s">
        <v>5746</v>
      </c>
      <c r="C286" s="261" t="s">
        <v>5769</v>
      </c>
      <c r="D286" s="264" t="s">
        <v>5770</v>
      </c>
      <c r="E286" s="265" t="s">
        <v>5223</v>
      </c>
      <c r="F286" s="268" t="s">
        <v>5764</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5745</v>
      </c>
      <c r="B287" s="260" t="s">
        <v>5746</v>
      </c>
      <c r="C287" s="261" t="s">
        <v>5771</v>
      </c>
      <c r="D287" s="264" t="s">
        <v>5772</v>
      </c>
      <c r="E287" s="265" t="s">
        <v>5223</v>
      </c>
      <c r="F287" s="268" t="s">
        <v>5764</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5745</v>
      </c>
      <c r="B288" s="260" t="s">
        <v>5746</v>
      </c>
      <c r="C288" s="261" t="s">
        <v>5773</v>
      </c>
      <c r="D288" s="264" t="s">
        <v>5774</v>
      </c>
      <c r="E288" s="265" t="s">
        <v>5223</v>
      </c>
      <c r="F288" s="268" t="s">
        <v>5764</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5745</v>
      </c>
      <c r="B289" s="260" t="s">
        <v>5746</v>
      </c>
      <c r="C289" s="261" t="s">
        <v>5775</v>
      </c>
      <c r="D289" s="264" t="s">
        <v>5776</v>
      </c>
      <c r="E289" s="265" t="s">
        <v>5223</v>
      </c>
      <c r="F289" s="268" t="s">
        <v>5764</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5745</v>
      </c>
      <c r="B290" s="260" t="s">
        <v>5746</v>
      </c>
      <c r="C290" s="261" t="s">
        <v>5777</v>
      </c>
      <c r="D290" s="264" t="s">
        <v>5778</v>
      </c>
      <c r="E290" s="265" t="s">
        <v>5194</v>
      </c>
      <c r="F290" s="268" t="s">
        <v>5764</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5745</v>
      </c>
      <c r="B291" s="260" t="s">
        <v>5746</v>
      </c>
      <c r="C291" s="261" t="s">
        <v>5779</v>
      </c>
      <c r="D291" s="264" t="s">
        <v>5780</v>
      </c>
      <c r="E291" s="265" t="s">
        <v>5223</v>
      </c>
      <c r="F291" s="268" t="s">
        <v>5781</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5745</v>
      </c>
      <c r="B292" s="260" t="s">
        <v>5746</v>
      </c>
      <c r="C292" s="261" t="s">
        <v>5782</v>
      </c>
      <c r="D292" s="264" t="s">
        <v>5783</v>
      </c>
      <c r="E292" s="265" t="s">
        <v>5223</v>
      </c>
      <c r="F292" s="268" t="s">
        <v>5781</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5745</v>
      </c>
      <c r="B293" s="260" t="s">
        <v>5746</v>
      </c>
      <c r="C293" s="261" t="s">
        <v>5784</v>
      </c>
      <c r="D293" s="264" t="s">
        <v>5785</v>
      </c>
      <c r="E293" s="265" t="s">
        <v>5473</v>
      </c>
      <c r="F293" s="268" t="s">
        <v>5764</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5745</v>
      </c>
      <c r="B294" s="260" t="s">
        <v>5746</v>
      </c>
      <c r="C294" s="261" t="s">
        <v>5786</v>
      </c>
      <c r="D294" s="264" t="s">
        <v>5787</v>
      </c>
      <c r="E294" s="265" t="s">
        <v>5473</v>
      </c>
      <c r="F294" s="268" t="s">
        <v>5764</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5745</v>
      </c>
      <c r="B295" s="260" t="s">
        <v>5746</v>
      </c>
      <c r="C295" s="261" t="s">
        <v>5788</v>
      </c>
      <c r="D295" s="264" t="s">
        <v>5789</v>
      </c>
      <c r="E295" s="265" t="s">
        <v>5290</v>
      </c>
      <c r="F295" s="268" t="s">
        <v>5764</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5745</v>
      </c>
      <c r="B296" s="260" t="s">
        <v>5746</v>
      </c>
      <c r="C296" s="261" t="s">
        <v>5790</v>
      </c>
      <c r="D296" s="264" t="s">
        <v>5791</v>
      </c>
      <c r="E296" s="265" t="s">
        <v>5290</v>
      </c>
      <c r="F296" s="268" t="s">
        <v>5764</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5745</v>
      </c>
      <c r="B297" s="260" t="s">
        <v>5746</v>
      </c>
      <c r="C297" s="261" t="s">
        <v>5792</v>
      </c>
      <c r="D297" s="264" t="s">
        <v>5793</v>
      </c>
      <c r="E297" s="265" t="s">
        <v>5194</v>
      </c>
      <c r="F297" s="268" t="s">
        <v>5764</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5745</v>
      </c>
      <c r="B298" s="260" t="s">
        <v>5746</v>
      </c>
      <c r="C298" s="261" t="s">
        <v>5794</v>
      </c>
      <c r="D298" s="264" t="s">
        <v>5795</v>
      </c>
      <c r="E298" s="265" t="s">
        <v>5290</v>
      </c>
      <c r="F298" s="268" t="s">
        <v>5764</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5745</v>
      </c>
      <c r="B299" s="260" t="s">
        <v>5746</v>
      </c>
      <c r="C299" s="261" t="s">
        <v>5796</v>
      </c>
      <c r="D299" s="264" t="s">
        <v>5797</v>
      </c>
      <c r="E299" s="265" t="s">
        <v>5223</v>
      </c>
      <c r="F299" s="268" t="s">
        <v>5764</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5745</v>
      </c>
      <c r="B300" s="260" t="s">
        <v>5746</v>
      </c>
      <c r="C300" s="261" t="s">
        <v>5798</v>
      </c>
      <c r="D300" s="264" t="s">
        <v>5799</v>
      </c>
      <c r="E300" s="265" t="s">
        <v>5290</v>
      </c>
      <c r="F300" s="268" t="s">
        <v>5764</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5745</v>
      </c>
      <c r="B301" s="260" t="s">
        <v>5746</v>
      </c>
      <c r="C301" s="261" t="s">
        <v>5800</v>
      </c>
      <c r="D301" s="264" t="s">
        <v>5801</v>
      </c>
      <c r="E301" s="265" t="s">
        <v>5338</v>
      </c>
      <c r="F301" s="268" t="s">
        <v>5764</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5745</v>
      </c>
      <c r="B302" s="260" t="s">
        <v>5746</v>
      </c>
      <c r="C302" s="261" t="s">
        <v>5802</v>
      </c>
      <c r="D302" s="264" t="s">
        <v>5803</v>
      </c>
      <c r="E302" s="265" t="s">
        <v>5338</v>
      </c>
      <c r="F302" s="268" t="s">
        <v>5764</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5745</v>
      </c>
      <c r="B303" s="259" t="s">
        <v>1560</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5745</v>
      </c>
      <c r="B304" s="260" t="s">
        <v>1560</v>
      </c>
      <c r="C304" s="261" t="s">
        <v>5804</v>
      </c>
      <c r="D304" s="264" t="s">
        <v>5805</v>
      </c>
      <c r="E304" s="265" t="s">
        <v>5194</v>
      </c>
      <c r="F304" s="268" t="s">
        <v>5806</v>
      </c>
      <c r="G304" s="271">
        <f>IF(COUNTIF(H304:AU304,"&lt;&gt;")=0,"",SUMPRODUCT(((Recommendations[ImplStatus]="Implemented")+(Recommendations[ImplStatus]="Compensated"))*ISNUMBER(MATCH(Recommendations[Id],H304:AU304,0)))/COUNTIF(H304:AU304,"&lt;&gt;"))</f>
        <v>0</v>
      </c>
      <c r="H304" s="272" t="s">
        <v>187</v>
      </c>
      <c r="I304" s="272" t="s">
        <v>192</v>
      </c>
      <c r="J304" s="272" t="s">
        <v>333</v>
      </c>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5745</v>
      </c>
      <c r="B305" s="260" t="s">
        <v>1560</v>
      </c>
      <c r="C305" s="261" t="s">
        <v>5807</v>
      </c>
      <c r="D305" s="264" t="s">
        <v>5808</v>
      </c>
      <c r="E305" s="265" t="s">
        <v>5194</v>
      </c>
      <c r="F305" s="268" t="s">
        <v>5806</v>
      </c>
      <c r="G305" s="271">
        <f>IF(COUNTIF(H305:AU305,"&lt;&gt;")=0,"",SUMPRODUCT(((Recommendations[ImplStatus]="Implemented")+(Recommendations[ImplStatus]="Compensated"))*ISNUMBER(MATCH(Recommendations[Id],H305:AU305,0)))/COUNTIF(H305:AU305,"&lt;&gt;"))</f>
        <v>0</v>
      </c>
      <c r="H305" s="272" t="s">
        <v>182</v>
      </c>
      <c r="I305" s="272" t="s">
        <v>192</v>
      </c>
      <c r="J305" s="272" t="s">
        <v>293</v>
      </c>
      <c r="K305" s="272" t="s">
        <v>303</v>
      </c>
      <c r="L305" s="272" t="s">
        <v>333</v>
      </c>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5745</v>
      </c>
      <c r="B306" s="260" t="s">
        <v>1560</v>
      </c>
      <c r="C306" s="261" t="s">
        <v>5809</v>
      </c>
      <c r="D306" s="264" t="s">
        <v>5810</v>
      </c>
      <c r="E306" s="265" t="s">
        <v>5194</v>
      </c>
      <c r="F306" s="268" t="s">
        <v>5806</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5745</v>
      </c>
      <c r="B307" s="260" t="s">
        <v>1560</v>
      </c>
      <c r="C307" s="261" t="s">
        <v>5811</v>
      </c>
      <c r="D307" s="264" t="s">
        <v>5812</v>
      </c>
      <c r="E307" s="265" t="s">
        <v>5194</v>
      </c>
      <c r="F307" s="268" t="s">
        <v>5806</v>
      </c>
      <c r="G307" s="271" t="str">
        <f>IF(COUNTIF(H307:AU307,"&lt;&gt;")=0,"",SUMPRODUCT(((Recommendations[ImplStatus]="Implemented")+(Recommendations[ImplStatus]="Compensated"))*ISNUMBER(MATCH(Recommendations[Id],H307:AU307,0)))/COUNTIF(H307:AU307,"&lt;&gt;"))</f>
        <v/>
      </c>
      <c r="H307" s="272"/>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5745</v>
      </c>
      <c r="B308" s="260" t="s">
        <v>1560</v>
      </c>
      <c r="C308" s="261" t="s">
        <v>5813</v>
      </c>
      <c r="D308" s="264" t="s">
        <v>5814</v>
      </c>
      <c r="E308" s="265" t="s">
        <v>5290</v>
      </c>
      <c r="F308" s="268" t="s">
        <v>5806</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5745</v>
      </c>
      <c r="B309" s="260" t="s">
        <v>1560</v>
      </c>
      <c r="C309" s="261" t="s">
        <v>5815</v>
      </c>
      <c r="D309" s="264" t="s">
        <v>5816</v>
      </c>
      <c r="E309" s="265" t="s">
        <v>5290</v>
      </c>
      <c r="F309" s="268" t="s">
        <v>5806</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5745</v>
      </c>
      <c r="B310" s="260" t="s">
        <v>1560</v>
      </c>
      <c r="C310" s="261" t="s">
        <v>5817</v>
      </c>
      <c r="D310" s="264" t="s">
        <v>5818</v>
      </c>
      <c r="E310" s="265" t="s">
        <v>5290</v>
      </c>
      <c r="F310" s="268" t="s">
        <v>5806</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5745</v>
      </c>
      <c r="B311" s="260" t="s">
        <v>1560</v>
      </c>
      <c r="C311" s="261" t="s">
        <v>5819</v>
      </c>
      <c r="D311" s="264" t="s">
        <v>5820</v>
      </c>
      <c r="E311" s="265" t="s">
        <v>5290</v>
      </c>
      <c r="F311" s="268" t="s">
        <v>5806</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5745</v>
      </c>
      <c r="B312" s="260" t="s">
        <v>1560</v>
      </c>
      <c r="C312" s="261" t="s">
        <v>5821</v>
      </c>
      <c r="D312" s="264" t="s">
        <v>5822</v>
      </c>
      <c r="E312" s="265" t="s">
        <v>5290</v>
      </c>
      <c r="F312" s="268" t="s">
        <v>5806</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5745</v>
      </c>
      <c r="B313" s="260" t="s">
        <v>1560</v>
      </c>
      <c r="C313" s="261" t="s">
        <v>5823</v>
      </c>
      <c r="D313" s="264" t="s">
        <v>5824</v>
      </c>
      <c r="E313" s="265" t="s">
        <v>5223</v>
      </c>
      <c r="F313" s="268" t="s">
        <v>5806</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5745</v>
      </c>
      <c r="B314" s="260" t="s">
        <v>1560</v>
      </c>
      <c r="C314" s="261" t="s">
        <v>5825</v>
      </c>
      <c r="D314" s="264" t="s">
        <v>5826</v>
      </c>
      <c r="E314" s="265" t="s">
        <v>5223</v>
      </c>
      <c r="F314" s="268" t="s">
        <v>5806</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5745</v>
      </c>
      <c r="B315" s="260" t="s">
        <v>1560</v>
      </c>
      <c r="C315" s="261" t="s">
        <v>5827</v>
      </c>
      <c r="D315" s="264" t="s">
        <v>5828</v>
      </c>
      <c r="E315" s="265" t="s">
        <v>5223</v>
      </c>
      <c r="F315" s="268" t="s">
        <v>5806</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5745</v>
      </c>
      <c r="B316" s="260" t="s">
        <v>1560</v>
      </c>
      <c r="C316" s="261" t="s">
        <v>5829</v>
      </c>
      <c r="D316" s="264" t="s">
        <v>5830</v>
      </c>
      <c r="E316" s="265" t="s">
        <v>5223</v>
      </c>
      <c r="F316" s="268" t="s">
        <v>5806</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5745</v>
      </c>
      <c r="B317" s="260" t="s">
        <v>1560</v>
      </c>
      <c r="C317" s="261" t="s">
        <v>5831</v>
      </c>
      <c r="D317" s="264" t="s">
        <v>5832</v>
      </c>
      <c r="E317" s="265" t="s">
        <v>5290</v>
      </c>
      <c r="F317" s="268" t="s">
        <v>5764</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5745</v>
      </c>
      <c r="B318" s="260" t="s">
        <v>1560</v>
      </c>
      <c r="C318" s="261" t="s">
        <v>5833</v>
      </c>
      <c r="D318" s="264" t="s">
        <v>5834</v>
      </c>
      <c r="E318" s="265" t="s">
        <v>5338</v>
      </c>
      <c r="F318" s="268" t="s">
        <v>5764</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5745</v>
      </c>
      <c r="B319" s="260" t="s">
        <v>1560</v>
      </c>
      <c r="C319" s="261" t="s">
        <v>5835</v>
      </c>
      <c r="D319" s="264" t="s">
        <v>5836</v>
      </c>
      <c r="E319" s="265" t="s">
        <v>5338</v>
      </c>
      <c r="F319" s="268" t="s">
        <v>5764</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5745</v>
      </c>
      <c r="B320" s="259" t="s">
        <v>5837</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5745</v>
      </c>
      <c r="B321" s="260" t="s">
        <v>5837</v>
      </c>
      <c r="C321" s="261" t="s">
        <v>5838</v>
      </c>
      <c r="D321" s="264" t="s">
        <v>5839</v>
      </c>
      <c r="E321" s="265" t="s">
        <v>5223</v>
      </c>
      <c r="F321" s="268" t="s">
        <v>5840</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5745</v>
      </c>
      <c r="B322" s="260" t="s">
        <v>5837</v>
      </c>
      <c r="C322" s="261" t="s">
        <v>5841</v>
      </c>
      <c r="D322" s="264" t="s">
        <v>5842</v>
      </c>
      <c r="E322" s="265" t="s">
        <v>5223</v>
      </c>
      <c r="F322" s="268" t="s">
        <v>5840</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5745</v>
      </c>
      <c r="B323" s="260" t="s">
        <v>5837</v>
      </c>
      <c r="C323" s="261" t="s">
        <v>5843</v>
      </c>
      <c r="D323" s="264" t="s">
        <v>5844</v>
      </c>
      <c r="E323" s="265" t="s">
        <v>5223</v>
      </c>
      <c r="F323" s="268" t="s">
        <v>5840</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5745</v>
      </c>
      <c r="B324" s="260" t="s">
        <v>5837</v>
      </c>
      <c r="C324" s="261" t="s">
        <v>5845</v>
      </c>
      <c r="D324" s="264" t="s">
        <v>5846</v>
      </c>
      <c r="E324" s="265" t="s">
        <v>5223</v>
      </c>
      <c r="F324" s="268" t="s">
        <v>5840</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5745</v>
      </c>
      <c r="B325" s="260" t="s">
        <v>5837</v>
      </c>
      <c r="C325" s="261" t="s">
        <v>5847</v>
      </c>
      <c r="D325" s="264" t="s">
        <v>5848</v>
      </c>
      <c r="E325" s="265" t="s">
        <v>5223</v>
      </c>
      <c r="F325" s="268" t="s">
        <v>5840</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5745</v>
      </c>
      <c r="B326" s="260" t="s">
        <v>5837</v>
      </c>
      <c r="C326" s="261" t="s">
        <v>5849</v>
      </c>
      <c r="D326" s="264" t="s">
        <v>5850</v>
      </c>
      <c r="E326" s="265" t="s">
        <v>5223</v>
      </c>
      <c r="F326" s="268" t="s">
        <v>5840</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5745</v>
      </c>
      <c r="B327" s="260" t="s">
        <v>5837</v>
      </c>
      <c r="C327" s="261" t="s">
        <v>5851</v>
      </c>
      <c r="D327" s="264" t="s">
        <v>5852</v>
      </c>
      <c r="E327" s="265" t="s">
        <v>5223</v>
      </c>
      <c r="F327" s="268" t="s">
        <v>5840</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5745</v>
      </c>
      <c r="B328" s="260" t="s">
        <v>5837</v>
      </c>
      <c r="C328" s="261" t="s">
        <v>5853</v>
      </c>
      <c r="D328" s="264" t="s">
        <v>5854</v>
      </c>
      <c r="E328" s="265" t="s">
        <v>5223</v>
      </c>
      <c r="F328" s="268" t="s">
        <v>5840</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5745</v>
      </c>
      <c r="B329" s="260" t="s">
        <v>5837</v>
      </c>
      <c r="C329" s="261" t="s">
        <v>5855</v>
      </c>
      <c r="D329" s="264" t="s">
        <v>5856</v>
      </c>
      <c r="E329" s="265" t="s">
        <v>5223</v>
      </c>
      <c r="F329" s="268" t="s">
        <v>5840</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5745</v>
      </c>
      <c r="B330" s="260" t="s">
        <v>5837</v>
      </c>
      <c r="C330" s="261" t="s">
        <v>5857</v>
      </c>
      <c r="D330" s="264" t="s">
        <v>5858</v>
      </c>
      <c r="E330" s="265" t="s">
        <v>5223</v>
      </c>
      <c r="F330" s="268" t="s">
        <v>5840</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5745</v>
      </c>
      <c r="B331" s="260" t="s">
        <v>5837</v>
      </c>
      <c r="C331" s="261" t="s">
        <v>5859</v>
      </c>
      <c r="D331" s="264" t="s">
        <v>5860</v>
      </c>
      <c r="E331" s="265" t="s">
        <v>5223</v>
      </c>
      <c r="F331" s="268" t="s">
        <v>5840</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5745</v>
      </c>
      <c r="B332" s="260" t="s">
        <v>5837</v>
      </c>
      <c r="C332" s="261" t="s">
        <v>5861</v>
      </c>
      <c r="D332" s="264" t="s">
        <v>5862</v>
      </c>
      <c r="E332" s="265" t="s">
        <v>5223</v>
      </c>
      <c r="F332" s="268" t="s">
        <v>5840</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5745</v>
      </c>
      <c r="B333" s="260" t="s">
        <v>5837</v>
      </c>
      <c r="C333" s="261" t="s">
        <v>5863</v>
      </c>
      <c r="D333" s="264" t="s">
        <v>5864</v>
      </c>
      <c r="E333" s="265" t="s">
        <v>5223</v>
      </c>
      <c r="F333" s="268" t="s">
        <v>5840</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5745</v>
      </c>
      <c r="B334" s="260" t="s">
        <v>5837</v>
      </c>
      <c r="C334" s="261" t="s">
        <v>5865</v>
      </c>
      <c r="D334" s="264" t="s">
        <v>5866</v>
      </c>
      <c r="E334" s="265" t="s">
        <v>5223</v>
      </c>
      <c r="F334" s="268" t="s">
        <v>5840</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5745</v>
      </c>
      <c r="B335" s="260" t="s">
        <v>5837</v>
      </c>
      <c r="C335" s="261" t="s">
        <v>5867</v>
      </c>
      <c r="D335" s="264" t="s">
        <v>5868</v>
      </c>
      <c r="E335" s="265" t="s">
        <v>5223</v>
      </c>
      <c r="F335" s="268" t="s">
        <v>5840</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5745</v>
      </c>
      <c r="B336" s="260" t="s">
        <v>5837</v>
      </c>
      <c r="C336" s="261" t="s">
        <v>5869</v>
      </c>
      <c r="D336" s="264" t="s">
        <v>5870</v>
      </c>
      <c r="E336" s="265" t="s">
        <v>5338</v>
      </c>
      <c r="F336" s="268" t="s">
        <v>5840</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5745</v>
      </c>
      <c r="B337" s="260" t="s">
        <v>5837</v>
      </c>
      <c r="C337" s="261" t="s">
        <v>5871</v>
      </c>
      <c r="D337" s="264" t="s">
        <v>5872</v>
      </c>
      <c r="E337" s="265" t="s">
        <v>5338</v>
      </c>
      <c r="F337" s="268" t="s">
        <v>5840</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5745</v>
      </c>
      <c r="B338" s="260" t="s">
        <v>5837</v>
      </c>
      <c r="C338" s="261" t="s">
        <v>5873</v>
      </c>
      <c r="D338" s="264" t="s">
        <v>5874</v>
      </c>
      <c r="E338" s="265" t="s">
        <v>5223</v>
      </c>
      <c r="F338" s="268" t="s">
        <v>5840</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5745</v>
      </c>
      <c r="B339" s="260" t="s">
        <v>5837</v>
      </c>
      <c r="C339" s="261" t="s">
        <v>5875</v>
      </c>
      <c r="D339" s="264" t="s">
        <v>5876</v>
      </c>
      <c r="E339" s="265" t="s">
        <v>5223</v>
      </c>
      <c r="F339" s="268" t="s">
        <v>5840</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5745</v>
      </c>
      <c r="B340" s="259" t="s">
        <v>5877</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5745</v>
      </c>
      <c r="B341" s="260" t="s">
        <v>5877</v>
      </c>
      <c r="C341" s="261" t="s">
        <v>5878</v>
      </c>
      <c r="D341" s="264" t="s">
        <v>5879</v>
      </c>
      <c r="E341" s="265" t="s">
        <v>5194</v>
      </c>
      <c r="F341" s="268" t="s">
        <v>5764</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5745</v>
      </c>
      <c r="B342" s="260" t="s">
        <v>5877</v>
      </c>
      <c r="C342" s="261" t="s">
        <v>5880</v>
      </c>
      <c r="D342" s="264" t="s">
        <v>5881</v>
      </c>
      <c r="E342" s="265" t="s">
        <v>5194</v>
      </c>
      <c r="F342" s="268" t="s">
        <v>5764</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5745</v>
      </c>
      <c r="B343" s="260" t="s">
        <v>5877</v>
      </c>
      <c r="C343" s="261" t="s">
        <v>5882</v>
      </c>
      <c r="D343" s="264" t="s">
        <v>5883</v>
      </c>
      <c r="E343" s="265" t="s">
        <v>5290</v>
      </c>
      <c r="F343" s="268" t="s">
        <v>5884</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5745</v>
      </c>
      <c r="B344" s="260" t="s">
        <v>5877</v>
      </c>
      <c r="C344" s="261" t="s">
        <v>5885</v>
      </c>
      <c r="D344" s="264" t="s">
        <v>5886</v>
      </c>
      <c r="E344" s="265" t="s">
        <v>5223</v>
      </c>
      <c r="F344" s="268" t="s">
        <v>5884</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5745</v>
      </c>
      <c r="B345" s="260" t="s">
        <v>5877</v>
      </c>
      <c r="C345" s="261" t="s">
        <v>5887</v>
      </c>
      <c r="D345" s="264" t="s">
        <v>5888</v>
      </c>
      <c r="E345" s="265" t="s">
        <v>5223</v>
      </c>
      <c r="F345" s="268" t="s">
        <v>5884</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5745</v>
      </c>
      <c r="B346" s="260" t="s">
        <v>5877</v>
      </c>
      <c r="C346" s="261" t="s">
        <v>5889</v>
      </c>
      <c r="D346" s="264" t="s">
        <v>5890</v>
      </c>
      <c r="E346" s="265" t="s">
        <v>5223</v>
      </c>
      <c r="F346" s="268" t="s">
        <v>5884</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5745</v>
      </c>
      <c r="B347" s="260" t="s">
        <v>5877</v>
      </c>
      <c r="C347" s="261" t="s">
        <v>5891</v>
      </c>
      <c r="D347" s="264" t="s">
        <v>5892</v>
      </c>
      <c r="E347" s="265" t="s">
        <v>5223</v>
      </c>
      <c r="F347" s="268" t="s">
        <v>5884</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5745</v>
      </c>
      <c r="B348" s="260" t="s">
        <v>5877</v>
      </c>
      <c r="C348" s="261" t="s">
        <v>5893</v>
      </c>
      <c r="D348" s="264" t="s">
        <v>5894</v>
      </c>
      <c r="E348" s="265" t="s">
        <v>5223</v>
      </c>
      <c r="F348" s="268" t="s">
        <v>5884</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5745</v>
      </c>
      <c r="B349" s="260" t="s">
        <v>5877</v>
      </c>
      <c r="C349" s="261" t="s">
        <v>5895</v>
      </c>
      <c r="D349" s="264" t="s">
        <v>5896</v>
      </c>
      <c r="E349" s="265" t="s">
        <v>5223</v>
      </c>
      <c r="F349" s="268" t="s">
        <v>5884</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5745</v>
      </c>
      <c r="B350" s="260" t="s">
        <v>5877</v>
      </c>
      <c r="C350" s="261" t="s">
        <v>5897</v>
      </c>
      <c r="D350" s="264" t="s">
        <v>5898</v>
      </c>
      <c r="E350" s="265" t="s">
        <v>5194</v>
      </c>
      <c r="F350" s="268" t="s">
        <v>5884</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5745</v>
      </c>
      <c r="B351" s="260" t="s">
        <v>5877</v>
      </c>
      <c r="C351" s="261" t="s">
        <v>5899</v>
      </c>
      <c r="D351" s="264" t="s">
        <v>5900</v>
      </c>
      <c r="E351" s="265" t="s">
        <v>5194</v>
      </c>
      <c r="F351" s="268" t="s">
        <v>5884</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5745</v>
      </c>
      <c r="B352" s="260" t="s">
        <v>5877</v>
      </c>
      <c r="C352" s="261" t="s">
        <v>5901</v>
      </c>
      <c r="D352" s="264" t="s">
        <v>5902</v>
      </c>
      <c r="E352" s="265" t="s">
        <v>5194</v>
      </c>
      <c r="F352" s="268" t="s">
        <v>5884</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5745</v>
      </c>
      <c r="B353" s="260" t="s">
        <v>5877</v>
      </c>
      <c r="C353" s="261" t="s">
        <v>5903</v>
      </c>
      <c r="D353" s="264" t="s">
        <v>5904</v>
      </c>
      <c r="E353" s="265" t="s">
        <v>5290</v>
      </c>
      <c r="F353" s="268" t="s">
        <v>5764</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5745</v>
      </c>
      <c r="B354" s="259" t="s">
        <v>5905</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5745</v>
      </c>
      <c r="B355" s="260" t="s">
        <v>5905</v>
      </c>
      <c r="C355" s="261" t="s">
        <v>5906</v>
      </c>
      <c r="D355" s="264" t="s">
        <v>5907</v>
      </c>
      <c r="E355" s="265" t="s">
        <v>5290</v>
      </c>
      <c r="F355" s="268" t="s">
        <v>5908</v>
      </c>
      <c r="G355" s="271">
        <f>IF(COUNTIF(H355:AU355,"&lt;&gt;")=0,"",SUMPRODUCT(((Recommendations[ImplStatus]="Implemented")+(Recommendations[ImplStatus]="Compensated"))*ISNUMBER(MATCH(Recommendations[Id],H355:AU355,0)))/COUNTIF(H355:AU355,"&lt;&gt;"))</f>
        <v>0</v>
      </c>
      <c r="H355" s="272" t="s">
        <v>31</v>
      </c>
      <c r="I355" s="272" t="s">
        <v>36</v>
      </c>
      <c r="J355" s="272" t="s">
        <v>41</v>
      </c>
      <c r="K355" s="272" t="s">
        <v>46</v>
      </c>
      <c r="L355" s="272" t="s">
        <v>52</v>
      </c>
      <c r="M355" s="272" t="s">
        <v>57</v>
      </c>
      <c r="N355" s="272" t="s">
        <v>62</v>
      </c>
      <c r="O355" s="272" t="s">
        <v>67</v>
      </c>
      <c r="P355" s="272" t="s">
        <v>72</v>
      </c>
      <c r="Q355" s="272" t="s">
        <v>101</v>
      </c>
      <c r="R355" s="272" t="s">
        <v>106</v>
      </c>
      <c r="S355" s="272" t="s">
        <v>156</v>
      </c>
      <c r="T355" s="272" t="s">
        <v>161</v>
      </c>
      <c r="U355" s="272" t="s">
        <v>166</v>
      </c>
      <c r="V355" s="272" t="s">
        <v>172</v>
      </c>
      <c r="W355" s="272" t="s">
        <v>192</v>
      </c>
      <c r="X355" s="272" t="s">
        <v>212</v>
      </c>
      <c r="Y355" s="272" t="s">
        <v>217</v>
      </c>
      <c r="Z355" s="272" t="s">
        <v>221</v>
      </c>
      <c r="AA355" s="272" t="s">
        <v>224</v>
      </c>
      <c r="AB355" s="272" t="s">
        <v>228</v>
      </c>
      <c r="AC355" s="272" t="s">
        <v>231</v>
      </c>
      <c r="AD355" s="272" t="s">
        <v>235</v>
      </c>
      <c r="AE355" s="272" t="s">
        <v>238</v>
      </c>
      <c r="AF355" s="272" t="s">
        <v>243</v>
      </c>
      <c r="AG355" s="272" t="s">
        <v>248</v>
      </c>
      <c r="AH355" s="272" t="s">
        <v>253</v>
      </c>
      <c r="AI355" s="272" t="s">
        <v>268</v>
      </c>
      <c r="AJ355" s="272" t="s">
        <v>318</v>
      </c>
      <c r="AK355" s="272" t="s">
        <v>333</v>
      </c>
      <c r="AL355" s="272" t="s">
        <v>435</v>
      </c>
      <c r="AM355" s="272"/>
      <c r="AN355" s="272"/>
      <c r="AO355" s="272"/>
      <c r="AP355" s="272"/>
      <c r="AQ355" s="272"/>
      <c r="AR355" s="272"/>
      <c r="AS355" s="272"/>
      <c r="AT355" s="272"/>
      <c r="AU355" s="286"/>
    </row>
    <row r="356" spans="1:47" ht="60" customHeight="1" x14ac:dyDescent="0.35">
      <c r="A356" s="282" t="s">
        <v>5745</v>
      </c>
      <c r="B356" s="260" t="s">
        <v>5905</v>
      </c>
      <c r="C356" s="261" t="s">
        <v>5909</v>
      </c>
      <c r="D356" s="264" t="s">
        <v>5910</v>
      </c>
      <c r="E356" s="265" t="s">
        <v>5290</v>
      </c>
      <c r="F356" s="268" t="s">
        <v>5908</v>
      </c>
      <c r="G356" s="271">
        <f>IF(COUNTIF(H356:AU356,"&lt;&gt;")=0,"",SUMPRODUCT(((Recommendations[ImplStatus]="Implemented")+(Recommendations[ImplStatus]="Compensated"))*ISNUMBER(MATCH(Recommendations[Id],H356:AU356,0)))/COUNTIF(H356:AU356,"&lt;&gt;"))</f>
        <v>0</v>
      </c>
      <c r="H356" s="272" t="s">
        <v>31</v>
      </c>
      <c r="I356" s="272" t="s">
        <v>36</v>
      </c>
      <c r="J356" s="272" t="s">
        <v>41</v>
      </c>
      <c r="K356" s="272" t="s">
        <v>46</v>
      </c>
      <c r="L356" s="272" t="s">
        <v>52</v>
      </c>
      <c r="M356" s="272" t="s">
        <v>57</v>
      </c>
      <c r="N356" s="272" t="s">
        <v>62</v>
      </c>
      <c r="O356" s="272" t="s">
        <v>67</v>
      </c>
      <c r="P356" s="272" t="s">
        <v>72</v>
      </c>
      <c r="Q356" s="272" t="s">
        <v>101</v>
      </c>
      <c r="R356" s="272" t="s">
        <v>156</v>
      </c>
      <c r="S356" s="272" t="s">
        <v>161</v>
      </c>
      <c r="T356" s="272" t="s">
        <v>217</v>
      </c>
      <c r="U356" s="272" t="s">
        <v>221</v>
      </c>
      <c r="V356" s="272" t="s">
        <v>228</v>
      </c>
      <c r="W356" s="272" t="s">
        <v>231</v>
      </c>
      <c r="X356" s="272" t="s">
        <v>238</v>
      </c>
      <c r="Y356" s="272" t="s">
        <v>243</v>
      </c>
      <c r="Z356" s="272" t="s">
        <v>318</v>
      </c>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5745</v>
      </c>
      <c r="B357" s="260" t="s">
        <v>5905</v>
      </c>
      <c r="C357" s="261" t="s">
        <v>5911</v>
      </c>
      <c r="D357" s="264" t="s">
        <v>5912</v>
      </c>
      <c r="E357" s="265" t="s">
        <v>5338</v>
      </c>
      <c r="F357" s="268" t="s">
        <v>5908</v>
      </c>
      <c r="G357" s="271">
        <f>IF(COUNTIF(H357:AU357,"&lt;&gt;")=0,"",SUMPRODUCT(((Recommendations[ImplStatus]="Implemented")+(Recommendations[ImplStatus]="Compensated"))*ISNUMBER(MATCH(Recommendations[Id],H357:AU357,0)))/COUNTIF(H357:AU357,"&lt;&gt;"))</f>
        <v>0</v>
      </c>
      <c r="H357" s="272" t="s">
        <v>106</v>
      </c>
      <c r="I357" s="272" t="s">
        <v>248</v>
      </c>
      <c r="J357" s="272" t="s">
        <v>253</v>
      </c>
      <c r="K357" s="272" t="s">
        <v>435</v>
      </c>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5745</v>
      </c>
      <c r="B358" s="260" t="s">
        <v>5905</v>
      </c>
      <c r="C358" s="261" t="s">
        <v>5913</v>
      </c>
      <c r="D358" s="264" t="s">
        <v>5914</v>
      </c>
      <c r="E358" s="265" t="s">
        <v>5338</v>
      </c>
      <c r="F358" s="268" t="s">
        <v>5908</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5745</v>
      </c>
      <c r="B359" s="260" t="s">
        <v>5905</v>
      </c>
      <c r="C359" s="261" t="s">
        <v>5915</v>
      </c>
      <c r="D359" s="264" t="s">
        <v>5916</v>
      </c>
      <c r="E359" s="265" t="s">
        <v>5338</v>
      </c>
      <c r="F359" s="268" t="s">
        <v>5908</v>
      </c>
      <c r="G359" s="271">
        <f>IF(COUNTIF(H359:AU359,"&lt;&gt;")=0,"",SUMPRODUCT(((Recommendations[ImplStatus]="Implemented")+(Recommendations[ImplStatus]="Compensated"))*ISNUMBER(MATCH(Recommendations[Id],H359:AU359,0)))/COUNTIF(H359:AU359,"&lt;&gt;"))</f>
        <v>0</v>
      </c>
      <c r="H359" s="272" t="s">
        <v>263</v>
      </c>
      <c r="I359" s="272" t="s">
        <v>268</v>
      </c>
      <c r="J359" s="272" t="s">
        <v>358</v>
      </c>
      <c r="K359" s="272"/>
      <c r="L359" s="272"/>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5745</v>
      </c>
      <c r="B360" s="260" t="s">
        <v>5905</v>
      </c>
      <c r="C360" s="261" t="s">
        <v>5917</v>
      </c>
      <c r="D360" s="264" t="s">
        <v>5918</v>
      </c>
      <c r="E360" s="265" t="s">
        <v>5290</v>
      </c>
      <c r="F360" s="268" t="s">
        <v>5908</v>
      </c>
      <c r="G360" s="271">
        <f>IF(COUNTIF(H360:AU360,"&lt;&gt;")=0,"",SUMPRODUCT(((Recommendations[ImplStatus]="Implemented")+(Recommendations[ImplStatus]="Compensated"))*ISNUMBER(MATCH(Recommendations[Id],H360:AU360,0)))/COUNTIF(H360:AU360,"&lt;&gt;"))</f>
        <v>0</v>
      </c>
      <c r="H360" s="272" t="s">
        <v>273</v>
      </c>
      <c r="I360" s="272" t="s">
        <v>278</v>
      </c>
      <c r="J360" s="272" t="s">
        <v>283</v>
      </c>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5745</v>
      </c>
      <c r="B361" s="260" t="s">
        <v>5905</v>
      </c>
      <c r="C361" s="261" t="s">
        <v>5919</v>
      </c>
      <c r="D361" s="264" t="s">
        <v>5920</v>
      </c>
      <c r="E361" s="265" t="s">
        <v>5223</v>
      </c>
      <c r="F361" s="268" t="s">
        <v>5908</v>
      </c>
      <c r="G361" s="271">
        <f>IF(COUNTIF(H361:AU361,"&lt;&gt;")=0,"",SUMPRODUCT(((Recommendations[ImplStatus]="Implemented")+(Recommendations[ImplStatus]="Compensated"))*ISNUMBER(MATCH(Recommendations[Id],H361:AU361,0)))/COUNTIF(H361:AU361,"&lt;&gt;"))</f>
        <v>0</v>
      </c>
      <c r="H361" s="272" t="s">
        <v>258</v>
      </c>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5745</v>
      </c>
      <c r="B362" s="260" t="s">
        <v>5905</v>
      </c>
      <c r="C362" s="261" t="s">
        <v>5921</v>
      </c>
      <c r="D362" s="264" t="s">
        <v>5922</v>
      </c>
      <c r="E362" s="265" t="s">
        <v>5338</v>
      </c>
      <c r="F362" s="268" t="s">
        <v>5908</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5745</v>
      </c>
      <c r="B363" s="260" t="s">
        <v>5905</v>
      </c>
      <c r="C363" s="261" t="s">
        <v>5923</v>
      </c>
      <c r="D363" s="264" t="s">
        <v>5924</v>
      </c>
      <c r="E363" s="265" t="s">
        <v>5338</v>
      </c>
      <c r="F363" s="268" t="s">
        <v>5908</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5745</v>
      </c>
      <c r="B364" s="260" t="s">
        <v>5905</v>
      </c>
      <c r="C364" s="261" t="s">
        <v>5925</v>
      </c>
      <c r="D364" s="264" t="s">
        <v>5926</v>
      </c>
      <c r="E364" s="265" t="s">
        <v>5338</v>
      </c>
      <c r="F364" s="268" t="s">
        <v>5908</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5745</v>
      </c>
      <c r="B365" s="260" t="s">
        <v>5905</v>
      </c>
      <c r="C365" s="261" t="s">
        <v>5927</v>
      </c>
      <c r="D365" s="264" t="s">
        <v>5928</v>
      </c>
      <c r="E365" s="265" t="s">
        <v>5338</v>
      </c>
      <c r="F365" s="268" t="s">
        <v>5908</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5745</v>
      </c>
      <c r="B366" s="260" t="s">
        <v>5905</v>
      </c>
      <c r="C366" s="261" t="s">
        <v>5929</v>
      </c>
      <c r="D366" s="264" t="s">
        <v>5930</v>
      </c>
      <c r="E366" s="265" t="s">
        <v>5338</v>
      </c>
      <c r="F366" s="268" t="s">
        <v>5908</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5745</v>
      </c>
      <c r="B367" s="260" t="s">
        <v>5905</v>
      </c>
      <c r="C367" s="261" t="s">
        <v>5931</v>
      </c>
      <c r="D367" s="264" t="s">
        <v>5932</v>
      </c>
      <c r="E367" s="265" t="s">
        <v>5338</v>
      </c>
      <c r="F367" s="268" t="s">
        <v>5908</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5745</v>
      </c>
      <c r="B368" s="260" t="s">
        <v>5905</v>
      </c>
      <c r="C368" s="261" t="s">
        <v>5933</v>
      </c>
      <c r="D368" s="264" t="s">
        <v>5934</v>
      </c>
      <c r="E368" s="265" t="s">
        <v>5338</v>
      </c>
      <c r="F368" s="268" t="s">
        <v>5908</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5745</v>
      </c>
      <c r="B369" s="260" t="s">
        <v>5905</v>
      </c>
      <c r="C369" s="261" t="s">
        <v>5935</v>
      </c>
      <c r="D369" s="264" t="s">
        <v>5936</v>
      </c>
      <c r="E369" s="265" t="s">
        <v>5338</v>
      </c>
      <c r="F369" s="268" t="s">
        <v>5908</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5937</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5937</v>
      </c>
      <c r="B371" s="259" t="s">
        <v>5938</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5937</v>
      </c>
      <c r="B372" s="260" t="s">
        <v>5938</v>
      </c>
      <c r="C372" s="261" t="s">
        <v>5939</v>
      </c>
      <c r="D372" s="264" t="s">
        <v>5940</v>
      </c>
      <c r="E372" s="265" t="s">
        <v>5194</v>
      </c>
      <c r="F372" s="268" t="s">
        <v>5941</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5937</v>
      </c>
      <c r="B373" s="260" t="s">
        <v>5938</v>
      </c>
      <c r="C373" s="261" t="s">
        <v>5942</v>
      </c>
      <c r="D373" s="264" t="s">
        <v>5943</v>
      </c>
      <c r="E373" s="265" t="s">
        <v>5194</v>
      </c>
      <c r="F373" s="268" t="s">
        <v>5944</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5937</v>
      </c>
      <c r="B374" s="260" t="s">
        <v>5938</v>
      </c>
      <c r="C374" s="261" t="s">
        <v>5945</v>
      </c>
      <c r="D374" s="264" t="s">
        <v>5946</v>
      </c>
      <c r="E374" s="265" t="s">
        <v>5223</v>
      </c>
      <c r="F374" s="268" t="s">
        <v>5944</v>
      </c>
      <c r="G374" s="271" t="str">
        <f>IF(COUNTIF(H374:AU374,"&lt;&gt;")=0,"",SUMPRODUCT(((Recommendations[ImplStatus]="Implemented")+(Recommendations[ImplStatus]="Compensated"))*ISNUMBER(MATCH(Recommendations[Id],H374:AU374,0)))/COUNTIF(H374:AU374,"&lt;&gt;"))</f>
        <v/>
      </c>
      <c r="H374" s="272"/>
      <c r="I374" s="272"/>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5937</v>
      </c>
      <c r="B375" s="260" t="s">
        <v>5938</v>
      </c>
      <c r="C375" s="261" t="s">
        <v>5947</v>
      </c>
      <c r="D375" s="264" t="s">
        <v>5948</v>
      </c>
      <c r="E375" s="265" t="s">
        <v>5223</v>
      </c>
      <c r="F375" s="268" t="s">
        <v>5944</v>
      </c>
      <c r="G375" s="271">
        <f>IF(COUNTIF(H375:AU375,"&lt;&gt;")=0,"",SUMPRODUCT(((Recommendations[ImplStatus]="Implemented")+(Recommendations[ImplStatus]="Compensated"))*ISNUMBER(MATCH(Recommendations[Id],H375:AU375,0)))/COUNTIF(H375:AU375,"&lt;&gt;"))</f>
        <v>0</v>
      </c>
      <c r="H375" s="272" t="s">
        <v>308</v>
      </c>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5937</v>
      </c>
      <c r="B376" s="260" t="s">
        <v>5938</v>
      </c>
      <c r="C376" s="261" t="s">
        <v>5949</v>
      </c>
      <c r="D376" s="264" t="s">
        <v>5950</v>
      </c>
      <c r="E376" s="265" t="s">
        <v>5223</v>
      </c>
      <c r="F376" s="268" t="s">
        <v>5806</v>
      </c>
      <c r="G376" s="271">
        <f>IF(COUNTIF(H376:AU376,"&lt;&gt;")=0,"",SUMPRODUCT(((Recommendations[ImplStatus]="Implemented")+(Recommendations[ImplStatus]="Compensated"))*ISNUMBER(MATCH(Recommendations[Id],H376:AU376,0)))/COUNTIF(H376:AU376,"&lt;&gt;"))</f>
        <v>0</v>
      </c>
      <c r="H376" s="272" t="s">
        <v>263</v>
      </c>
      <c r="I376" s="272" t="s">
        <v>358</v>
      </c>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5937</v>
      </c>
      <c r="B377" s="260" t="s">
        <v>5938</v>
      </c>
      <c r="C377" s="261" t="s">
        <v>5951</v>
      </c>
      <c r="D377" s="264" t="s">
        <v>5952</v>
      </c>
      <c r="E377" s="265" t="s">
        <v>5290</v>
      </c>
      <c r="F377" s="268" t="s">
        <v>5764</v>
      </c>
      <c r="G377" s="271">
        <f>IF(COUNTIF(H377:AU377,"&lt;&gt;")=0,"",SUMPRODUCT(((Recommendations[ImplStatus]="Implemented")+(Recommendations[ImplStatus]="Compensated"))*ISNUMBER(MATCH(Recommendations[Id],H377:AU377,0)))/COUNTIF(H377:AU377,"&lt;&gt;"))</f>
        <v>0</v>
      </c>
      <c r="H377" s="272" t="s">
        <v>353</v>
      </c>
      <c r="I377" s="272" t="s">
        <v>401</v>
      </c>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5937</v>
      </c>
      <c r="B378" s="260" t="s">
        <v>5938</v>
      </c>
      <c r="C378" s="261" t="s">
        <v>5953</v>
      </c>
      <c r="D378" s="264" t="s">
        <v>5954</v>
      </c>
      <c r="E378" s="265" t="s">
        <v>5290</v>
      </c>
      <c r="F378" s="268" t="s">
        <v>5944</v>
      </c>
      <c r="G378" s="271">
        <f>IF(COUNTIF(H378:AU378,"&lt;&gt;")=0,"",SUMPRODUCT(((Recommendations[ImplStatus]="Implemented")+(Recommendations[ImplStatus]="Compensated"))*ISNUMBER(MATCH(Recommendations[Id],H378:AU378,0)))/COUNTIF(H378:AU378,"&lt;&gt;"))</f>
        <v>0</v>
      </c>
      <c r="H378" s="272" t="s">
        <v>126</v>
      </c>
      <c r="I378" s="272" t="s">
        <v>131</v>
      </c>
      <c r="J378" s="272"/>
      <c r="K378" s="272"/>
      <c r="L378" s="272"/>
      <c r="M378" s="272"/>
      <c r="N378" s="272"/>
      <c r="O378" s="272"/>
      <c r="P378" s="272"/>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5937</v>
      </c>
      <c r="B379" s="260" t="s">
        <v>5938</v>
      </c>
      <c r="C379" s="261" t="s">
        <v>5955</v>
      </c>
      <c r="D379" s="264" t="s">
        <v>5956</v>
      </c>
      <c r="E379" s="265" t="s">
        <v>5290</v>
      </c>
      <c r="F379" s="268" t="s">
        <v>5941</v>
      </c>
      <c r="G379" s="271">
        <f>IF(COUNTIF(H379:AU379,"&lt;&gt;")=0,"",SUMPRODUCT(((Recommendations[ImplStatus]="Implemented")+(Recommendations[ImplStatus]="Compensated"))*ISNUMBER(MATCH(Recommendations[Id],H379:AU379,0)))/COUNTIF(H379:AU379,"&lt;&gt;"))</f>
        <v>0</v>
      </c>
      <c r="H379" s="272" t="s">
        <v>411</v>
      </c>
      <c r="I379" s="272" t="s">
        <v>416</v>
      </c>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5937</v>
      </c>
      <c r="B380" s="260" t="s">
        <v>5938</v>
      </c>
      <c r="C380" s="261" t="s">
        <v>5957</v>
      </c>
      <c r="D380" s="264" t="s">
        <v>5958</v>
      </c>
      <c r="E380" s="265" t="s">
        <v>5290</v>
      </c>
      <c r="F380" s="268" t="s">
        <v>5941</v>
      </c>
      <c r="G380" s="271">
        <f>IF(COUNTIF(H380:AU380,"&lt;&gt;")=0,"",SUMPRODUCT(((Recommendations[ImplStatus]="Implemented")+(Recommendations[ImplStatus]="Compensated"))*ISNUMBER(MATCH(Recommendations[Id],H380:AU380,0)))/COUNTIF(H380:AU380,"&lt;&gt;"))</f>
        <v>0</v>
      </c>
      <c r="H380" s="272" t="s">
        <v>202</v>
      </c>
      <c r="I380" s="272" t="s">
        <v>207</v>
      </c>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5937</v>
      </c>
      <c r="B381" s="260" t="s">
        <v>5938</v>
      </c>
      <c r="C381" s="261" t="s">
        <v>5959</v>
      </c>
      <c r="D381" s="264" t="s">
        <v>5960</v>
      </c>
      <c r="E381" s="265" t="s">
        <v>5290</v>
      </c>
      <c r="F381" s="268" t="s">
        <v>5941</v>
      </c>
      <c r="G381" s="271" t="str">
        <f>IF(COUNTIF(H381:AU381,"&lt;&gt;")=0,"",SUMPRODUCT(((Recommendations[ImplStatus]="Implemented")+(Recommendations[ImplStatus]="Compensated"))*ISNUMBER(MATCH(Recommendations[Id],H381:AU381,0)))/COUNTIF(H381:AU381,"&lt;&gt;"))</f>
        <v/>
      </c>
      <c r="H381" s="272"/>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5937</v>
      </c>
      <c r="B382" s="260" t="s">
        <v>5938</v>
      </c>
      <c r="C382" s="261" t="s">
        <v>5961</v>
      </c>
      <c r="D382" s="264" t="s">
        <v>5962</v>
      </c>
      <c r="E382" s="265" t="s">
        <v>5338</v>
      </c>
      <c r="F382" s="268" t="s">
        <v>5941</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5937</v>
      </c>
      <c r="B383" s="260" t="s">
        <v>5938</v>
      </c>
      <c r="C383" s="261" t="s">
        <v>5963</v>
      </c>
      <c r="D383" s="264" t="s">
        <v>5964</v>
      </c>
      <c r="E383" s="265" t="s">
        <v>5338</v>
      </c>
      <c r="F383" s="268" t="s">
        <v>5941</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5937</v>
      </c>
      <c r="B384" s="260" t="s">
        <v>5938</v>
      </c>
      <c r="C384" s="261" t="s">
        <v>5965</v>
      </c>
      <c r="D384" s="264" t="s">
        <v>5966</v>
      </c>
      <c r="E384" s="265" t="s">
        <v>5338</v>
      </c>
      <c r="F384" s="268" t="s">
        <v>5941</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5937</v>
      </c>
      <c r="B385" s="260" t="s">
        <v>5938</v>
      </c>
      <c r="C385" s="261" t="s">
        <v>5967</v>
      </c>
      <c r="D385" s="264" t="s">
        <v>5968</v>
      </c>
      <c r="E385" s="265" t="s">
        <v>5290</v>
      </c>
      <c r="F385" s="268" t="s">
        <v>5941</v>
      </c>
      <c r="G385" s="271">
        <f>IF(COUNTIF(H385:AU385,"&lt;&gt;")=0,"",SUMPRODUCT(((Recommendations[ImplStatus]="Implemented")+(Recommendations[ImplStatus]="Compensated"))*ISNUMBER(MATCH(Recommendations[Id],H385:AU385,0)))/COUNTIF(H385:AU385,"&lt;&gt;"))</f>
        <v>0</v>
      </c>
      <c r="H385" s="272" t="s">
        <v>126</v>
      </c>
      <c r="I385" s="272" t="s">
        <v>131</v>
      </c>
      <c r="J385" s="272"/>
      <c r="K385" s="272"/>
      <c r="L385" s="272"/>
      <c r="M385" s="272"/>
      <c r="N385" s="272"/>
      <c r="O385" s="272"/>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5937</v>
      </c>
      <c r="B386" s="259" t="s">
        <v>5969</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5937</v>
      </c>
      <c r="B387" s="260" t="s">
        <v>5969</v>
      </c>
      <c r="C387" s="261" t="s">
        <v>5970</v>
      </c>
      <c r="D387" s="264" t="s">
        <v>5971</v>
      </c>
      <c r="E387" s="265" t="s">
        <v>5194</v>
      </c>
      <c r="F387" s="268" t="s">
        <v>5972</v>
      </c>
      <c r="G387" s="271">
        <f>IF(COUNTIF(H387:AU387,"&lt;&gt;")=0,"",SUMPRODUCT(((Recommendations[ImplStatus]="Implemented")+(Recommendations[ImplStatus]="Compensated"))*ISNUMBER(MATCH(Recommendations[Id],H387:AU387,0)))/COUNTIF(H387:AU387,"&lt;&gt;"))</f>
        <v>0</v>
      </c>
      <c r="H387" s="272" t="s">
        <v>14</v>
      </c>
      <c r="I387" s="272" t="s">
        <v>25</v>
      </c>
      <c r="J387" s="272" t="s">
        <v>91</v>
      </c>
      <c r="K387" s="272" t="s">
        <v>96</v>
      </c>
      <c r="L387" s="272" t="s">
        <v>116</v>
      </c>
      <c r="M387" s="272" t="s">
        <v>121</v>
      </c>
      <c r="N387" s="272" t="s">
        <v>136</v>
      </c>
      <c r="O387" s="272" t="s">
        <v>425</v>
      </c>
      <c r="P387" s="272"/>
      <c r="Q387" s="272"/>
      <c r="R387" s="272"/>
      <c r="S387" s="272"/>
      <c r="T387" s="272"/>
      <c r="U387" s="272"/>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5937</v>
      </c>
      <c r="B388" s="260" t="s">
        <v>5969</v>
      </c>
      <c r="C388" s="261" t="s">
        <v>5973</v>
      </c>
      <c r="D388" s="264" t="s">
        <v>5974</v>
      </c>
      <c r="E388" s="265" t="s">
        <v>5194</v>
      </c>
      <c r="F388" s="268" t="s">
        <v>5972</v>
      </c>
      <c r="G388" s="271">
        <f>IF(COUNTIF(H388:AU388,"&lt;&gt;")=0,"",SUMPRODUCT(((Recommendations[ImplStatus]="Implemented")+(Recommendations[ImplStatus]="Compensated"))*ISNUMBER(MATCH(Recommendations[Id],H388:AU388,0)))/COUNTIF(H388:AU388,"&lt;&gt;"))</f>
        <v>0</v>
      </c>
      <c r="H388" s="272" t="s">
        <v>14</v>
      </c>
      <c r="I388" s="272" t="s">
        <v>25</v>
      </c>
      <c r="J388" s="272" t="s">
        <v>91</v>
      </c>
      <c r="K388" s="272" t="s">
        <v>116</v>
      </c>
      <c r="L388" s="272" t="s">
        <v>121</v>
      </c>
      <c r="M388" s="272" t="s">
        <v>136</v>
      </c>
      <c r="N388" s="272"/>
      <c r="O388" s="272"/>
      <c r="P388" s="272"/>
      <c r="Q388" s="272"/>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5937</v>
      </c>
      <c r="B389" s="260" t="s">
        <v>5969</v>
      </c>
      <c r="C389" s="261" t="s">
        <v>5975</v>
      </c>
      <c r="D389" s="264" t="s">
        <v>5976</v>
      </c>
      <c r="E389" s="265" t="s">
        <v>5473</v>
      </c>
      <c r="F389" s="268" t="s">
        <v>5972</v>
      </c>
      <c r="G389" s="271" t="str">
        <f>IF(COUNTIF(H389:AU389,"&lt;&gt;")=0,"",SUMPRODUCT(((Recommendations[ImplStatus]="Implemented")+(Recommendations[ImplStatus]="Compensated"))*ISNUMBER(MATCH(Recommendations[Id],H389:AU389,0)))/COUNTIF(H389:AU389,"&lt;&gt;"))</f>
        <v/>
      </c>
      <c r="H389" s="272"/>
      <c r="I389" s="272"/>
      <c r="J389" s="272"/>
      <c r="K389" s="272"/>
      <c r="L389" s="272"/>
      <c r="M389" s="272"/>
      <c r="N389" s="272"/>
      <c r="O389" s="272"/>
      <c r="P389" s="272"/>
      <c r="Q389" s="272"/>
      <c r="R389" s="272"/>
      <c r="S389" s="272"/>
      <c r="T389" s="272"/>
      <c r="U389" s="272"/>
      <c r="V389" s="272"/>
      <c r="W389" s="272"/>
      <c r="X389" s="272"/>
      <c r="Y389" s="272"/>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5937</v>
      </c>
      <c r="B390" s="260" t="s">
        <v>5969</v>
      </c>
      <c r="C390" s="261" t="s">
        <v>5977</v>
      </c>
      <c r="D390" s="264" t="s">
        <v>5978</v>
      </c>
      <c r="E390" s="265" t="s">
        <v>5290</v>
      </c>
      <c r="F390" s="268" t="s">
        <v>5972</v>
      </c>
      <c r="G390" s="271" t="str">
        <f>IF(COUNTIF(H390:AU390,"&lt;&gt;")=0,"",SUMPRODUCT(((Recommendations[ImplStatus]="Implemented")+(Recommendations[ImplStatus]="Compensated"))*ISNUMBER(MATCH(Recommendations[Id],H390:AU390,0)))/COUNTIF(H390:AU390,"&lt;&gt;"))</f>
        <v/>
      </c>
      <c r="H390" s="272"/>
      <c r="I390" s="272"/>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5937</v>
      </c>
      <c r="B391" s="260" t="s">
        <v>5969</v>
      </c>
      <c r="C391" s="261" t="s">
        <v>5979</v>
      </c>
      <c r="D391" s="264" t="s">
        <v>5980</v>
      </c>
      <c r="E391" s="265" t="s">
        <v>5473</v>
      </c>
      <c r="F391" s="268" t="s">
        <v>5972</v>
      </c>
      <c r="G391" s="271" t="str">
        <f>IF(COUNTIF(H391:AU391,"&lt;&gt;")=0,"",SUMPRODUCT(((Recommendations[ImplStatus]="Implemented")+(Recommendations[ImplStatus]="Compensated"))*ISNUMBER(MATCH(Recommendations[Id],H391:AU391,0)))/COUNTIF(H391:AU391,"&lt;&gt;"))</f>
        <v/>
      </c>
      <c r="H391" s="272"/>
      <c r="I391" s="272"/>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5937</v>
      </c>
      <c r="B392" s="260" t="s">
        <v>5969</v>
      </c>
      <c r="C392" s="261" t="s">
        <v>5981</v>
      </c>
      <c r="D392" s="264" t="s">
        <v>5982</v>
      </c>
      <c r="E392" s="265" t="s">
        <v>5223</v>
      </c>
      <c r="F392" s="268" t="s">
        <v>5972</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5937</v>
      </c>
      <c r="B393" s="260" t="s">
        <v>5969</v>
      </c>
      <c r="C393" s="261" t="s">
        <v>5983</v>
      </c>
      <c r="D393" s="264" t="s">
        <v>5984</v>
      </c>
      <c r="E393" s="265" t="s">
        <v>5223</v>
      </c>
      <c r="F393" s="268" t="s">
        <v>5972</v>
      </c>
      <c r="G393" s="271" t="str">
        <f>IF(COUNTIF(H393:AU393,"&lt;&gt;")=0,"",SUMPRODUCT(((Recommendations[ImplStatus]="Implemented")+(Recommendations[ImplStatus]="Compensated"))*ISNUMBER(MATCH(Recommendations[Id],H393:AU393,0)))/COUNTIF(H393:AU393,"&lt;&gt;"))</f>
        <v/>
      </c>
      <c r="H393" s="272"/>
      <c r="I393" s="272"/>
      <c r="J393" s="272"/>
      <c r="K393" s="272"/>
      <c r="L393" s="272"/>
      <c r="M393" s="272"/>
      <c r="N393" s="272"/>
      <c r="O393" s="272"/>
      <c r="P393" s="272"/>
      <c r="Q393" s="272"/>
      <c r="R393" s="272"/>
      <c r="S393" s="272"/>
      <c r="T393" s="272"/>
      <c r="U393" s="272"/>
      <c r="V393" s="272"/>
      <c r="W393" s="272"/>
      <c r="X393" s="272"/>
      <c r="Y393" s="272"/>
      <c r="Z393" s="272"/>
      <c r="AA393" s="272"/>
      <c r="AB393" s="272"/>
      <c r="AC393" s="272"/>
      <c r="AD393" s="272"/>
      <c r="AE393" s="272"/>
      <c r="AF393" s="272"/>
      <c r="AG393" s="272"/>
      <c r="AH393" s="272"/>
      <c r="AI393" s="272"/>
      <c r="AJ393" s="272"/>
      <c r="AK393" s="272"/>
      <c r="AL393" s="272"/>
      <c r="AM393" s="272"/>
      <c r="AN393" s="272"/>
      <c r="AO393" s="272"/>
      <c r="AP393" s="272"/>
      <c r="AQ393" s="272"/>
      <c r="AR393" s="272"/>
      <c r="AS393" s="272"/>
      <c r="AT393" s="272"/>
      <c r="AU393" s="286"/>
    </row>
    <row r="394" spans="1:47" ht="60" customHeight="1" x14ac:dyDescent="0.35">
      <c r="A394" s="282" t="s">
        <v>5937</v>
      </c>
      <c r="B394" s="260" t="s">
        <v>5969</v>
      </c>
      <c r="C394" s="261" t="s">
        <v>5985</v>
      </c>
      <c r="D394" s="264" t="s">
        <v>5986</v>
      </c>
      <c r="E394" s="265" t="s">
        <v>5473</v>
      </c>
      <c r="F394" s="268" t="s">
        <v>5972</v>
      </c>
      <c r="G394" s="271" t="str">
        <f>IF(COUNTIF(H394:AU394,"&lt;&gt;")=0,"",SUMPRODUCT(((Recommendations[ImplStatus]="Implemented")+(Recommendations[ImplStatus]="Compensated"))*ISNUMBER(MATCH(Recommendations[Id],H394:AU394,0)))/COUNTIF(H394:AU394,"&lt;&gt;"))</f>
        <v/>
      </c>
      <c r="H394" s="272"/>
      <c r="I394" s="272"/>
      <c r="J394" s="272"/>
      <c r="K394" s="272"/>
      <c r="L394" s="272"/>
      <c r="M394" s="272"/>
      <c r="N394" s="272"/>
      <c r="O394" s="272"/>
      <c r="P394" s="272"/>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5937</v>
      </c>
      <c r="B395" s="260" t="s">
        <v>5969</v>
      </c>
      <c r="C395" s="261" t="s">
        <v>5987</v>
      </c>
      <c r="D395" s="264" t="s">
        <v>5988</v>
      </c>
      <c r="E395" s="265" t="s">
        <v>5290</v>
      </c>
      <c r="F395" s="268" t="s">
        <v>5972</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5937</v>
      </c>
      <c r="B396" s="260" t="s">
        <v>5969</v>
      </c>
      <c r="C396" s="261" t="s">
        <v>5989</v>
      </c>
      <c r="D396" s="264" t="s">
        <v>5990</v>
      </c>
      <c r="E396" s="265" t="s">
        <v>5473</v>
      </c>
      <c r="F396" s="268" t="s">
        <v>5972</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5937</v>
      </c>
      <c r="B397" s="260" t="s">
        <v>5969</v>
      </c>
      <c r="C397" s="261" t="s">
        <v>5991</v>
      </c>
      <c r="D397" s="264" t="s">
        <v>5992</v>
      </c>
      <c r="E397" s="265" t="s">
        <v>5223</v>
      </c>
      <c r="F397" s="268" t="s">
        <v>5972</v>
      </c>
      <c r="G397" s="271" t="str">
        <f>IF(COUNTIF(H397:AU397,"&lt;&gt;")=0,"",SUMPRODUCT(((Recommendations[ImplStatus]="Implemented")+(Recommendations[ImplStatus]="Compensated"))*ISNUMBER(MATCH(Recommendations[Id],H397:AU397,0)))/COUNTIF(H397:AU397,"&lt;&gt;"))</f>
        <v/>
      </c>
      <c r="H397" s="272"/>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5937</v>
      </c>
      <c r="B398" s="260" t="s">
        <v>5969</v>
      </c>
      <c r="C398" s="261" t="s">
        <v>5993</v>
      </c>
      <c r="D398" s="264" t="s">
        <v>5994</v>
      </c>
      <c r="E398" s="265" t="s">
        <v>5338</v>
      </c>
      <c r="F398" s="268" t="s">
        <v>5972</v>
      </c>
      <c r="G398" s="271" t="str">
        <f>IF(COUNTIF(H398:AU398,"&lt;&gt;")=0,"",SUMPRODUCT(((Recommendations[ImplStatus]="Implemented")+(Recommendations[ImplStatus]="Compensated"))*ISNUMBER(MATCH(Recommendations[Id],H398:AU398,0)))/COUNTIF(H398:AU398,"&lt;&gt;"))</f>
        <v/>
      </c>
      <c r="H398" s="272"/>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5937</v>
      </c>
      <c r="B399" s="260" t="s">
        <v>5969</v>
      </c>
      <c r="C399" s="261" t="s">
        <v>5995</v>
      </c>
      <c r="D399" s="264" t="s">
        <v>5996</v>
      </c>
      <c r="E399" s="265" t="s">
        <v>5473</v>
      </c>
      <c r="F399" s="268" t="s">
        <v>5972</v>
      </c>
      <c r="G399" s="271" t="str">
        <f>IF(COUNTIF(H399:AU399,"&lt;&gt;")=0,"",SUMPRODUCT(((Recommendations[ImplStatus]="Implemented")+(Recommendations[ImplStatus]="Compensated"))*ISNUMBER(MATCH(Recommendations[Id],H399:AU399,0)))/COUNTIF(H399:AU399,"&lt;&gt;"))</f>
        <v/>
      </c>
      <c r="H399" s="272"/>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5937</v>
      </c>
      <c r="B400" s="260" t="s">
        <v>5969</v>
      </c>
      <c r="C400" s="261" t="s">
        <v>5997</v>
      </c>
      <c r="D400" s="264" t="s">
        <v>5998</v>
      </c>
      <c r="E400" s="265" t="s">
        <v>5473</v>
      </c>
      <c r="F400" s="268" t="s">
        <v>5972</v>
      </c>
      <c r="G400" s="271" t="str">
        <f>IF(COUNTIF(H400:AU400,"&lt;&gt;")=0,"",SUMPRODUCT(((Recommendations[ImplStatus]="Implemented")+(Recommendations[ImplStatus]="Compensated"))*ISNUMBER(MATCH(Recommendations[Id],H400:AU400,0)))/COUNTIF(H400:AU400,"&lt;&gt;"))</f>
        <v/>
      </c>
      <c r="H400" s="272"/>
      <c r="I400" s="272"/>
      <c r="J400" s="272"/>
      <c r="K400" s="272"/>
      <c r="L400" s="272"/>
      <c r="M400" s="272"/>
      <c r="N400" s="272"/>
      <c r="O400" s="272"/>
      <c r="P400" s="272"/>
      <c r="Q400" s="272"/>
      <c r="R400" s="272"/>
      <c r="S400" s="272"/>
      <c r="T400" s="272"/>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5937</v>
      </c>
      <c r="B401" s="260" t="s">
        <v>5969</v>
      </c>
      <c r="C401" s="261" t="s">
        <v>5999</v>
      </c>
      <c r="D401" s="264" t="s">
        <v>6000</v>
      </c>
      <c r="E401" s="265" t="s">
        <v>5223</v>
      </c>
      <c r="F401" s="268" t="s">
        <v>5972</v>
      </c>
      <c r="G401" s="271">
        <f>IF(COUNTIF(H401:AU401,"&lt;&gt;")=0,"",SUMPRODUCT(((Recommendations[ImplStatus]="Implemented")+(Recommendations[ImplStatus]="Compensated"))*ISNUMBER(MATCH(Recommendations[Id],H401:AU401,0)))/COUNTIF(H401:AU401,"&lt;&gt;"))</f>
        <v>0</v>
      </c>
      <c r="H401" s="272" t="s">
        <v>81</v>
      </c>
      <c r="I401" s="272" t="s">
        <v>86</v>
      </c>
      <c r="J401" s="272" t="s">
        <v>111</v>
      </c>
      <c r="K401" s="272" t="s">
        <v>146</v>
      </c>
      <c r="L401" s="272" t="s">
        <v>430</v>
      </c>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5937</v>
      </c>
      <c r="B402" s="260" t="s">
        <v>5969</v>
      </c>
      <c r="C402" s="261" t="s">
        <v>6001</v>
      </c>
      <c r="D402" s="264" t="s">
        <v>6002</v>
      </c>
      <c r="E402" s="265" t="s">
        <v>5223</v>
      </c>
      <c r="F402" s="268" t="s">
        <v>5972</v>
      </c>
      <c r="G402" s="271">
        <f>IF(COUNTIF(H402:AU402,"&lt;&gt;")=0,"",SUMPRODUCT(((Recommendations[ImplStatus]="Implemented")+(Recommendations[ImplStatus]="Compensated"))*ISNUMBER(MATCH(Recommendations[Id],H402:AU402,0)))/COUNTIF(H402:AU402,"&lt;&gt;"))</f>
        <v>0</v>
      </c>
      <c r="H402" s="272" t="s">
        <v>81</v>
      </c>
      <c r="I402" s="272" t="s">
        <v>86</v>
      </c>
      <c r="J402" s="272" t="s">
        <v>111</v>
      </c>
      <c r="K402" s="272" t="s">
        <v>146</v>
      </c>
      <c r="L402" s="272" t="s">
        <v>430</v>
      </c>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5937</v>
      </c>
      <c r="B403" s="260" t="s">
        <v>5969</v>
      </c>
      <c r="C403" s="261" t="s">
        <v>6003</v>
      </c>
      <c r="D403" s="264" t="s">
        <v>6004</v>
      </c>
      <c r="E403" s="265" t="s">
        <v>5223</v>
      </c>
      <c r="F403" s="268" t="s">
        <v>5972</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5937</v>
      </c>
      <c r="B404" s="260" t="s">
        <v>5969</v>
      </c>
      <c r="C404" s="261" t="s">
        <v>6005</v>
      </c>
      <c r="D404" s="264" t="s">
        <v>6006</v>
      </c>
      <c r="E404" s="265" t="s">
        <v>5338</v>
      </c>
      <c r="F404" s="268" t="s">
        <v>5972</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5937</v>
      </c>
      <c r="B405" s="260" t="s">
        <v>5969</v>
      </c>
      <c r="C405" s="261" t="s">
        <v>6007</v>
      </c>
      <c r="D405" s="264" t="s">
        <v>6008</v>
      </c>
      <c r="E405" s="265" t="s">
        <v>5338</v>
      </c>
      <c r="F405" s="268" t="s">
        <v>5972</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5937</v>
      </c>
      <c r="B406" s="260" t="s">
        <v>5969</v>
      </c>
      <c r="C406" s="261" t="s">
        <v>6009</v>
      </c>
      <c r="D406" s="264" t="s">
        <v>6010</v>
      </c>
      <c r="E406" s="265" t="s">
        <v>5338</v>
      </c>
      <c r="F406" s="268" t="s">
        <v>6011</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5937</v>
      </c>
      <c r="B407" s="260" t="s">
        <v>5969</v>
      </c>
      <c r="C407" s="261" t="s">
        <v>6012</v>
      </c>
      <c r="D407" s="264" t="s">
        <v>6013</v>
      </c>
      <c r="E407" s="265" t="s">
        <v>5338</v>
      </c>
      <c r="F407" s="268" t="s">
        <v>5972</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5937</v>
      </c>
      <c r="B408" s="260" t="s">
        <v>5969</v>
      </c>
      <c r="C408" s="261" t="s">
        <v>6014</v>
      </c>
      <c r="D408" s="264" t="s">
        <v>6015</v>
      </c>
      <c r="E408" s="265" t="s">
        <v>5338</v>
      </c>
      <c r="F408" s="268" t="s">
        <v>5972</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5937</v>
      </c>
      <c r="B409" s="260" t="s">
        <v>5969</v>
      </c>
      <c r="C409" s="261" t="s">
        <v>6016</v>
      </c>
      <c r="D409" s="264" t="s">
        <v>6017</v>
      </c>
      <c r="E409" s="265" t="s">
        <v>5338</v>
      </c>
      <c r="F409" s="268" t="s">
        <v>6018</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5937</v>
      </c>
      <c r="B410" s="259" t="s">
        <v>6019</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5937</v>
      </c>
      <c r="B411" s="260" t="s">
        <v>6019</v>
      </c>
      <c r="C411" s="261" t="s">
        <v>6020</v>
      </c>
      <c r="D411" s="264" t="s">
        <v>6021</v>
      </c>
      <c r="E411" s="265" t="s">
        <v>5194</v>
      </c>
      <c r="F411" s="268" t="s">
        <v>5944</v>
      </c>
      <c r="G411" s="271">
        <f>IF(COUNTIF(H411:AU411,"&lt;&gt;")=0,"",SUMPRODUCT(((Recommendations[ImplStatus]="Implemented")+(Recommendations[ImplStatus]="Compensated"))*ISNUMBER(MATCH(Recommendations[Id],H411:AU411,0)))/COUNTIF(H411:AU411,"&lt;&gt;"))</f>
        <v>0</v>
      </c>
      <c r="H411" s="272" t="s">
        <v>166</v>
      </c>
      <c r="I411" s="272" t="s">
        <v>172</v>
      </c>
      <c r="J411" s="272" t="s">
        <v>182</v>
      </c>
      <c r="K411" s="272" t="s">
        <v>212</v>
      </c>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5937</v>
      </c>
      <c r="B412" s="260" t="s">
        <v>6019</v>
      </c>
      <c r="C412" s="261" t="s">
        <v>6022</v>
      </c>
      <c r="D412" s="264" t="s">
        <v>6023</v>
      </c>
      <c r="E412" s="265" t="s">
        <v>5194</v>
      </c>
      <c r="F412" s="268" t="s">
        <v>5944</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5937</v>
      </c>
      <c r="B413" s="260" t="s">
        <v>6019</v>
      </c>
      <c r="C413" s="261" t="s">
        <v>6024</v>
      </c>
      <c r="D413" s="264" t="s">
        <v>6025</v>
      </c>
      <c r="E413" s="265" t="s">
        <v>5194</v>
      </c>
      <c r="F413" s="268" t="s">
        <v>5944</v>
      </c>
      <c r="G413" s="271">
        <f>IF(COUNTIF(H413:AU413,"&lt;&gt;")=0,"",SUMPRODUCT(((Recommendations[ImplStatus]="Implemented")+(Recommendations[ImplStatus]="Compensated"))*ISNUMBER(MATCH(Recommendations[Id],H413:AU413,0)))/COUNTIF(H413:AU413,"&lt;&gt;"))</f>
        <v>0</v>
      </c>
      <c r="H413" s="272" t="s">
        <v>308</v>
      </c>
      <c r="I413" s="272" t="s">
        <v>386</v>
      </c>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5937</v>
      </c>
      <c r="B414" s="260" t="s">
        <v>6019</v>
      </c>
      <c r="C414" s="261" t="s">
        <v>6026</v>
      </c>
      <c r="D414" s="264" t="s">
        <v>6027</v>
      </c>
      <c r="E414" s="265" t="s">
        <v>5194</v>
      </c>
      <c r="F414" s="268" t="s">
        <v>5944</v>
      </c>
      <c r="G414" s="271">
        <f>IF(COUNTIF(H414:AU414,"&lt;&gt;")=0,"",SUMPRODUCT(((Recommendations[ImplStatus]="Implemented")+(Recommendations[ImplStatus]="Compensated"))*ISNUMBER(MATCH(Recommendations[Id],H414:AU414,0)))/COUNTIF(H414:AU414,"&lt;&gt;"))</f>
        <v>0</v>
      </c>
      <c r="H414" s="272" t="s">
        <v>348</v>
      </c>
      <c r="I414" s="272" t="s">
        <v>420</v>
      </c>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5937</v>
      </c>
      <c r="B415" s="260" t="s">
        <v>6019</v>
      </c>
      <c r="C415" s="261" t="s">
        <v>6028</v>
      </c>
      <c r="D415" s="264" t="s">
        <v>6029</v>
      </c>
      <c r="E415" s="265" t="s">
        <v>5223</v>
      </c>
      <c r="F415" s="268" t="s">
        <v>5944</v>
      </c>
      <c r="G415" s="271">
        <f>IF(COUNTIF(H415:AU415,"&lt;&gt;")=0,"",SUMPRODUCT(((Recommendations[ImplStatus]="Implemented")+(Recommendations[ImplStatus]="Compensated"))*ISNUMBER(MATCH(Recommendations[Id],H415:AU415,0)))/COUNTIF(H415:AU415,"&lt;&gt;"))</f>
        <v>0</v>
      </c>
      <c r="H415" s="272" t="s">
        <v>348</v>
      </c>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5937</v>
      </c>
      <c r="B416" s="260" t="s">
        <v>6019</v>
      </c>
      <c r="C416" s="261" t="s">
        <v>6030</v>
      </c>
      <c r="D416" s="264" t="s">
        <v>6031</v>
      </c>
      <c r="E416" s="265" t="s">
        <v>5223</v>
      </c>
      <c r="F416" s="268" t="s">
        <v>6032</v>
      </c>
      <c r="G416" s="271">
        <f>IF(COUNTIF(H416:AU416,"&lt;&gt;")=0,"",SUMPRODUCT(((Recommendations[ImplStatus]="Implemented")+(Recommendations[ImplStatus]="Compensated"))*ISNUMBER(MATCH(Recommendations[Id],H416:AU416,0)))/COUNTIF(H416:AU416,"&lt;&gt;"))</f>
        <v>0</v>
      </c>
      <c r="H416" s="272" t="s">
        <v>187</v>
      </c>
      <c r="I416" s="272" t="s">
        <v>425</v>
      </c>
      <c r="J416" s="272"/>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5937</v>
      </c>
      <c r="B417" s="260" t="s">
        <v>6019</v>
      </c>
      <c r="C417" s="261" t="s">
        <v>6033</v>
      </c>
      <c r="D417" s="264" t="s">
        <v>6034</v>
      </c>
      <c r="E417" s="265" t="s">
        <v>5223</v>
      </c>
      <c r="F417" s="268" t="s">
        <v>6032</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5937</v>
      </c>
      <c r="B418" s="260" t="s">
        <v>6019</v>
      </c>
      <c r="C418" s="261" t="s">
        <v>6035</v>
      </c>
      <c r="D418" s="264" t="s">
        <v>6036</v>
      </c>
      <c r="E418" s="265" t="s">
        <v>5473</v>
      </c>
      <c r="F418" s="268" t="s">
        <v>6032</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5937</v>
      </c>
      <c r="B419" s="260" t="s">
        <v>6019</v>
      </c>
      <c r="C419" s="261" t="s">
        <v>6037</v>
      </c>
      <c r="D419" s="264" t="s">
        <v>6038</v>
      </c>
      <c r="E419" s="265" t="s">
        <v>5223</v>
      </c>
      <c r="F419" s="268" t="s">
        <v>6032</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5937</v>
      </c>
      <c r="B420" s="260" t="s">
        <v>6019</v>
      </c>
      <c r="C420" s="261" t="s">
        <v>6039</v>
      </c>
      <c r="D420" s="264" t="s">
        <v>6040</v>
      </c>
      <c r="E420" s="265" t="s">
        <v>5473</v>
      </c>
      <c r="F420" s="268" t="s">
        <v>6032</v>
      </c>
      <c r="G420" s="271">
        <f>IF(COUNTIF(H420:AU420,"&lt;&gt;")=0,"",SUMPRODUCT(((Recommendations[ImplStatus]="Implemented")+(Recommendations[ImplStatus]="Compensated"))*ISNUMBER(MATCH(Recommendations[Id],H420:AU420,0)))/COUNTIF(H420:AU420,"&lt;&gt;"))</f>
        <v>0</v>
      </c>
      <c r="H420" s="272" t="s">
        <v>197</v>
      </c>
      <c r="I420" s="272" t="s">
        <v>224</v>
      </c>
      <c r="J420" s="272" t="s">
        <v>235</v>
      </c>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5937</v>
      </c>
      <c r="B421" s="260" t="s">
        <v>6019</v>
      </c>
      <c r="C421" s="261" t="s">
        <v>6041</v>
      </c>
      <c r="D421" s="264" t="s">
        <v>6042</v>
      </c>
      <c r="E421" s="265" t="s">
        <v>5473</v>
      </c>
      <c r="F421" s="268" t="s">
        <v>6032</v>
      </c>
      <c r="G421" s="271">
        <f>IF(COUNTIF(H421:AU421,"&lt;&gt;")=0,"",SUMPRODUCT(((Recommendations[ImplStatus]="Implemented")+(Recommendations[ImplStatus]="Compensated"))*ISNUMBER(MATCH(Recommendations[Id],H421:AU421,0)))/COUNTIF(H421:AU421,"&lt;&gt;"))</f>
        <v>0</v>
      </c>
      <c r="H421" s="272" t="s">
        <v>363</v>
      </c>
      <c r="I421" s="272" t="s">
        <v>368</v>
      </c>
      <c r="J421" s="272" t="s">
        <v>373</v>
      </c>
      <c r="K421" s="272" t="s">
        <v>378</v>
      </c>
      <c r="L421" s="272" t="s">
        <v>382</v>
      </c>
      <c r="M421" s="272" t="s">
        <v>450</v>
      </c>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5937</v>
      </c>
      <c r="B422" s="260" t="s">
        <v>6019</v>
      </c>
      <c r="C422" s="261" t="s">
        <v>6043</v>
      </c>
      <c r="D422" s="264" t="s">
        <v>6044</v>
      </c>
      <c r="E422" s="265" t="s">
        <v>5223</v>
      </c>
      <c r="F422" s="268" t="s">
        <v>6032</v>
      </c>
      <c r="G422" s="271">
        <f>IF(COUNTIF(H422:AU422,"&lt;&gt;")=0,"",SUMPRODUCT(((Recommendations[ImplStatus]="Implemented")+(Recommendations[ImplStatus]="Compensated"))*ISNUMBER(MATCH(Recommendations[Id],H422:AU422,0)))/COUNTIF(H422:AU422,"&lt;&gt;"))</f>
        <v>0</v>
      </c>
      <c r="H422" s="272" t="s">
        <v>363</v>
      </c>
      <c r="I422" s="272" t="s">
        <v>368</v>
      </c>
      <c r="J422" s="272" t="s">
        <v>373</v>
      </c>
      <c r="K422" s="272" t="s">
        <v>378</v>
      </c>
      <c r="L422" s="272" t="s">
        <v>382</v>
      </c>
      <c r="M422" s="272" t="s">
        <v>450</v>
      </c>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5937</v>
      </c>
      <c r="B423" s="260" t="s">
        <v>6019</v>
      </c>
      <c r="C423" s="261" t="s">
        <v>6045</v>
      </c>
      <c r="D423" s="264" t="s">
        <v>6046</v>
      </c>
      <c r="E423" s="265" t="s">
        <v>5223</v>
      </c>
      <c r="F423" s="268" t="s">
        <v>6032</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6047</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6047</v>
      </c>
      <c r="B425" s="259" t="s">
        <v>6048</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6047</v>
      </c>
      <c r="B426" s="260" t="s">
        <v>6048</v>
      </c>
      <c r="C426" s="261" t="s">
        <v>6049</v>
      </c>
      <c r="D426" s="264" t="s">
        <v>6050</v>
      </c>
      <c r="E426" s="265" t="s">
        <v>5194</v>
      </c>
      <c r="F426" s="268" t="s">
        <v>6011</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6047</v>
      </c>
      <c r="B427" s="260" t="s">
        <v>6048</v>
      </c>
      <c r="C427" s="261" t="s">
        <v>6051</v>
      </c>
      <c r="D427" s="264" t="s">
        <v>6052</v>
      </c>
      <c r="E427" s="265" t="s">
        <v>5194</v>
      </c>
      <c r="F427" s="268" t="s">
        <v>6011</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6047</v>
      </c>
      <c r="B428" s="260" t="s">
        <v>6048</v>
      </c>
      <c r="C428" s="261" t="s">
        <v>6053</v>
      </c>
      <c r="D428" s="264" t="s">
        <v>6054</v>
      </c>
      <c r="E428" s="265" t="s">
        <v>5473</v>
      </c>
      <c r="F428" s="268" t="s">
        <v>6011</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6047</v>
      </c>
      <c r="B429" s="260" t="s">
        <v>6048</v>
      </c>
      <c r="C429" s="261" t="s">
        <v>6055</v>
      </c>
      <c r="D429" s="264" t="s">
        <v>6056</v>
      </c>
      <c r="E429" s="265" t="s">
        <v>5223</v>
      </c>
      <c r="F429" s="268" t="s">
        <v>6011</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6047</v>
      </c>
      <c r="B430" s="260" t="s">
        <v>6048</v>
      </c>
      <c r="C430" s="261" t="s">
        <v>6057</v>
      </c>
      <c r="D430" s="264" t="s">
        <v>6058</v>
      </c>
      <c r="E430" s="265" t="s">
        <v>5223</v>
      </c>
      <c r="F430" s="268" t="s">
        <v>6011</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6047</v>
      </c>
      <c r="B431" s="260" t="s">
        <v>6048</v>
      </c>
      <c r="C431" s="261" t="s">
        <v>6059</v>
      </c>
      <c r="D431" s="264" t="s">
        <v>6060</v>
      </c>
      <c r="E431" s="265" t="s">
        <v>5473</v>
      </c>
      <c r="F431" s="268" t="s">
        <v>6011</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6047</v>
      </c>
      <c r="B432" s="260" t="s">
        <v>6048</v>
      </c>
      <c r="C432" s="261" t="s">
        <v>6061</v>
      </c>
      <c r="D432" s="264" t="s">
        <v>6062</v>
      </c>
      <c r="E432" s="265" t="s">
        <v>5473</v>
      </c>
      <c r="F432" s="268" t="s">
        <v>6011</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6047</v>
      </c>
      <c r="B433" s="260" t="s">
        <v>6048</v>
      </c>
      <c r="C433" s="261" t="s">
        <v>6063</v>
      </c>
      <c r="D433" s="264" t="s">
        <v>6064</v>
      </c>
      <c r="E433" s="265" t="s">
        <v>5290</v>
      </c>
      <c r="F433" s="268" t="s">
        <v>6011</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6047</v>
      </c>
      <c r="B434" s="260" t="s">
        <v>6048</v>
      </c>
      <c r="C434" s="261" t="s">
        <v>6065</v>
      </c>
      <c r="D434" s="264" t="s">
        <v>6066</v>
      </c>
      <c r="E434" s="265" t="s">
        <v>5290</v>
      </c>
      <c r="F434" s="268" t="s">
        <v>6011</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6047</v>
      </c>
      <c r="B435" s="260" t="s">
        <v>6048</v>
      </c>
      <c r="C435" s="261" t="s">
        <v>6067</v>
      </c>
      <c r="D435" s="264" t="s">
        <v>6068</v>
      </c>
      <c r="E435" s="265" t="s">
        <v>5223</v>
      </c>
      <c r="F435" s="268" t="s">
        <v>6011</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6047</v>
      </c>
      <c r="B436" s="260" t="s">
        <v>6048</v>
      </c>
      <c r="C436" s="261" t="s">
        <v>6069</v>
      </c>
      <c r="D436" s="264" t="s">
        <v>6070</v>
      </c>
      <c r="E436" s="265" t="s">
        <v>5290</v>
      </c>
      <c r="F436" s="268" t="s">
        <v>6011</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6047</v>
      </c>
      <c r="B437" s="260" t="s">
        <v>6048</v>
      </c>
      <c r="C437" s="261" t="s">
        <v>6071</v>
      </c>
      <c r="D437" s="264" t="s">
        <v>6072</v>
      </c>
      <c r="E437" s="265" t="s">
        <v>5223</v>
      </c>
      <c r="F437" s="268" t="s">
        <v>6011</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6047</v>
      </c>
      <c r="B438" s="259" t="s">
        <v>6073</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6047</v>
      </c>
      <c r="B439" s="260" t="s">
        <v>6073</v>
      </c>
      <c r="C439" s="261" t="s">
        <v>6074</v>
      </c>
      <c r="D439" s="264" t="s">
        <v>6075</v>
      </c>
      <c r="E439" s="265" t="s">
        <v>5194</v>
      </c>
      <c r="F439" s="268" t="s">
        <v>6076</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6047</v>
      </c>
      <c r="B440" s="260" t="s">
        <v>6073</v>
      </c>
      <c r="C440" s="261" t="s">
        <v>6077</v>
      </c>
      <c r="D440" s="264" t="s">
        <v>6078</v>
      </c>
      <c r="E440" s="265" t="s">
        <v>5194</v>
      </c>
      <c r="F440" s="268" t="s">
        <v>6076</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6047</v>
      </c>
      <c r="B441" s="260" t="s">
        <v>6073</v>
      </c>
      <c r="C441" s="261" t="s">
        <v>6079</v>
      </c>
      <c r="D441" s="264" t="s">
        <v>6080</v>
      </c>
      <c r="E441" s="265" t="s">
        <v>5194</v>
      </c>
      <c r="F441" s="268" t="s">
        <v>6076</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6047</v>
      </c>
      <c r="B442" s="260" t="s">
        <v>6073</v>
      </c>
      <c r="C442" s="261" t="s">
        <v>6081</v>
      </c>
      <c r="D442" s="264" t="s">
        <v>6082</v>
      </c>
      <c r="E442" s="265" t="s">
        <v>5194</v>
      </c>
      <c r="F442" s="268" t="s">
        <v>6076</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6047</v>
      </c>
      <c r="B443" s="260" t="s">
        <v>6073</v>
      </c>
      <c r="C443" s="261" t="s">
        <v>6083</v>
      </c>
      <c r="D443" s="264" t="s">
        <v>6084</v>
      </c>
      <c r="E443" s="265" t="s">
        <v>5223</v>
      </c>
      <c r="F443" s="268" t="s">
        <v>6076</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6047</v>
      </c>
      <c r="B444" s="260" t="s">
        <v>6073</v>
      </c>
      <c r="C444" s="261" t="s">
        <v>6085</v>
      </c>
      <c r="D444" s="264" t="s">
        <v>6086</v>
      </c>
      <c r="E444" s="265" t="s">
        <v>5223</v>
      </c>
      <c r="F444" s="268" t="s">
        <v>6076</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6047</v>
      </c>
      <c r="B445" s="260" t="s">
        <v>6073</v>
      </c>
      <c r="C445" s="261" t="s">
        <v>6087</v>
      </c>
      <c r="D445" s="264" t="s">
        <v>6088</v>
      </c>
      <c r="E445" s="265" t="s">
        <v>5223</v>
      </c>
      <c r="F445" s="268" t="s">
        <v>6076</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6047</v>
      </c>
      <c r="B446" s="260" t="s">
        <v>6073</v>
      </c>
      <c r="C446" s="261" t="s">
        <v>6089</v>
      </c>
      <c r="D446" s="264" t="s">
        <v>6090</v>
      </c>
      <c r="E446" s="265" t="s">
        <v>5338</v>
      </c>
      <c r="F446" s="268" t="s">
        <v>6076</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6047</v>
      </c>
      <c r="B447" s="260" t="s">
        <v>6073</v>
      </c>
      <c r="C447" s="261" t="s">
        <v>6091</v>
      </c>
      <c r="D447" s="264" t="s">
        <v>6092</v>
      </c>
      <c r="E447" s="265" t="s">
        <v>5223</v>
      </c>
      <c r="F447" s="268" t="s">
        <v>6076</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6047</v>
      </c>
      <c r="B448" s="260" t="s">
        <v>6073</v>
      </c>
      <c r="C448" s="261" t="s">
        <v>6093</v>
      </c>
      <c r="D448" s="264" t="s">
        <v>6094</v>
      </c>
      <c r="E448" s="265" t="s">
        <v>5338</v>
      </c>
      <c r="F448" s="268" t="s">
        <v>6076</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6047</v>
      </c>
      <c r="B449" s="260" t="s">
        <v>6073</v>
      </c>
      <c r="C449" s="261" t="s">
        <v>6095</v>
      </c>
      <c r="D449" s="264" t="s">
        <v>6096</v>
      </c>
      <c r="E449" s="265" t="s">
        <v>5338</v>
      </c>
      <c r="F449" s="268" t="s">
        <v>6076</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6097</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6097</v>
      </c>
      <c r="B451" s="259" t="s">
        <v>6098</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6097</v>
      </c>
      <c r="B452" s="260" t="s">
        <v>6098</v>
      </c>
      <c r="C452" s="261" t="s">
        <v>6099</v>
      </c>
      <c r="D452" s="264" t="s">
        <v>6100</v>
      </c>
      <c r="E452" s="265" t="s">
        <v>5194</v>
      </c>
      <c r="F452" s="268" t="s">
        <v>6101</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6097</v>
      </c>
      <c r="B453" s="260" t="s">
        <v>6098</v>
      </c>
      <c r="C453" s="261" t="s">
        <v>6102</v>
      </c>
      <c r="D453" s="264" t="s">
        <v>6103</v>
      </c>
      <c r="E453" s="265" t="s">
        <v>5194</v>
      </c>
      <c r="F453" s="268" t="s">
        <v>6101</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6097</v>
      </c>
      <c r="B454" s="260" t="s">
        <v>6098</v>
      </c>
      <c r="C454" s="261" t="s">
        <v>6104</v>
      </c>
      <c r="D454" s="264" t="s">
        <v>6105</v>
      </c>
      <c r="E454" s="265" t="s">
        <v>5194</v>
      </c>
      <c r="F454" s="268" t="s">
        <v>6101</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6097</v>
      </c>
      <c r="B455" s="260" t="s">
        <v>6098</v>
      </c>
      <c r="C455" s="261" t="s">
        <v>6106</v>
      </c>
      <c r="D455" s="264" t="s">
        <v>6107</v>
      </c>
      <c r="E455" s="265" t="s">
        <v>5194</v>
      </c>
      <c r="F455" s="268" t="s">
        <v>6101</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6097</v>
      </c>
      <c r="B456" s="260" t="s">
        <v>6098</v>
      </c>
      <c r="C456" s="261" t="s">
        <v>6108</v>
      </c>
      <c r="D456" s="264" t="s">
        <v>6109</v>
      </c>
      <c r="E456" s="265" t="s">
        <v>5194</v>
      </c>
      <c r="F456" s="268" t="s">
        <v>6101</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6097</v>
      </c>
      <c r="B457" s="260" t="s">
        <v>6098</v>
      </c>
      <c r="C457" s="261" t="s">
        <v>6110</v>
      </c>
      <c r="D457" s="264" t="s">
        <v>6111</v>
      </c>
      <c r="E457" s="265" t="s">
        <v>5223</v>
      </c>
      <c r="F457" s="268" t="s">
        <v>6101</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6097</v>
      </c>
      <c r="B458" s="260" t="s">
        <v>6098</v>
      </c>
      <c r="C458" s="261" t="s">
        <v>6112</v>
      </c>
      <c r="D458" s="264" t="s">
        <v>6113</v>
      </c>
      <c r="E458" s="265" t="s">
        <v>5223</v>
      </c>
      <c r="F458" s="268" t="s">
        <v>6101</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6097</v>
      </c>
      <c r="B459" s="260" t="s">
        <v>6098</v>
      </c>
      <c r="C459" s="261" t="s">
        <v>6114</v>
      </c>
      <c r="D459" s="264" t="s">
        <v>6115</v>
      </c>
      <c r="E459" s="265" t="s">
        <v>5223</v>
      </c>
      <c r="F459" s="268" t="s">
        <v>6101</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6097</v>
      </c>
      <c r="B460" s="260" t="s">
        <v>6098</v>
      </c>
      <c r="C460" s="261" t="s">
        <v>6116</v>
      </c>
      <c r="D460" s="264" t="s">
        <v>6117</v>
      </c>
      <c r="E460" s="265" t="s">
        <v>5223</v>
      </c>
      <c r="F460" s="268" t="s">
        <v>6101</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6097</v>
      </c>
      <c r="B461" s="260" t="s">
        <v>6098</v>
      </c>
      <c r="C461" s="261" t="s">
        <v>6118</v>
      </c>
      <c r="D461" s="264" t="s">
        <v>6119</v>
      </c>
      <c r="E461" s="265" t="s">
        <v>5223</v>
      </c>
      <c r="F461" s="268" t="s">
        <v>6101</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6097</v>
      </c>
      <c r="B462" s="260" t="s">
        <v>6098</v>
      </c>
      <c r="C462" s="261" t="s">
        <v>6120</v>
      </c>
      <c r="D462" s="264" t="s">
        <v>6121</v>
      </c>
      <c r="E462" s="265" t="s">
        <v>5223</v>
      </c>
      <c r="F462" s="268" t="s">
        <v>6101</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6097</v>
      </c>
      <c r="B463" s="260" t="s">
        <v>6098</v>
      </c>
      <c r="C463" s="261" t="s">
        <v>6122</v>
      </c>
      <c r="D463" s="264" t="s">
        <v>6123</v>
      </c>
      <c r="E463" s="265" t="s">
        <v>5223</v>
      </c>
      <c r="F463" s="268" t="s">
        <v>6101</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6097</v>
      </c>
      <c r="B464" s="260" t="s">
        <v>6098</v>
      </c>
      <c r="C464" s="261" t="s">
        <v>6124</v>
      </c>
      <c r="D464" s="264" t="s">
        <v>6125</v>
      </c>
      <c r="E464" s="265" t="s">
        <v>5223</v>
      </c>
      <c r="F464" s="268" t="s">
        <v>6101</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6097</v>
      </c>
      <c r="B465" s="260" t="s">
        <v>6098</v>
      </c>
      <c r="C465" s="261" t="s">
        <v>6126</v>
      </c>
      <c r="D465" s="264" t="s">
        <v>6127</v>
      </c>
      <c r="E465" s="265" t="s">
        <v>5223</v>
      </c>
      <c r="F465" s="268" t="s">
        <v>6101</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6097</v>
      </c>
      <c r="B466" s="259" t="s">
        <v>6128</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6097</v>
      </c>
      <c r="B467" s="260" t="s">
        <v>6128</v>
      </c>
      <c r="C467" s="261" t="s">
        <v>6129</v>
      </c>
      <c r="D467" s="264" t="s">
        <v>6130</v>
      </c>
      <c r="E467" s="265" t="s">
        <v>5194</v>
      </c>
      <c r="F467" s="268" t="s">
        <v>5333</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6097</v>
      </c>
      <c r="B468" s="260" t="s">
        <v>6128</v>
      </c>
      <c r="C468" s="261" t="s">
        <v>6131</v>
      </c>
      <c r="D468" s="264" t="s">
        <v>6132</v>
      </c>
      <c r="E468" s="265" t="s">
        <v>5194</v>
      </c>
      <c r="F468" s="268" t="s">
        <v>5333</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6097</v>
      </c>
      <c r="B469" s="260" t="s">
        <v>6128</v>
      </c>
      <c r="C469" s="261" t="s">
        <v>6133</v>
      </c>
      <c r="D469" s="264" t="s">
        <v>6134</v>
      </c>
      <c r="E469" s="265" t="s">
        <v>5194</v>
      </c>
      <c r="F469" s="268" t="s">
        <v>5333</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6097</v>
      </c>
      <c r="B470" s="260" t="s">
        <v>6128</v>
      </c>
      <c r="C470" s="261" t="s">
        <v>6135</v>
      </c>
      <c r="D470" s="264" t="s">
        <v>6136</v>
      </c>
      <c r="E470" s="265" t="s">
        <v>5290</v>
      </c>
      <c r="F470" s="268" t="s">
        <v>5702</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6097</v>
      </c>
      <c r="B471" s="260" t="s">
        <v>6128</v>
      </c>
      <c r="C471" s="261" t="s">
        <v>6137</v>
      </c>
      <c r="D471" s="264" t="s">
        <v>6138</v>
      </c>
      <c r="E471" s="265" t="s">
        <v>5290</v>
      </c>
      <c r="F471" s="268" t="s">
        <v>5702</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6097</v>
      </c>
      <c r="B472" s="260" t="s">
        <v>6128</v>
      </c>
      <c r="C472" s="261" t="s">
        <v>6139</v>
      </c>
      <c r="D472" s="264" t="s">
        <v>6140</v>
      </c>
      <c r="E472" s="265" t="s">
        <v>5194</v>
      </c>
      <c r="F472" s="268" t="s">
        <v>5702</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6097</v>
      </c>
      <c r="B473" s="260" t="s">
        <v>6128</v>
      </c>
      <c r="C473" s="261" t="s">
        <v>6141</v>
      </c>
      <c r="D473" s="264" t="s">
        <v>6142</v>
      </c>
      <c r="E473" s="265" t="s">
        <v>5194</v>
      </c>
      <c r="F473" s="268" t="s">
        <v>5641</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6097</v>
      </c>
      <c r="B474" s="260" t="s">
        <v>6128</v>
      </c>
      <c r="C474" s="261" t="s">
        <v>6143</v>
      </c>
      <c r="D474" s="264" t="s">
        <v>6144</v>
      </c>
      <c r="E474" s="265" t="s">
        <v>5223</v>
      </c>
      <c r="F474" s="268" t="s">
        <v>5641</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6097</v>
      </c>
      <c r="B475" s="260" t="s">
        <v>6128</v>
      </c>
      <c r="C475" s="261" t="s">
        <v>6145</v>
      </c>
      <c r="D475" s="264" t="s">
        <v>6146</v>
      </c>
      <c r="E475" s="265" t="s">
        <v>5223</v>
      </c>
      <c r="F475" s="268" t="s">
        <v>5641</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6097</v>
      </c>
      <c r="B476" s="260" t="s">
        <v>6128</v>
      </c>
      <c r="C476" s="261" t="s">
        <v>6147</v>
      </c>
      <c r="D476" s="264" t="s">
        <v>6148</v>
      </c>
      <c r="E476" s="265" t="s">
        <v>5223</v>
      </c>
      <c r="F476" s="268" t="s">
        <v>5641</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6097</v>
      </c>
      <c r="B477" s="260" t="s">
        <v>6128</v>
      </c>
      <c r="C477" s="261" t="s">
        <v>6149</v>
      </c>
      <c r="D477" s="264" t="s">
        <v>6150</v>
      </c>
      <c r="E477" s="265" t="s">
        <v>5223</v>
      </c>
      <c r="F477" s="268" t="s">
        <v>5641</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6097</v>
      </c>
      <c r="B478" s="260" t="s">
        <v>6128</v>
      </c>
      <c r="C478" s="261" t="s">
        <v>6151</v>
      </c>
      <c r="D478" s="264" t="s">
        <v>6152</v>
      </c>
      <c r="E478" s="265" t="s">
        <v>5223</v>
      </c>
      <c r="F478" s="268" t="s">
        <v>5702</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6097</v>
      </c>
      <c r="B479" s="260" t="s">
        <v>6128</v>
      </c>
      <c r="C479" s="261" t="s">
        <v>6153</v>
      </c>
      <c r="D479" s="264" t="s">
        <v>6154</v>
      </c>
      <c r="E479" s="265" t="s">
        <v>5338</v>
      </c>
      <c r="F479" s="268" t="s">
        <v>5702</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6097</v>
      </c>
      <c r="B480" s="260" t="s">
        <v>6128</v>
      </c>
      <c r="C480" s="261" t="s">
        <v>6155</v>
      </c>
      <c r="D480" s="264" t="s">
        <v>6156</v>
      </c>
      <c r="E480" s="265" t="s">
        <v>5338</v>
      </c>
      <c r="F480" s="268" t="s">
        <v>5702</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6097</v>
      </c>
      <c r="B481" s="273" t="s">
        <v>6128</v>
      </c>
      <c r="C481" s="274" t="s">
        <v>6157</v>
      </c>
      <c r="D481" s="275" t="s">
        <v>6158</v>
      </c>
      <c r="E481" s="276" t="s">
        <v>5338</v>
      </c>
      <c r="F481" s="277" t="s">
        <v>5333</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455</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IFERROR(INDEX('Recommendations'!$H$2:$H$90, MATCH(H2,'Recommendations'!$A$2:$A$90,0))="Implemented", FALSE))</xm:f>
            <x14:dxf>
              <font>
                <color rgb="FF000000"/>
              </font>
              <fill>
                <patternFill>
                  <bgColor rgb="FF3C7D22"/>
                </patternFill>
              </fill>
            </x14:dxf>
          </x14:cfRule>
          <x14:cfRule type="expression" priority="2" id="{00000000-000E-0000-0B00-000002000000}">
            <xm:f>AND(H2&lt;&gt;"", IFERROR(INDEX('Recommendations'!$H$2:$H$90, MATCH(H2,'Recommendations'!$A$2:$A$90,0))="Compensated", FALSE))</xm:f>
            <x14:dxf>
              <font>
                <color rgb="FF000000"/>
              </font>
              <fill>
                <patternFill>
                  <bgColor rgb="FFC6E0B4"/>
                </patternFill>
              </fill>
            </x14:dxf>
          </x14:cfRule>
          <x14:cfRule type="expression" priority="3" id="{00000000-000E-0000-0B00-000003000000}">
            <xm:f>AND(H2&lt;&gt;"", IFERROR(INDEX('Recommendations'!$H$2:$H$90, MATCH(H2,'Recommendations'!$A$2:$A$90,0))="Testing", FALSE))</xm:f>
            <x14:dxf>
              <font>
                <color rgb="FF000000"/>
              </font>
              <fill>
                <patternFill>
                  <bgColor rgb="FFFFC000"/>
                </patternFill>
              </fill>
            </x14:dxf>
          </x14:cfRule>
          <x14:cfRule type="expression" priority="4" id="{00000000-000E-0000-0B00-000004000000}">
            <xm:f>AND(H2&lt;&gt;"", IFERROR(INDEX('Recommendations'!$H$2:$H$90, MATCH(H2,'Recommendations'!$A$2:$A$90,0))="Failed", FALSE))</xm:f>
            <x14:dxf>
              <font>
                <color rgb="FF000000"/>
              </font>
              <fill>
                <patternFill>
                  <bgColor rgb="FFD82891"/>
                </patternFill>
              </fill>
            </x14:dxf>
          </x14:cfRule>
          <x14:cfRule type="expression" priority="5" id="{00000000-000E-0000-0B00-000005000000}">
            <xm:f>AND(H2&lt;&gt;"", IFERROR(INDEX('Recommendations'!$H$2:$H$90, MATCH(H2,'Recommendations'!$A$2:$A$90,0))="Risk Accepted", FALSE))</xm:f>
            <x14:dxf>
              <font>
                <color rgb="FF000000"/>
              </font>
              <fill>
                <patternFill>
                  <bgColor rgb="FFD9D9D9"/>
                </patternFill>
              </fill>
            </x14:dxf>
          </x14:cfRule>
          <x14:cfRule type="expression" priority="6" id="{00000000-000E-0000-0B00-000006000000}">
            <xm:f>AND(H2&lt;&gt;"", IFERROR(INDEX('Recommendations'!$H$2:$H$90, MATCH(H2,'Recommendations'!$A$2:$A$90,0))="N/A",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538</v>
      </c>
      <c r="C2" s="293"/>
      <c r="D2" s="293"/>
      <c r="E2" s="293"/>
      <c r="F2" s="293"/>
      <c r="G2" s="293"/>
      <c r="H2" s="293"/>
      <c r="I2" s="293"/>
    </row>
    <row r="4" spans="2:15" ht="18.5" x14ac:dyDescent="0.45">
      <c r="B4" s="42" t="s">
        <v>539</v>
      </c>
    </row>
    <row r="5" spans="2:15" x14ac:dyDescent="0.35">
      <c r="B5" s="44" t="s">
        <v>21</v>
      </c>
      <c r="C5" s="44" t="s">
        <v>540</v>
      </c>
      <c r="D5" s="44" t="s">
        <v>541</v>
      </c>
      <c r="F5" s="294" t="s">
        <v>542</v>
      </c>
      <c r="G5" s="294"/>
      <c r="H5" s="294"/>
      <c r="I5" s="295" t="s">
        <v>543</v>
      </c>
      <c r="J5" s="295"/>
      <c r="K5" s="295"/>
      <c r="L5" s="295"/>
      <c r="M5" s="295"/>
      <c r="N5" s="295"/>
      <c r="O5" s="295"/>
    </row>
    <row r="6" spans="2:15" x14ac:dyDescent="0.35">
      <c r="B6" s="50" t="s">
        <v>544</v>
      </c>
      <c r="C6" s="51">
        <v>89</v>
      </c>
      <c r="D6" s="52" t="s">
        <v>21</v>
      </c>
      <c r="F6" s="294" t="s">
        <v>545</v>
      </c>
      <c r="G6" s="294"/>
      <c r="H6" s="294"/>
      <c r="I6" s="296" t="s">
        <v>546</v>
      </c>
      <c r="J6" s="296"/>
      <c r="K6" s="296"/>
      <c r="L6" s="296"/>
      <c r="M6" s="296"/>
      <c r="N6" s="296"/>
      <c r="O6" s="296"/>
    </row>
    <row r="7" spans="2:15" x14ac:dyDescent="0.35">
      <c r="B7" s="53" t="s">
        <v>547</v>
      </c>
      <c r="C7" s="54">
        <f>C6-C8-C9</f>
        <v>89</v>
      </c>
      <c r="D7" s="55">
        <f>IF(C6&gt;0,C7/C6,0)</f>
        <v>1</v>
      </c>
      <c r="F7" s="294" t="s">
        <v>548</v>
      </c>
      <c r="G7" s="294"/>
      <c r="H7" s="294"/>
      <c r="I7" s="296" t="s">
        <v>546</v>
      </c>
      <c r="J7" s="296"/>
      <c r="K7" s="296"/>
      <c r="L7" s="296"/>
      <c r="M7" s="296"/>
      <c r="N7" s="296"/>
      <c r="O7" s="296"/>
    </row>
    <row r="8" spans="2:15" x14ac:dyDescent="0.35">
      <c r="B8" s="46" t="s">
        <v>549</v>
      </c>
      <c r="C8" s="47">
        <f>COUNTIF('Recommendations'!H:H,"Risk Accepted")</f>
        <v>0</v>
      </c>
      <c r="D8" s="48">
        <f>IF(C6&gt;0,C8/C6,0)</f>
        <v>0</v>
      </c>
      <c r="F8" s="294" t="s">
        <v>550</v>
      </c>
      <c r="G8" s="294"/>
      <c r="H8" s="294"/>
      <c r="I8" s="296" t="s">
        <v>546</v>
      </c>
      <c r="J8" s="296"/>
      <c r="K8" s="296"/>
      <c r="L8" s="296"/>
      <c r="M8" s="296"/>
      <c r="N8" s="296"/>
      <c r="O8" s="296"/>
    </row>
    <row r="9" spans="2:15" x14ac:dyDescent="0.35">
      <c r="B9" s="46" t="s">
        <v>551</v>
      </c>
      <c r="C9" s="47">
        <f>COUNTIF('Recommendations'!H:H,"N/A")</f>
        <v>0</v>
      </c>
      <c r="D9" s="48">
        <f>IF(C6&gt;0,C9/C6,0)</f>
        <v>0</v>
      </c>
      <c r="F9" s="294" t="s">
        <v>552</v>
      </c>
      <c r="G9" s="294"/>
      <c r="H9" s="294"/>
      <c r="I9" s="296" t="s">
        <v>546</v>
      </c>
      <c r="J9" s="296"/>
      <c r="K9" s="296"/>
      <c r="L9" s="296"/>
      <c r="M9" s="296"/>
      <c r="N9" s="296"/>
      <c r="O9" s="296"/>
    </row>
    <row r="12" spans="2:15" ht="18.5" x14ac:dyDescent="0.45">
      <c r="B12" s="42" t="s">
        <v>553</v>
      </c>
    </row>
    <row r="14" spans="2:15" x14ac:dyDescent="0.35">
      <c r="B14" s="56" t="s">
        <v>554</v>
      </c>
    </row>
    <row r="15" spans="2:15" x14ac:dyDescent="0.35">
      <c r="B15" s="44" t="s">
        <v>21</v>
      </c>
      <c r="C15" s="44" t="s">
        <v>555</v>
      </c>
      <c r="D15" s="44" t="s">
        <v>556</v>
      </c>
      <c r="E15" s="44" t="s">
        <v>557</v>
      </c>
      <c r="F15" s="44" t="s">
        <v>558</v>
      </c>
    </row>
    <row r="16" spans="2:15" x14ac:dyDescent="0.35">
      <c r="B16" s="46" t="s">
        <v>559</v>
      </c>
      <c r="C16" s="47">
        <f>COUNTIF('Recommendations'!M:M,"Resolved")</f>
        <v>0</v>
      </c>
      <c r="D16" s="47">
        <f>COUNTIF('Recommendations'!M:M,"Testing")</f>
        <v>0</v>
      </c>
      <c r="E16" s="47">
        <f>COUNTIF('Recommendations'!M:M,"Outstanding")</f>
        <v>89</v>
      </c>
      <c r="F16" s="47">
        <f>SUM(C16:E16)</f>
        <v>89</v>
      </c>
    </row>
    <row r="18" spans="2:6" x14ac:dyDescent="0.35">
      <c r="B18" s="56" t="s">
        <v>560</v>
      </c>
    </row>
    <row r="19" spans="2:6" x14ac:dyDescent="0.35">
      <c r="B19" s="57" t="s">
        <v>21</v>
      </c>
      <c r="C19" s="57" t="s">
        <v>555</v>
      </c>
      <c r="D19" s="57" t="s">
        <v>556</v>
      </c>
      <c r="E19" s="57" t="s">
        <v>557</v>
      </c>
      <c r="F19" s="57" t="s">
        <v>21</v>
      </c>
    </row>
    <row r="20" spans="2:6" x14ac:dyDescent="0.35">
      <c r="B20" s="46" t="s">
        <v>559</v>
      </c>
      <c r="C20" s="48">
        <f>IF(F16&gt;0, C16/F16, 0)</f>
        <v>0</v>
      </c>
      <c r="D20" s="48">
        <f>IF(F16&gt;0, D16/F16, 0)</f>
        <v>0</v>
      </c>
      <c r="E20" s="48">
        <f>IF(F16&gt;0, E16/F16, 0)</f>
        <v>1</v>
      </c>
      <c r="F20" s="49" t="s">
        <v>21</v>
      </c>
    </row>
    <row r="25" spans="2:6" ht="18.5" x14ac:dyDescent="0.45">
      <c r="B25" s="42" t="s">
        <v>561</v>
      </c>
    </row>
    <row r="27" spans="2:6" x14ac:dyDescent="0.35">
      <c r="B27" s="56" t="s">
        <v>554</v>
      </c>
    </row>
    <row r="28" spans="2:6" x14ac:dyDescent="0.35">
      <c r="B28" s="44" t="s">
        <v>3</v>
      </c>
      <c r="C28" s="44" t="s">
        <v>555</v>
      </c>
      <c r="D28" s="44" t="s">
        <v>556</v>
      </c>
      <c r="E28" s="44" t="s">
        <v>557</v>
      </c>
      <c r="F28" s="44" t="s">
        <v>558</v>
      </c>
    </row>
    <row r="29" spans="2:6" x14ac:dyDescent="0.35">
      <c r="B29" s="46" t="s">
        <v>17</v>
      </c>
      <c r="C29" s="47">
        <f>COUNTIFS('Recommendations'!D:D,"Component-1",'Recommendations'!M:M,"=Resolved")</f>
        <v>0</v>
      </c>
      <c r="D29" s="47">
        <f>COUNTIFS('Recommendations'!D:D,"=Component-1",'Recommendations'!M:M,"=Testing")</f>
        <v>0</v>
      </c>
      <c r="E29" s="47">
        <f>COUNTIFS('Recommendations'!D:D,"=Component-1",'Recommendations'!M:M,"=Outstanding")</f>
        <v>29</v>
      </c>
      <c r="F29" s="47">
        <f>SUM(C29:E29)</f>
        <v>29</v>
      </c>
    </row>
    <row r="30" spans="2:6" x14ac:dyDescent="0.35">
      <c r="B30" s="46" t="s">
        <v>168</v>
      </c>
      <c r="C30" s="47">
        <f>COUNTIFS('Recommendations'!D:D,"NDM",'Recommendations'!M:M,"=Resolved")</f>
        <v>0</v>
      </c>
      <c r="D30" s="47">
        <f>COUNTIFS('Recommendations'!D:D,"=NDM",'Recommendations'!M:M,"=Testing")</f>
        <v>0</v>
      </c>
      <c r="E30" s="47">
        <f>COUNTIFS('Recommendations'!D:D,"=NDM",'Recommendations'!M:M,"=Outstanding")</f>
        <v>60</v>
      </c>
      <c r="F30" s="47">
        <f>SUM(C30:E30)</f>
        <v>60</v>
      </c>
    </row>
    <row r="32" spans="2:6" x14ac:dyDescent="0.35">
      <c r="B32" s="56" t="s">
        <v>560</v>
      </c>
    </row>
    <row r="33" spans="2:6" x14ac:dyDescent="0.35">
      <c r="B33" s="57" t="s">
        <v>3</v>
      </c>
      <c r="C33" s="57" t="s">
        <v>555</v>
      </c>
      <c r="D33" s="57" t="s">
        <v>556</v>
      </c>
      <c r="E33" s="57" t="s">
        <v>557</v>
      </c>
      <c r="F33" s="57" t="s">
        <v>21</v>
      </c>
    </row>
    <row r="34" spans="2:6" x14ac:dyDescent="0.35">
      <c r="B34" s="46" t="s">
        <v>17</v>
      </c>
      <c r="C34" s="48">
        <f>IF(F29&gt;0, C29/F29, 0)</f>
        <v>0</v>
      </c>
      <c r="D34" s="48">
        <f>IF(F29&gt;0, D29/F29, 0)</f>
        <v>0</v>
      </c>
      <c r="E34" s="48">
        <f>IF(F29&gt;0, E29/F29, 0)</f>
        <v>1</v>
      </c>
      <c r="F34" s="49" t="s">
        <v>21</v>
      </c>
    </row>
    <row r="35" spans="2:6" x14ac:dyDescent="0.35">
      <c r="B35" s="46" t="s">
        <v>168</v>
      </c>
      <c r="C35" s="48">
        <f>IF(F30&gt;0, C30/F30, 0)</f>
        <v>0</v>
      </c>
      <c r="D35" s="48">
        <f>IF(F30&gt;0, D30/F30, 0)</f>
        <v>0</v>
      </c>
      <c r="E35" s="48">
        <f>IF(F30&gt;0, E30/F30, 0)</f>
        <v>1</v>
      </c>
      <c r="F35" s="49" t="s">
        <v>21</v>
      </c>
    </row>
    <row r="40" spans="2:6" ht="18.5" x14ac:dyDescent="0.45">
      <c r="B40" s="42" t="s">
        <v>562</v>
      </c>
    </row>
    <row r="42" spans="2:6" x14ac:dyDescent="0.35">
      <c r="B42" s="56" t="s">
        <v>554</v>
      </c>
    </row>
    <row r="43" spans="2:6" x14ac:dyDescent="0.35">
      <c r="B43" s="44" t="s">
        <v>6</v>
      </c>
      <c r="C43" s="44" t="s">
        <v>555</v>
      </c>
      <c r="D43" s="44" t="s">
        <v>556</v>
      </c>
      <c r="E43" s="44" t="s">
        <v>557</v>
      </c>
      <c r="F43" s="44" t="s">
        <v>558</v>
      </c>
    </row>
    <row r="44" spans="2:6" x14ac:dyDescent="0.35">
      <c r="B44" s="46" t="s">
        <v>563</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564</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565</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566</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567</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89</v>
      </c>
      <c r="F49" s="47">
        <f t="shared" si="0"/>
        <v>89</v>
      </c>
    </row>
    <row r="51" spans="2:6" x14ac:dyDescent="0.35">
      <c r="B51" s="56" t="s">
        <v>560</v>
      </c>
    </row>
    <row r="52" spans="2:6" x14ac:dyDescent="0.35">
      <c r="B52" s="57" t="s">
        <v>6</v>
      </c>
      <c r="C52" s="57" t="s">
        <v>555</v>
      </c>
      <c r="D52" s="57" t="s">
        <v>556</v>
      </c>
      <c r="E52" s="57" t="s">
        <v>557</v>
      </c>
      <c r="F52" s="57" t="s">
        <v>21</v>
      </c>
    </row>
    <row r="53" spans="2:6" x14ac:dyDescent="0.35">
      <c r="B53" s="46" t="s">
        <v>563</v>
      </c>
      <c r="C53" s="48">
        <f t="shared" ref="C53:C58" si="1">IF(F44&gt;0, C44/F44, 0)</f>
        <v>0</v>
      </c>
      <c r="D53" s="48">
        <f t="shared" ref="D53:D58" si="2">IF(F44&gt;0, D44/F44, 0)</f>
        <v>0</v>
      </c>
      <c r="E53" s="48">
        <f t="shared" ref="E53:E58" si="3">IF(F44&gt;0, E44/F44, 0)</f>
        <v>0</v>
      </c>
      <c r="F53" s="49" t="s">
        <v>21</v>
      </c>
    </row>
    <row r="54" spans="2:6" x14ac:dyDescent="0.35">
      <c r="B54" s="46" t="s">
        <v>564</v>
      </c>
      <c r="C54" s="48">
        <f t="shared" si="1"/>
        <v>0</v>
      </c>
      <c r="D54" s="48">
        <f t="shared" si="2"/>
        <v>0</v>
      </c>
      <c r="E54" s="48">
        <f t="shared" si="3"/>
        <v>0</v>
      </c>
      <c r="F54" s="49" t="s">
        <v>21</v>
      </c>
    </row>
    <row r="55" spans="2:6" x14ac:dyDescent="0.35">
      <c r="B55" s="46" t="s">
        <v>565</v>
      </c>
      <c r="C55" s="48">
        <f t="shared" si="1"/>
        <v>0</v>
      </c>
      <c r="D55" s="48">
        <f t="shared" si="2"/>
        <v>0</v>
      </c>
      <c r="E55" s="48">
        <f t="shared" si="3"/>
        <v>0</v>
      </c>
      <c r="F55" s="49" t="s">
        <v>21</v>
      </c>
    </row>
    <row r="56" spans="2:6" x14ac:dyDescent="0.35">
      <c r="B56" s="46" t="s">
        <v>566</v>
      </c>
      <c r="C56" s="48">
        <f t="shared" si="1"/>
        <v>0</v>
      </c>
      <c r="D56" s="48">
        <f t="shared" si="2"/>
        <v>0</v>
      </c>
      <c r="E56" s="48">
        <f t="shared" si="3"/>
        <v>0</v>
      </c>
      <c r="F56" s="49" t="s">
        <v>21</v>
      </c>
    </row>
    <row r="57" spans="2:6" x14ac:dyDescent="0.35">
      <c r="B57" s="46" t="s">
        <v>567</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568</v>
      </c>
    </row>
    <row r="65" spans="2:6" x14ac:dyDescent="0.35">
      <c r="B65" s="56" t="s">
        <v>554</v>
      </c>
    </row>
    <row r="66" spans="2:6" x14ac:dyDescent="0.35">
      <c r="B66" s="44" t="s">
        <v>2</v>
      </c>
      <c r="C66" s="44" t="s">
        <v>555</v>
      </c>
      <c r="D66" s="44" t="s">
        <v>556</v>
      </c>
      <c r="E66" s="44" t="s">
        <v>557</v>
      </c>
      <c r="F66" s="44" t="s">
        <v>558</v>
      </c>
    </row>
    <row r="67" spans="2:6" x14ac:dyDescent="0.35">
      <c r="B67" s="46" t="s">
        <v>16</v>
      </c>
      <c r="C67" s="47">
        <f>COUNTIFS('Recommendations'!C:C,"CAT I (High)",'Recommendations'!M:M,"=Resolved")</f>
        <v>0</v>
      </c>
      <c r="D67" s="47">
        <f>COUNTIFS('Recommendations'!C:C,"=CAT I (High)",'Recommendations'!M:M,"=Testing")</f>
        <v>0</v>
      </c>
      <c r="E67" s="47">
        <f>COUNTIFS('Recommendations'!C:C,"=CAT I (High)",'Recommendations'!M:M,"=Outstanding")</f>
        <v>12</v>
      </c>
      <c r="F67" s="47">
        <f>SUM(C67:E67)</f>
        <v>12</v>
      </c>
    </row>
    <row r="68" spans="2:6" x14ac:dyDescent="0.35">
      <c r="B68" s="46" t="s">
        <v>27</v>
      </c>
      <c r="C68" s="47">
        <f>COUNTIFS('Recommendations'!C:C,"CAT II (Medium)",'Recommendations'!M:M,"=Resolved")</f>
        <v>0</v>
      </c>
      <c r="D68" s="47">
        <f>COUNTIFS('Recommendations'!C:C,"=CAT II (Medium)",'Recommendations'!M:M,"=Testing")</f>
        <v>0</v>
      </c>
      <c r="E68" s="47">
        <f>COUNTIFS('Recommendations'!C:C,"=CAT II (Medium)",'Recommendations'!M:M,"=Outstanding")</f>
        <v>75</v>
      </c>
      <c r="F68" s="47">
        <f>SUM(C68:E68)</f>
        <v>75</v>
      </c>
    </row>
    <row r="69" spans="2:6" x14ac:dyDescent="0.35">
      <c r="B69" s="46" t="s">
        <v>48</v>
      </c>
      <c r="C69" s="47">
        <f>COUNTIFS('Recommendations'!C:C,"CAT III (Low)",'Recommendations'!M:M,"=Resolved")</f>
        <v>0</v>
      </c>
      <c r="D69" s="47">
        <f>COUNTIFS('Recommendations'!C:C,"=CAT III (Low)",'Recommendations'!M:M,"=Testing")</f>
        <v>0</v>
      </c>
      <c r="E69" s="47">
        <f>COUNTIFS('Recommendations'!C:C,"=CAT III (Low)",'Recommendations'!M:M,"=Outstanding")</f>
        <v>2</v>
      </c>
      <c r="F69" s="47">
        <f>SUM(C69:E69)</f>
        <v>2</v>
      </c>
    </row>
    <row r="71" spans="2:6" x14ac:dyDescent="0.35">
      <c r="B71" s="56" t="s">
        <v>560</v>
      </c>
    </row>
    <row r="72" spans="2:6" x14ac:dyDescent="0.35">
      <c r="B72" s="57" t="s">
        <v>2</v>
      </c>
      <c r="C72" s="57" t="s">
        <v>555</v>
      </c>
      <c r="D72" s="57" t="s">
        <v>556</v>
      </c>
      <c r="E72" s="57" t="s">
        <v>557</v>
      </c>
      <c r="F72" s="57" t="s">
        <v>21</v>
      </c>
    </row>
    <row r="73" spans="2:6" x14ac:dyDescent="0.35">
      <c r="B73" s="46" t="s">
        <v>16</v>
      </c>
      <c r="C73" s="48">
        <f>IF(F67&gt;0, C67/F67, 0)</f>
        <v>0</v>
      </c>
      <c r="D73" s="48">
        <f>IF(F67&gt;0, D67/F67, 0)</f>
        <v>0</v>
      </c>
      <c r="E73" s="48">
        <f>IF(F67&gt;0, E67/F67, 0)</f>
        <v>1</v>
      </c>
      <c r="F73" s="49" t="s">
        <v>21</v>
      </c>
    </row>
    <row r="74" spans="2:6" x14ac:dyDescent="0.35">
      <c r="B74" s="46" t="s">
        <v>27</v>
      </c>
      <c r="C74" s="48">
        <f>IF(F68&gt;0, C68/F68, 0)</f>
        <v>0</v>
      </c>
      <c r="D74" s="48">
        <f>IF(F68&gt;0, D68/F68, 0)</f>
        <v>0</v>
      </c>
      <c r="E74" s="48">
        <f>IF(F68&gt;0, E68/F68, 0)</f>
        <v>1</v>
      </c>
      <c r="F74" s="49" t="s">
        <v>21</v>
      </c>
    </row>
    <row r="75" spans="2:6" x14ac:dyDescent="0.35">
      <c r="B75" s="46" t="s">
        <v>48</v>
      </c>
      <c r="C75" s="48">
        <f>IF(F69&gt;0, C69/F69, 0)</f>
        <v>0</v>
      </c>
      <c r="D75" s="48">
        <f>IF(F69&gt;0, D69/F69, 0)</f>
        <v>0</v>
      </c>
      <c r="E75" s="48">
        <f>IF(F69&gt;0, E69/F69, 0)</f>
        <v>1</v>
      </c>
      <c r="F75" s="49" t="s">
        <v>21</v>
      </c>
    </row>
    <row r="80" spans="2:6" ht="18.5" x14ac:dyDescent="0.45">
      <c r="B80" s="42" t="s">
        <v>569</v>
      </c>
    </row>
    <row r="82" spans="2:6" x14ac:dyDescent="0.35">
      <c r="B82" s="56" t="s">
        <v>554</v>
      </c>
    </row>
    <row r="83" spans="2:6" x14ac:dyDescent="0.35">
      <c r="B83" s="44" t="s">
        <v>4</v>
      </c>
      <c r="C83" s="44" t="s">
        <v>555</v>
      </c>
      <c r="D83" s="44" t="s">
        <v>556</v>
      </c>
      <c r="E83" s="44" t="s">
        <v>557</v>
      </c>
      <c r="F83" s="44" t="s">
        <v>558</v>
      </c>
    </row>
    <row r="84" spans="2:6" x14ac:dyDescent="0.35">
      <c r="B84" s="46" t="s">
        <v>570</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571</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572</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573</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89</v>
      </c>
      <c r="F88" s="47">
        <f>SUM(C88:E88)</f>
        <v>89</v>
      </c>
    </row>
    <row r="90" spans="2:6" x14ac:dyDescent="0.35">
      <c r="B90" s="56" t="s">
        <v>560</v>
      </c>
    </row>
    <row r="91" spans="2:6" x14ac:dyDescent="0.35">
      <c r="B91" s="57" t="s">
        <v>4</v>
      </c>
      <c r="C91" s="57" t="s">
        <v>555</v>
      </c>
      <c r="D91" s="57" t="s">
        <v>556</v>
      </c>
      <c r="E91" s="57" t="s">
        <v>557</v>
      </c>
      <c r="F91" s="57" t="s">
        <v>21</v>
      </c>
    </row>
    <row r="92" spans="2:6" x14ac:dyDescent="0.35">
      <c r="B92" s="46" t="s">
        <v>570</v>
      </c>
      <c r="C92" s="48">
        <f>IF(F84&gt;0, C84/F84, 0)</f>
        <v>0</v>
      </c>
      <c r="D92" s="48">
        <f>IF(F84&gt;0, D84/F84, 0)</f>
        <v>0</v>
      </c>
      <c r="E92" s="48">
        <f>IF(F84&gt;0, E84/F84, 0)</f>
        <v>0</v>
      </c>
      <c r="F92" s="49" t="s">
        <v>21</v>
      </c>
    </row>
    <row r="93" spans="2:6" x14ac:dyDescent="0.35">
      <c r="B93" s="46" t="s">
        <v>571</v>
      </c>
      <c r="C93" s="48">
        <f>IF(F85&gt;0, C85/F85, 0)</f>
        <v>0</v>
      </c>
      <c r="D93" s="48">
        <f>IF(F85&gt;0, D85/F85, 0)</f>
        <v>0</v>
      </c>
      <c r="E93" s="48">
        <f>IF(F85&gt;0, E85/F85, 0)</f>
        <v>0</v>
      </c>
      <c r="F93" s="49" t="s">
        <v>21</v>
      </c>
    </row>
    <row r="94" spans="2:6" x14ac:dyDescent="0.35">
      <c r="B94" s="46" t="s">
        <v>572</v>
      </c>
      <c r="C94" s="48">
        <f>IF(F86&gt;0, C86/F86, 0)</f>
        <v>0</v>
      </c>
      <c r="D94" s="48">
        <f>IF(F86&gt;0, D86/F86, 0)</f>
        <v>0</v>
      </c>
      <c r="E94" s="48">
        <f>IF(F86&gt;0, E86/F86, 0)</f>
        <v>0</v>
      </c>
      <c r="F94" s="49" t="s">
        <v>21</v>
      </c>
    </row>
    <row r="95" spans="2:6" x14ac:dyDescent="0.35">
      <c r="B95" s="46" t="s">
        <v>573</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574</v>
      </c>
    </row>
    <row r="103" spans="2:6" x14ac:dyDescent="0.35">
      <c r="B103" s="56" t="s">
        <v>554</v>
      </c>
    </row>
    <row r="104" spans="2:6" x14ac:dyDescent="0.35">
      <c r="B104" s="44" t="s">
        <v>575</v>
      </c>
      <c r="C104" s="44" t="s">
        <v>555</v>
      </c>
      <c r="D104" s="44" t="s">
        <v>556</v>
      </c>
      <c r="E104" s="44" t="s">
        <v>557</v>
      </c>
      <c r="F104" s="44" t="s">
        <v>558</v>
      </c>
    </row>
    <row r="105" spans="2:6" x14ac:dyDescent="0.35">
      <c r="B105" s="46" t="s">
        <v>576</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577</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578</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89</v>
      </c>
      <c r="F108" s="47">
        <f>SUM(C108:E108)</f>
        <v>89</v>
      </c>
    </row>
    <row r="110" spans="2:6" x14ac:dyDescent="0.35">
      <c r="B110" s="56" t="s">
        <v>560</v>
      </c>
    </row>
    <row r="111" spans="2:6" x14ac:dyDescent="0.35">
      <c r="B111" s="57" t="s">
        <v>575</v>
      </c>
      <c r="C111" s="57" t="s">
        <v>555</v>
      </c>
      <c r="D111" s="57" t="s">
        <v>556</v>
      </c>
      <c r="E111" s="57" t="s">
        <v>557</v>
      </c>
      <c r="F111" s="57" t="s">
        <v>21</v>
      </c>
    </row>
    <row r="112" spans="2:6" x14ac:dyDescent="0.35">
      <c r="B112" s="46" t="s">
        <v>576</v>
      </c>
      <c r="C112" s="48">
        <f>IF(F105&gt;0, C105/F105, 0)</f>
        <v>0</v>
      </c>
      <c r="D112" s="48">
        <f>IF(F105&gt;0, D105/F105, 0)</f>
        <v>0</v>
      </c>
      <c r="E112" s="48">
        <f>IF(F105&gt;0, E105/F105, 0)</f>
        <v>0</v>
      </c>
      <c r="F112" s="49" t="s">
        <v>21</v>
      </c>
    </row>
    <row r="113" spans="2:15" x14ac:dyDescent="0.35">
      <c r="B113" s="46" t="s">
        <v>577</v>
      </c>
      <c r="C113" s="48">
        <f>IF(F106&gt;0, C106/F106, 0)</f>
        <v>0</v>
      </c>
      <c r="D113" s="48">
        <f>IF(F106&gt;0, D106/F106, 0)</f>
        <v>0</v>
      </c>
      <c r="E113" s="48">
        <f>IF(F106&gt;0, E106/F106, 0)</f>
        <v>0</v>
      </c>
      <c r="F113" s="49" t="s">
        <v>21</v>
      </c>
    </row>
    <row r="114" spans="2:15" x14ac:dyDescent="0.35">
      <c r="B114" s="46" t="s">
        <v>578</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579</v>
      </c>
      <c r="J120" s="42" t="s">
        <v>580</v>
      </c>
    </row>
    <row r="121" spans="2:15" x14ac:dyDescent="0.35">
      <c r="B121" s="44" t="s">
        <v>6</v>
      </c>
      <c r="C121" s="297" t="s">
        <v>581</v>
      </c>
      <c r="D121" s="297"/>
      <c r="E121" s="44" t="s">
        <v>547</v>
      </c>
      <c r="F121" s="44" t="s">
        <v>555</v>
      </c>
      <c r="G121" s="297" t="s">
        <v>582</v>
      </c>
      <c r="H121" s="297"/>
      <c r="J121" s="44" t="s">
        <v>6</v>
      </c>
      <c r="K121" s="44" t="s">
        <v>570</v>
      </c>
      <c r="L121" s="44" t="s">
        <v>571</v>
      </c>
      <c r="M121" s="44" t="s">
        <v>572</v>
      </c>
      <c r="N121" s="44" t="s">
        <v>573</v>
      </c>
      <c r="O121" s="44" t="s">
        <v>18</v>
      </c>
    </row>
    <row r="122" spans="2:15" x14ac:dyDescent="0.35">
      <c r="B122" s="50" t="s">
        <v>563</v>
      </c>
      <c r="C122" s="298" t="s">
        <v>21</v>
      </c>
      <c r="D122" s="298"/>
      <c r="E122" s="47">
        <f>COUNTIF('Recommendations'!G:G,"Phase1")-COUNTIFS('Recommendations'!G:G,"Phase1",'Recommendations'!H:H,"Risk Accepted")-COUNTIFS('Recommendations'!G:G,"Phase1",'Recommendations'!H:H,"N/A")</f>
        <v>0</v>
      </c>
      <c r="F122" s="47">
        <f>COUNTIFS('Recommendations'!G:G,"Phase1",'Recommendations'!M:M,"Resolved")</f>
        <v>0</v>
      </c>
      <c r="G122" s="299">
        <f t="shared" ref="G122:G127" si="4">IF(E122&gt;0,F122/E122,0)</f>
        <v>0</v>
      </c>
      <c r="H122" s="299"/>
      <c r="J122" s="50" t="s">
        <v>563</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564</v>
      </c>
      <c r="C123" s="298" t="s">
        <v>21</v>
      </c>
      <c r="D123" s="298"/>
      <c r="E123" s="47">
        <f>COUNTIF('Recommendations'!G:G,"Phase2")-COUNTIFS('Recommendations'!G:G,"Phase2",'Recommendations'!H:H,"Risk Accepted")-COUNTIFS('Recommendations'!G:G,"Phase2",'Recommendations'!H:H,"N/A")</f>
        <v>0</v>
      </c>
      <c r="F123" s="47">
        <f>COUNTIFS('Recommendations'!G:G,"Phase2",'Recommendations'!M:M,"Resolved")</f>
        <v>0</v>
      </c>
      <c r="G123" s="299">
        <f t="shared" si="4"/>
        <v>0</v>
      </c>
      <c r="H123" s="299"/>
      <c r="J123" s="50" t="s">
        <v>564</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565</v>
      </c>
      <c r="C124" s="298" t="s">
        <v>21</v>
      </c>
      <c r="D124" s="298"/>
      <c r="E124" s="47">
        <f>COUNTIF('Recommendations'!G:G,"Phase3")-COUNTIFS('Recommendations'!G:G,"Phase3",'Recommendations'!H:H,"Risk Accepted")-COUNTIFS('Recommendations'!G:G,"Phase3",'Recommendations'!H:H,"N/A")</f>
        <v>0</v>
      </c>
      <c r="F124" s="47">
        <f>COUNTIFS('Recommendations'!G:G,"Phase3",'Recommendations'!M:M,"Resolved")</f>
        <v>0</v>
      </c>
      <c r="G124" s="299">
        <f t="shared" si="4"/>
        <v>0</v>
      </c>
      <c r="H124" s="299"/>
      <c r="J124" s="50" t="s">
        <v>565</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566</v>
      </c>
      <c r="C125" s="298" t="s">
        <v>21</v>
      </c>
      <c r="D125" s="298"/>
      <c r="E125" s="47">
        <f>COUNTIF('Recommendations'!G:G,"Phase4")-COUNTIFS('Recommendations'!G:G,"Phase4",'Recommendations'!H:H,"Risk Accepted")-COUNTIFS('Recommendations'!G:G,"Phase4",'Recommendations'!H:H,"N/A")</f>
        <v>0</v>
      </c>
      <c r="F125" s="47">
        <f>COUNTIFS('Recommendations'!G:G,"Phase4",'Recommendations'!M:M,"Resolved")</f>
        <v>0</v>
      </c>
      <c r="G125" s="299">
        <f t="shared" si="4"/>
        <v>0</v>
      </c>
      <c r="H125" s="299"/>
      <c r="J125" s="50" t="s">
        <v>566</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567</v>
      </c>
      <c r="C126" s="298" t="s">
        <v>21</v>
      </c>
      <c r="D126" s="298"/>
      <c r="E126" s="47">
        <f>COUNTIF('Recommendations'!G:G,"Phase5")-COUNTIFS('Recommendations'!G:G,"Phase5",'Recommendations'!H:H,"Risk Accepted")-COUNTIFS('Recommendations'!G:G,"Phase5",'Recommendations'!H:H,"N/A")</f>
        <v>0</v>
      </c>
      <c r="F126" s="47">
        <f>COUNTIFS('Recommendations'!G:G,"Phase5",'Recommendations'!M:M,"Resolved")</f>
        <v>0</v>
      </c>
      <c r="G126" s="299">
        <f t="shared" si="4"/>
        <v>0</v>
      </c>
      <c r="H126" s="299"/>
      <c r="J126" s="50" t="s">
        <v>567</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98" t="s">
        <v>21</v>
      </c>
      <c r="D127" s="298"/>
      <c r="E127" s="47">
        <f>COUNTIF('Recommendations'!G:G,"Pending")-COUNTIFS('Recommendations'!G:G,"Pending",'Recommendations'!H:H,"Risk Accepted")-COUNTIFS('Recommendations'!G:G,"Pending",'Recommendations'!H:H,"N/A")</f>
        <v>89</v>
      </c>
      <c r="F127" s="47">
        <f>COUNTIFS('Recommendations'!G:G,"Pending",'Recommendations'!M:M,"Resolved")</f>
        <v>0</v>
      </c>
      <c r="G127" s="299">
        <f t="shared" si="4"/>
        <v>0</v>
      </c>
      <c r="H127" s="29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89</v>
      </c>
    </row>
    <row r="134" spans="2:24" ht="21" x14ac:dyDescent="0.5">
      <c r="B134" s="42" t="s">
        <v>583</v>
      </c>
      <c r="P134" s="59" t="s">
        <v>584</v>
      </c>
    </row>
    <row r="136" spans="2:24" ht="60" customHeight="1" x14ac:dyDescent="0.35">
      <c r="B136" s="300" t="s">
        <v>585</v>
      </c>
      <c r="C136" s="293"/>
      <c r="D136" s="293"/>
      <c r="E136" s="293"/>
      <c r="F136" s="293"/>
      <c r="P136" s="300" t="s">
        <v>586</v>
      </c>
      <c r="Q136" s="293"/>
      <c r="R136" s="293"/>
      <c r="S136" s="293"/>
      <c r="T136" s="293"/>
      <c r="U136" s="293"/>
      <c r="V136" s="293"/>
      <c r="W136" s="293"/>
    </row>
    <row r="138" spans="2:24" ht="30" customHeight="1" x14ac:dyDescent="0.35">
      <c r="P138" s="60" t="s">
        <v>587</v>
      </c>
      <c r="Q138" s="61">
        <f>C16</f>
        <v>0</v>
      </c>
      <c r="R138" s="62"/>
      <c r="S138" s="61">
        <f>C84</f>
        <v>0</v>
      </c>
      <c r="T138" s="62"/>
      <c r="U138" s="61">
        <f>C85</f>
        <v>0</v>
      </c>
      <c r="V138" s="62"/>
      <c r="W138" s="61">
        <f>C86</f>
        <v>0</v>
      </c>
      <c r="X138" s="62"/>
    </row>
    <row r="139" spans="2:24" ht="35" customHeight="1" x14ac:dyDescent="0.35">
      <c r="P139" s="63" t="s">
        <v>588</v>
      </c>
      <c r="Q139" s="63" t="s">
        <v>589</v>
      </c>
      <c r="R139" s="63" t="s">
        <v>590</v>
      </c>
      <c r="S139" s="63" t="s">
        <v>591</v>
      </c>
      <c r="T139" s="63" t="s">
        <v>592</v>
      </c>
      <c r="U139" s="63" t="s">
        <v>593</v>
      </c>
      <c r="V139" s="63" t="s">
        <v>594</v>
      </c>
      <c r="W139" s="63" t="s">
        <v>595</v>
      </c>
      <c r="X139" s="63" t="s">
        <v>596</v>
      </c>
    </row>
    <row r="140" spans="2:24" x14ac:dyDescent="0.35">
      <c r="O140" s="64" t="s">
        <v>597</v>
      </c>
      <c r="P140" s="65" t="s">
        <v>598</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599</v>
      </c>
      <c r="P175" s="59" t="s">
        <v>600</v>
      </c>
    </row>
    <row r="177" spans="2:22" ht="45" customHeight="1" x14ac:dyDescent="0.35">
      <c r="B177" s="300" t="s">
        <v>601</v>
      </c>
      <c r="C177" s="293"/>
      <c r="D177" s="293"/>
      <c r="E177" s="293"/>
      <c r="F177" s="293"/>
      <c r="P177" s="300" t="s">
        <v>602</v>
      </c>
      <c r="Q177" s="293"/>
      <c r="R177" s="293"/>
      <c r="S177" s="293"/>
      <c r="T177" s="293"/>
      <c r="U177" s="293"/>
    </row>
    <row r="178" spans="2:22" ht="35" customHeight="1" x14ac:dyDescent="0.35">
      <c r="P178" s="297" t="s">
        <v>603</v>
      </c>
      <c r="Q178" s="297"/>
      <c r="R178" s="297" t="s">
        <v>604</v>
      </c>
      <c r="S178" s="297"/>
      <c r="T178" s="297"/>
    </row>
    <row r="179" spans="2:22" ht="30" customHeight="1" x14ac:dyDescent="0.35">
      <c r="P179" s="301">
        <v>0</v>
      </c>
      <c r="Q179" s="302"/>
      <c r="R179" s="303" t="s">
        <v>605</v>
      </c>
      <c r="S179" s="304"/>
      <c r="T179" s="304"/>
    </row>
    <row r="182" spans="2:22" ht="25" customHeight="1" x14ac:dyDescent="0.35">
      <c r="P182" s="68" t="s">
        <v>588</v>
      </c>
      <c r="Q182" s="68" t="s">
        <v>606</v>
      </c>
      <c r="R182" s="68" t="s">
        <v>607</v>
      </c>
      <c r="S182" s="305" t="s">
        <v>8</v>
      </c>
      <c r="T182" s="305"/>
      <c r="U182" s="305"/>
      <c r="V182" s="293"/>
    </row>
    <row r="183" spans="2:22" ht="20" customHeight="1" x14ac:dyDescent="0.35">
      <c r="P183" s="70"/>
      <c r="Q183" s="71"/>
      <c r="R183" s="72" t="str">
        <f>IF(AND(NOT(ISBLANK(Q183)), Dashboard!$P179&gt;0), Q183/Dashboard!$P179, "")</f>
        <v/>
      </c>
      <c r="S183" s="306"/>
      <c r="T183" s="307"/>
      <c r="U183" s="307"/>
      <c r="V183" s="307"/>
    </row>
    <row r="184" spans="2:22" ht="20" customHeight="1" x14ac:dyDescent="0.35">
      <c r="P184" s="70"/>
      <c r="Q184" s="71"/>
      <c r="R184" s="72" t="str">
        <f>IF(AND(NOT(ISBLANK(Q184)), Dashboard!$P179&gt;0), Q184/Dashboard!$P179, "")</f>
        <v/>
      </c>
      <c r="S184" s="306"/>
      <c r="T184" s="307"/>
      <c r="U184" s="307"/>
      <c r="V184" s="307"/>
    </row>
    <row r="185" spans="2:22" ht="20" customHeight="1" x14ac:dyDescent="0.35">
      <c r="P185" s="70"/>
      <c r="Q185" s="71"/>
      <c r="R185" s="72" t="str">
        <f>IF(AND(NOT(ISBLANK(Q185)), Dashboard!$P179&gt;0), Q185/Dashboard!$P179, "")</f>
        <v/>
      </c>
      <c r="S185" s="306"/>
      <c r="T185" s="307"/>
      <c r="U185" s="307"/>
      <c r="V185" s="307"/>
    </row>
    <row r="186" spans="2:22" ht="20" customHeight="1" x14ac:dyDescent="0.35">
      <c r="P186" s="70"/>
      <c r="Q186" s="71"/>
      <c r="R186" s="72" t="str">
        <f>IF(AND(NOT(ISBLANK(Q186)), Dashboard!$P179&gt;0), Q186/Dashboard!$P179, "")</f>
        <v/>
      </c>
      <c r="S186" s="306"/>
      <c r="T186" s="307"/>
      <c r="U186" s="307"/>
      <c r="V186" s="307"/>
    </row>
    <row r="187" spans="2:22" ht="20" customHeight="1" x14ac:dyDescent="0.35">
      <c r="P187" s="70"/>
      <c r="Q187" s="71"/>
      <c r="R187" s="72" t="str">
        <f>IF(AND(NOT(ISBLANK(Q187)), Dashboard!$P179&gt;0), Q187/Dashboard!$P179, "")</f>
        <v/>
      </c>
      <c r="S187" s="306"/>
      <c r="T187" s="307"/>
      <c r="U187" s="307"/>
      <c r="V187" s="307"/>
    </row>
    <row r="188" spans="2:22" ht="20" customHeight="1" x14ac:dyDescent="0.35">
      <c r="P188" s="70"/>
      <c r="Q188" s="71"/>
      <c r="R188" s="72" t="str">
        <f>IF(AND(NOT(ISBLANK(Q188)), Dashboard!$P179&gt;0), Q188/Dashboard!$P179, "")</f>
        <v/>
      </c>
      <c r="S188" s="306"/>
      <c r="T188" s="307"/>
      <c r="U188" s="307"/>
      <c r="V188" s="307"/>
    </row>
    <row r="189" spans="2:22" ht="20" customHeight="1" x14ac:dyDescent="0.35">
      <c r="P189" s="70"/>
      <c r="Q189" s="71"/>
      <c r="R189" s="72" t="str">
        <f>IF(AND(NOT(ISBLANK(Q189)), Dashboard!$P179&gt;0), Q189/Dashboard!$P179, "")</f>
        <v/>
      </c>
      <c r="S189" s="306"/>
      <c r="T189" s="307"/>
      <c r="U189" s="307"/>
      <c r="V189" s="307"/>
    </row>
    <row r="190" spans="2:22" ht="20" customHeight="1" x14ac:dyDescent="0.35">
      <c r="P190" s="70"/>
      <c r="Q190" s="71"/>
      <c r="R190" s="72" t="str">
        <f>IF(AND(NOT(ISBLANK(Q190)), Dashboard!$P179&gt;0), Q190/Dashboard!$P179, "")</f>
        <v/>
      </c>
      <c r="S190" s="306"/>
      <c r="T190" s="307"/>
      <c r="U190" s="307"/>
      <c r="V190" s="307"/>
    </row>
    <row r="191" spans="2:22" ht="20" customHeight="1" x14ac:dyDescent="0.35">
      <c r="P191" s="70"/>
      <c r="Q191" s="71"/>
      <c r="R191" s="72" t="str">
        <f>IF(AND(NOT(ISBLANK(Q191)), Dashboard!$P179&gt;0), Q191/Dashboard!$P179, "")</f>
        <v/>
      </c>
      <c r="S191" s="306"/>
      <c r="T191" s="307"/>
      <c r="U191" s="307"/>
      <c r="V191" s="307"/>
    </row>
    <row r="192" spans="2:22" ht="20" customHeight="1" x14ac:dyDescent="0.35">
      <c r="P192" s="70"/>
      <c r="Q192" s="71"/>
      <c r="R192" s="72" t="str">
        <f>IF(AND(NOT(ISBLANK(Q192)), Dashboard!$P179&gt;0), Q192/Dashboard!$P179, "")</f>
        <v/>
      </c>
      <c r="S192" s="306"/>
      <c r="T192" s="307"/>
      <c r="U192" s="307"/>
      <c r="V192" s="307"/>
    </row>
    <row r="193" spans="2:22" ht="20" customHeight="1" x14ac:dyDescent="0.35">
      <c r="P193" s="70"/>
      <c r="Q193" s="71"/>
      <c r="R193" s="72" t="str">
        <f>IF(AND(NOT(ISBLANK(Q193)), Dashboard!$P179&gt;0), Q193/Dashboard!$P179, "")</f>
        <v/>
      </c>
      <c r="S193" s="306"/>
      <c r="T193" s="307"/>
      <c r="U193" s="307"/>
      <c r="V193" s="307"/>
    </row>
    <row r="194" spans="2:22" ht="20" customHeight="1" x14ac:dyDescent="0.35">
      <c r="P194" s="70"/>
      <c r="Q194" s="71"/>
      <c r="R194" s="72" t="str">
        <f>IF(AND(NOT(ISBLANK(Q194)), Dashboard!$P179&gt;0), Q194/Dashboard!$P179, "")</f>
        <v/>
      </c>
      <c r="S194" s="306"/>
      <c r="T194" s="307"/>
      <c r="U194" s="307"/>
      <c r="V194" s="307"/>
    </row>
    <row r="195" spans="2:22" ht="20" customHeight="1" x14ac:dyDescent="0.35">
      <c r="P195" s="70"/>
      <c r="Q195" s="71"/>
      <c r="R195" s="72" t="str">
        <f>IF(AND(NOT(ISBLANK(Q195)), Dashboard!$P179&gt;0), Q195/Dashboard!$P179, "")</f>
        <v/>
      </c>
      <c r="S195" s="306"/>
      <c r="T195" s="307"/>
      <c r="U195" s="307"/>
      <c r="V195" s="307"/>
    </row>
    <row r="196" spans="2:22" ht="20" customHeight="1" x14ac:dyDescent="0.35">
      <c r="P196" s="70"/>
      <c r="Q196" s="71"/>
      <c r="R196" s="72" t="str">
        <f>IF(AND(NOT(ISBLANK(Q196)), Dashboard!$P179&gt;0), Q196/Dashboard!$P179, "")</f>
        <v/>
      </c>
      <c r="S196" s="306"/>
      <c r="T196" s="307"/>
      <c r="U196" s="307"/>
      <c r="V196" s="307"/>
    </row>
    <row r="197" spans="2:22" ht="20" customHeight="1" x14ac:dyDescent="0.35">
      <c r="P197" s="70"/>
      <c r="Q197" s="71"/>
      <c r="R197" s="72" t="str">
        <f>IF(AND(NOT(ISBLANK(Q197)), Dashboard!$P179&gt;0), Q197/Dashboard!$P179, "")</f>
        <v/>
      </c>
      <c r="S197" s="306"/>
      <c r="T197" s="307"/>
      <c r="U197" s="307"/>
      <c r="V197" s="307"/>
    </row>
    <row r="198" spans="2:22" ht="20" customHeight="1" x14ac:dyDescent="0.35">
      <c r="P198" s="70"/>
      <c r="Q198" s="71"/>
      <c r="R198" s="72" t="str">
        <f>IF(AND(NOT(ISBLANK(Q198)), Dashboard!$P179&gt;0), Q198/Dashboard!$P179, "")</f>
        <v/>
      </c>
      <c r="S198" s="306"/>
      <c r="T198" s="307"/>
      <c r="U198" s="307"/>
      <c r="V198" s="307"/>
    </row>
    <row r="199" spans="2:22" ht="20" customHeight="1" x14ac:dyDescent="0.35">
      <c r="P199" s="70"/>
      <c r="Q199" s="71"/>
      <c r="R199" s="72" t="str">
        <f>IF(AND(NOT(ISBLANK(Q199)), Dashboard!$P179&gt;0), Q199/Dashboard!$P179, "")</f>
        <v/>
      </c>
      <c r="S199" s="306"/>
      <c r="T199" s="307"/>
      <c r="U199" s="307"/>
      <c r="V199" s="307"/>
    </row>
    <row r="200" spans="2:22" ht="20" customHeight="1" x14ac:dyDescent="0.35">
      <c r="P200" s="70"/>
      <c r="Q200" s="71"/>
      <c r="R200" s="72" t="str">
        <f>IF(AND(NOT(ISBLANK(Q200)), Dashboard!$P179&gt;0), Q200/Dashboard!$P179, "")</f>
        <v/>
      </c>
      <c r="S200" s="306"/>
      <c r="T200" s="307"/>
      <c r="U200" s="307"/>
      <c r="V200" s="307"/>
    </row>
    <row r="201" spans="2:22" ht="20" customHeight="1" x14ac:dyDescent="0.35">
      <c r="P201" s="70"/>
      <c r="Q201" s="71"/>
      <c r="R201" s="72" t="str">
        <f>IF(AND(NOT(ISBLANK(Q201)), Dashboard!$P179&gt;0), Q201/Dashboard!$P179, "")</f>
        <v/>
      </c>
      <c r="S201" s="306"/>
      <c r="T201" s="307"/>
      <c r="U201" s="307"/>
      <c r="V201" s="307"/>
    </row>
    <row r="202" spans="2:22" ht="20" customHeight="1" x14ac:dyDescent="0.35">
      <c r="P202" s="70"/>
      <c r="Q202" s="71"/>
      <c r="R202" s="72" t="str">
        <f>IF(AND(NOT(ISBLANK(Q202)), Dashboard!$P179&gt;0), Q202/Dashboard!$P179, "")</f>
        <v/>
      </c>
      <c r="S202" s="306"/>
      <c r="T202" s="307"/>
      <c r="U202" s="307"/>
      <c r="V202" s="307"/>
    </row>
    <row r="206" spans="2:22" ht="32" customHeight="1" x14ac:dyDescent="0.35">
      <c r="B206" s="291" t="s">
        <v>455</v>
      </c>
      <c r="C206" s="291"/>
      <c r="D206" s="291"/>
      <c r="E206" s="291"/>
      <c r="F206" s="291"/>
      <c r="G206" s="291"/>
      <c r="H206" s="291"/>
      <c r="I206" s="29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2:H127">
    <cfRule type="expression" dxfId="80" priority="4">
      <formula>$G122&gt;=0.8</formula>
    </cfRule>
    <cfRule type="expression" dxfId="79" priority="5">
      <formula>AND($G122&gt;=0.5,$G122&lt;0.8)</formula>
    </cfRule>
    <cfRule type="expression" dxfId="78" priority="6">
      <formula>$G122&lt;0.5</formula>
    </cfRule>
  </conditionalFormatting>
  <conditionalFormatting sqref="K122:K127">
    <cfRule type="cellIs" dxfId="77" priority="7" operator="greaterThan">
      <formula>0</formula>
    </cfRule>
  </conditionalFormatting>
  <conditionalFormatting sqref="L122:L127">
    <cfRule type="cellIs" dxfId="76" priority="8" operator="greaterThan">
      <formula>0</formula>
    </cfRule>
  </conditionalFormatting>
  <conditionalFormatting sqref="M122:M127">
    <cfRule type="cellIs" dxfId="75" priority="9" operator="greaterThan">
      <formula>0</formula>
    </cfRule>
  </conditionalFormatting>
  <conditionalFormatting sqref="N122:N12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4"/>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90"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27</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27</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27</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48</v>
      </c>
      <c r="D7" s="3" t="s">
        <v>17</v>
      </c>
      <c r="E7" s="4" t="s">
        <v>18</v>
      </c>
      <c r="F7" s="4" t="s">
        <v>19</v>
      </c>
      <c r="G7" s="4" t="s">
        <v>20</v>
      </c>
      <c r="H7" s="4" t="s">
        <v>21</v>
      </c>
      <c r="I7" s="5" t="s">
        <v>21</v>
      </c>
      <c r="J7" s="1" t="s">
        <v>49</v>
      </c>
      <c r="K7" s="1" t="s">
        <v>50</v>
      </c>
      <c r="L7" s="1" t="s">
        <v>51</v>
      </c>
      <c r="M7" s="4" t="str">
        <f t="shared" si="0"/>
        <v>Outstanding</v>
      </c>
      <c r="N7" s="13" t="s">
        <v>21</v>
      </c>
    </row>
    <row r="8" spans="1:14" ht="60" customHeight="1" x14ac:dyDescent="0.35">
      <c r="A8" s="11" t="s">
        <v>52</v>
      </c>
      <c r="B8" s="1" t="s">
        <v>53</v>
      </c>
      <c r="C8" s="2" t="s">
        <v>27</v>
      </c>
      <c r="D8" s="3" t="s">
        <v>17</v>
      </c>
      <c r="E8" s="4" t="s">
        <v>18</v>
      </c>
      <c r="F8" s="4" t="s">
        <v>19</v>
      </c>
      <c r="G8" s="4" t="s">
        <v>20</v>
      </c>
      <c r="H8" s="4" t="s">
        <v>21</v>
      </c>
      <c r="I8" s="5" t="s">
        <v>21</v>
      </c>
      <c r="J8" s="1" t="s">
        <v>54</v>
      </c>
      <c r="K8" s="1" t="s">
        <v>55</v>
      </c>
      <c r="L8" s="1" t="s">
        <v>56</v>
      </c>
      <c r="M8" s="4" t="str">
        <f t="shared" si="0"/>
        <v>Outstanding</v>
      </c>
      <c r="N8" s="13" t="s">
        <v>21</v>
      </c>
    </row>
    <row r="9" spans="1:14" ht="60" customHeight="1" x14ac:dyDescent="0.35">
      <c r="A9" s="11" t="s">
        <v>57</v>
      </c>
      <c r="B9" s="1" t="s">
        <v>58</v>
      </c>
      <c r="C9" s="2" t="s">
        <v>27</v>
      </c>
      <c r="D9" s="3" t="s">
        <v>17</v>
      </c>
      <c r="E9" s="4" t="s">
        <v>18</v>
      </c>
      <c r="F9" s="4" t="s">
        <v>19</v>
      </c>
      <c r="G9" s="4" t="s">
        <v>20</v>
      </c>
      <c r="H9" s="4" t="s">
        <v>21</v>
      </c>
      <c r="I9" s="5" t="s">
        <v>21</v>
      </c>
      <c r="J9" s="1" t="s">
        <v>59</v>
      </c>
      <c r="K9" s="1" t="s">
        <v>60</v>
      </c>
      <c r="L9" s="1" t="s">
        <v>61</v>
      </c>
      <c r="M9" s="4" t="str">
        <f t="shared" si="0"/>
        <v>Outstanding</v>
      </c>
      <c r="N9" s="13" t="s">
        <v>21</v>
      </c>
    </row>
    <row r="10" spans="1:14" ht="60" customHeight="1" x14ac:dyDescent="0.35">
      <c r="A10" s="11" t="s">
        <v>62</v>
      </c>
      <c r="B10" s="1" t="s">
        <v>63</v>
      </c>
      <c r="C10" s="2" t="s">
        <v>27</v>
      </c>
      <c r="D10" s="3" t="s">
        <v>17</v>
      </c>
      <c r="E10" s="4" t="s">
        <v>18</v>
      </c>
      <c r="F10" s="4" t="s">
        <v>19</v>
      </c>
      <c r="G10" s="4" t="s">
        <v>20</v>
      </c>
      <c r="H10" s="4" t="s">
        <v>21</v>
      </c>
      <c r="I10" s="5" t="s">
        <v>21</v>
      </c>
      <c r="J10" s="1" t="s">
        <v>64</v>
      </c>
      <c r="K10" s="1" t="s">
        <v>65</v>
      </c>
      <c r="L10" s="1" t="s">
        <v>66</v>
      </c>
      <c r="M10" s="4" t="str">
        <f t="shared" si="0"/>
        <v>Outstanding</v>
      </c>
      <c r="N10" s="13" t="s">
        <v>21</v>
      </c>
    </row>
    <row r="11" spans="1:14" ht="60" customHeight="1" x14ac:dyDescent="0.35">
      <c r="A11" s="11" t="s">
        <v>67</v>
      </c>
      <c r="B11" s="1" t="s">
        <v>68</v>
      </c>
      <c r="C11" s="2" t="s">
        <v>27</v>
      </c>
      <c r="D11" s="3" t="s">
        <v>17</v>
      </c>
      <c r="E11" s="4" t="s">
        <v>18</v>
      </c>
      <c r="F11" s="4" t="s">
        <v>19</v>
      </c>
      <c r="G11" s="4" t="s">
        <v>20</v>
      </c>
      <c r="H11" s="4" t="s">
        <v>21</v>
      </c>
      <c r="I11" s="5" t="s">
        <v>21</v>
      </c>
      <c r="J11" s="1" t="s">
        <v>69</v>
      </c>
      <c r="K11" s="1" t="s">
        <v>70</v>
      </c>
      <c r="L11" s="1" t="s">
        <v>71</v>
      </c>
      <c r="M11" s="4" t="str">
        <f t="shared" si="0"/>
        <v>Outstanding</v>
      </c>
      <c r="N11" s="13" t="s">
        <v>21</v>
      </c>
    </row>
    <row r="12" spans="1:14" ht="60" customHeight="1" x14ac:dyDescent="0.35">
      <c r="A12" s="11" t="s">
        <v>72</v>
      </c>
      <c r="B12" s="1" t="s">
        <v>73</v>
      </c>
      <c r="C12" s="2" t="s">
        <v>16</v>
      </c>
      <c r="D12" s="3" t="s">
        <v>17</v>
      </c>
      <c r="E12" s="4" t="s">
        <v>18</v>
      </c>
      <c r="F12" s="4" t="s">
        <v>19</v>
      </c>
      <c r="G12" s="4" t="s">
        <v>20</v>
      </c>
      <c r="H12" s="4" t="s">
        <v>21</v>
      </c>
      <c r="I12" s="5" t="s">
        <v>21</v>
      </c>
      <c r="J12" s="1" t="s">
        <v>74</v>
      </c>
      <c r="K12" s="1" t="s">
        <v>70</v>
      </c>
      <c r="L12" s="1" t="s">
        <v>75</v>
      </c>
      <c r="M12" s="4" t="str">
        <f t="shared" si="0"/>
        <v>Outstanding</v>
      </c>
      <c r="N12" s="13" t="s">
        <v>21</v>
      </c>
    </row>
    <row r="13" spans="1:14" ht="60" customHeight="1" x14ac:dyDescent="0.35">
      <c r="A13" s="11" t="s">
        <v>76</v>
      </c>
      <c r="B13" s="1" t="s">
        <v>77</v>
      </c>
      <c r="C13" s="2" t="s">
        <v>27</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27</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27</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27</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27</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27</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27</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16</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27</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27</v>
      </c>
      <c r="D22" s="3" t="s">
        <v>17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27</v>
      </c>
      <c r="D23" s="3" t="s">
        <v>17</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27</v>
      </c>
      <c r="D24" s="3" t="s">
        <v>17</v>
      </c>
      <c r="E24" s="4" t="s">
        <v>18</v>
      </c>
      <c r="F24" s="4" t="s">
        <v>19</v>
      </c>
      <c r="G24" s="4" t="s">
        <v>20</v>
      </c>
      <c r="H24" s="4" t="s">
        <v>21</v>
      </c>
      <c r="I24" s="5" t="s">
        <v>21</v>
      </c>
      <c r="J24" s="1" t="s">
        <v>133</v>
      </c>
      <c r="K24" s="1" t="s">
        <v>134</v>
      </c>
      <c r="L24" s="1" t="s">
        <v>135</v>
      </c>
      <c r="M24" s="4" t="str">
        <f t="shared" si="0"/>
        <v>Outstanding</v>
      </c>
      <c r="N24" s="13" t="s">
        <v>21</v>
      </c>
    </row>
    <row r="25" spans="1:14" ht="60" customHeight="1" x14ac:dyDescent="0.35">
      <c r="A25" s="11" t="s">
        <v>136</v>
      </c>
      <c r="B25" s="1" t="s">
        <v>137</v>
      </c>
      <c r="C25" s="2" t="s">
        <v>27</v>
      </c>
      <c r="D25" s="3" t="s">
        <v>17</v>
      </c>
      <c r="E25" s="4" t="s">
        <v>18</v>
      </c>
      <c r="F25" s="4" t="s">
        <v>19</v>
      </c>
      <c r="G25" s="4" t="s">
        <v>20</v>
      </c>
      <c r="H25" s="4" t="s">
        <v>21</v>
      </c>
      <c r="I25" s="5" t="s">
        <v>21</v>
      </c>
      <c r="J25" s="1" t="s">
        <v>138</v>
      </c>
      <c r="K25" s="1" t="s">
        <v>139</v>
      </c>
      <c r="L25" s="1" t="s">
        <v>140</v>
      </c>
      <c r="M25" s="4" t="str">
        <f t="shared" si="0"/>
        <v>Outstanding</v>
      </c>
      <c r="N25" s="13" t="s">
        <v>21</v>
      </c>
    </row>
    <row r="26" spans="1:14" ht="60" customHeight="1" x14ac:dyDescent="0.35">
      <c r="A26" s="11" t="s">
        <v>141</v>
      </c>
      <c r="B26" s="1" t="s">
        <v>142</v>
      </c>
      <c r="C26" s="2" t="s">
        <v>27</v>
      </c>
      <c r="D26" s="3" t="s">
        <v>17</v>
      </c>
      <c r="E26" s="4" t="s">
        <v>18</v>
      </c>
      <c r="F26" s="4" t="s">
        <v>19</v>
      </c>
      <c r="G26" s="4" t="s">
        <v>20</v>
      </c>
      <c r="H26" s="4" t="s">
        <v>21</v>
      </c>
      <c r="I26" s="5" t="s">
        <v>21</v>
      </c>
      <c r="J26" s="1" t="s">
        <v>143</v>
      </c>
      <c r="K26" s="1" t="s">
        <v>144</v>
      </c>
      <c r="L26" s="1" t="s">
        <v>145</v>
      </c>
      <c r="M26" s="4" t="str">
        <f t="shared" si="0"/>
        <v>Outstanding</v>
      </c>
      <c r="N26" s="13" t="s">
        <v>21</v>
      </c>
    </row>
    <row r="27" spans="1:14" ht="60" customHeight="1" x14ac:dyDescent="0.35">
      <c r="A27" s="11" t="s">
        <v>146</v>
      </c>
      <c r="B27" s="1" t="s">
        <v>147</v>
      </c>
      <c r="C27" s="2" t="s">
        <v>48</v>
      </c>
      <c r="D27" s="3" t="s">
        <v>17</v>
      </c>
      <c r="E27" s="4" t="s">
        <v>18</v>
      </c>
      <c r="F27" s="4" t="s">
        <v>19</v>
      </c>
      <c r="G27" s="4" t="s">
        <v>20</v>
      </c>
      <c r="H27" s="4" t="s">
        <v>21</v>
      </c>
      <c r="I27" s="5" t="s">
        <v>21</v>
      </c>
      <c r="J27" s="1" t="s">
        <v>148</v>
      </c>
      <c r="K27" s="1" t="s">
        <v>149</v>
      </c>
      <c r="L27" s="1" t="s">
        <v>150</v>
      </c>
      <c r="M27" s="4" t="str">
        <f t="shared" si="0"/>
        <v>Outstanding</v>
      </c>
      <c r="N27" s="13" t="s">
        <v>21</v>
      </c>
    </row>
    <row r="28" spans="1:14" ht="60" customHeight="1" x14ac:dyDescent="0.35">
      <c r="A28" s="11" t="s">
        <v>151</v>
      </c>
      <c r="B28" s="1" t="s">
        <v>152</v>
      </c>
      <c r="C28" s="2" t="s">
        <v>27</v>
      </c>
      <c r="D28" s="3" t="s">
        <v>17</v>
      </c>
      <c r="E28" s="4" t="s">
        <v>18</v>
      </c>
      <c r="F28" s="4" t="s">
        <v>19</v>
      </c>
      <c r="G28" s="4" t="s">
        <v>20</v>
      </c>
      <c r="H28" s="4" t="s">
        <v>21</v>
      </c>
      <c r="I28" s="5" t="s">
        <v>21</v>
      </c>
      <c r="J28" s="1" t="s">
        <v>153</v>
      </c>
      <c r="K28" s="1" t="s">
        <v>154</v>
      </c>
      <c r="L28" s="1" t="s">
        <v>155</v>
      </c>
      <c r="M28" s="4" t="str">
        <f t="shared" si="0"/>
        <v>Outstanding</v>
      </c>
      <c r="N28" s="13" t="s">
        <v>21</v>
      </c>
    </row>
    <row r="29" spans="1:14" ht="60" customHeight="1" x14ac:dyDescent="0.35">
      <c r="A29" s="11" t="s">
        <v>156</v>
      </c>
      <c r="B29" s="1" t="s">
        <v>157</v>
      </c>
      <c r="C29" s="2" t="s">
        <v>27</v>
      </c>
      <c r="D29" s="3" t="s">
        <v>17</v>
      </c>
      <c r="E29" s="4" t="s">
        <v>18</v>
      </c>
      <c r="F29" s="4" t="s">
        <v>19</v>
      </c>
      <c r="G29" s="4" t="s">
        <v>20</v>
      </c>
      <c r="H29" s="4" t="s">
        <v>21</v>
      </c>
      <c r="I29" s="5" t="s">
        <v>21</v>
      </c>
      <c r="J29" s="1" t="s">
        <v>158</v>
      </c>
      <c r="K29" s="1" t="s">
        <v>159</v>
      </c>
      <c r="L29" s="1" t="s">
        <v>160</v>
      </c>
      <c r="M29" s="4" t="str">
        <f t="shared" si="0"/>
        <v>Outstanding</v>
      </c>
      <c r="N29" s="13" t="s">
        <v>21</v>
      </c>
    </row>
    <row r="30" spans="1:14" ht="60" customHeight="1" x14ac:dyDescent="0.35">
      <c r="A30" s="11" t="s">
        <v>161</v>
      </c>
      <c r="B30" s="1" t="s">
        <v>162</v>
      </c>
      <c r="C30" s="2" t="s">
        <v>27</v>
      </c>
      <c r="D30" s="3" t="s">
        <v>17</v>
      </c>
      <c r="E30" s="4" t="s">
        <v>18</v>
      </c>
      <c r="F30" s="4" t="s">
        <v>19</v>
      </c>
      <c r="G30" s="4" t="s">
        <v>20</v>
      </c>
      <c r="H30" s="4" t="s">
        <v>21</v>
      </c>
      <c r="I30" s="5" t="s">
        <v>21</v>
      </c>
      <c r="J30" s="1" t="s">
        <v>163</v>
      </c>
      <c r="K30" s="1" t="s">
        <v>164</v>
      </c>
      <c r="L30" s="1" t="s">
        <v>165</v>
      </c>
      <c r="M30" s="4" t="str">
        <f t="shared" si="0"/>
        <v>Outstanding</v>
      </c>
      <c r="N30" s="13" t="s">
        <v>21</v>
      </c>
    </row>
    <row r="31" spans="1:14" ht="60" customHeight="1" x14ac:dyDescent="0.35">
      <c r="A31" s="11" t="s">
        <v>166</v>
      </c>
      <c r="B31" s="1" t="s">
        <v>167</v>
      </c>
      <c r="C31" s="2" t="s">
        <v>27</v>
      </c>
      <c r="D31" s="3" t="s">
        <v>168</v>
      </c>
      <c r="E31" s="4" t="s">
        <v>18</v>
      </c>
      <c r="F31" s="4" t="s">
        <v>19</v>
      </c>
      <c r="G31" s="4" t="s">
        <v>20</v>
      </c>
      <c r="H31" s="4" t="s">
        <v>21</v>
      </c>
      <c r="I31" s="5" t="s">
        <v>21</v>
      </c>
      <c r="J31" s="1" t="s">
        <v>169</v>
      </c>
      <c r="K31" s="1" t="s">
        <v>170</v>
      </c>
      <c r="L31" s="1" t="s">
        <v>171</v>
      </c>
      <c r="M31" s="4" t="str">
        <f t="shared" si="0"/>
        <v>Outstanding</v>
      </c>
      <c r="N31" s="13" t="s">
        <v>21</v>
      </c>
    </row>
    <row r="32" spans="1:14" ht="60" customHeight="1" x14ac:dyDescent="0.35">
      <c r="A32" s="11" t="s">
        <v>172</v>
      </c>
      <c r="B32" s="1" t="s">
        <v>173</v>
      </c>
      <c r="C32" s="2" t="s">
        <v>27</v>
      </c>
      <c r="D32" s="3" t="s">
        <v>168</v>
      </c>
      <c r="E32" s="4" t="s">
        <v>18</v>
      </c>
      <c r="F32" s="4" t="s">
        <v>19</v>
      </c>
      <c r="G32" s="4" t="s">
        <v>20</v>
      </c>
      <c r="H32" s="4" t="s">
        <v>21</v>
      </c>
      <c r="I32" s="5" t="s">
        <v>21</v>
      </c>
      <c r="J32" s="1" t="s">
        <v>174</v>
      </c>
      <c r="K32" s="1" t="s">
        <v>175</v>
      </c>
      <c r="L32" s="1" t="s">
        <v>176</v>
      </c>
      <c r="M32" s="4" t="str">
        <f t="shared" si="0"/>
        <v>Outstanding</v>
      </c>
      <c r="N32" s="13" t="s">
        <v>21</v>
      </c>
    </row>
    <row r="33" spans="1:14" ht="60" customHeight="1" x14ac:dyDescent="0.35">
      <c r="A33" s="11" t="s">
        <v>177</v>
      </c>
      <c r="B33" s="1" t="s">
        <v>178</v>
      </c>
      <c r="C33" s="2" t="s">
        <v>27</v>
      </c>
      <c r="D33" s="3" t="s">
        <v>168</v>
      </c>
      <c r="E33" s="4" t="s">
        <v>18</v>
      </c>
      <c r="F33" s="4" t="s">
        <v>19</v>
      </c>
      <c r="G33" s="4" t="s">
        <v>20</v>
      </c>
      <c r="H33" s="4" t="s">
        <v>21</v>
      </c>
      <c r="I33" s="5" t="s">
        <v>21</v>
      </c>
      <c r="J33" s="1" t="s">
        <v>179</v>
      </c>
      <c r="K33" s="1" t="s">
        <v>180</v>
      </c>
      <c r="L33" s="1" t="s">
        <v>181</v>
      </c>
      <c r="M33" s="4" t="str">
        <f t="shared" si="0"/>
        <v>Outstanding</v>
      </c>
      <c r="N33" s="13" t="s">
        <v>21</v>
      </c>
    </row>
    <row r="34" spans="1:14" ht="60" customHeight="1" x14ac:dyDescent="0.35">
      <c r="A34" s="11" t="s">
        <v>182</v>
      </c>
      <c r="B34" s="1" t="s">
        <v>183</v>
      </c>
      <c r="C34" s="2" t="s">
        <v>27</v>
      </c>
      <c r="D34" s="3" t="s">
        <v>168</v>
      </c>
      <c r="E34" s="4" t="s">
        <v>18</v>
      </c>
      <c r="F34" s="4" t="s">
        <v>19</v>
      </c>
      <c r="G34" s="4" t="s">
        <v>20</v>
      </c>
      <c r="H34" s="4" t="s">
        <v>21</v>
      </c>
      <c r="I34" s="5" t="s">
        <v>21</v>
      </c>
      <c r="J34" s="1" t="s">
        <v>184</v>
      </c>
      <c r="K34" s="1" t="s">
        <v>185</v>
      </c>
      <c r="L34" s="1" t="s">
        <v>186</v>
      </c>
      <c r="M34" s="4" t="str">
        <f t="shared" si="0"/>
        <v>Outstanding</v>
      </c>
      <c r="N34" s="13" t="s">
        <v>21</v>
      </c>
    </row>
    <row r="35" spans="1:14" ht="60" customHeight="1" x14ac:dyDescent="0.35">
      <c r="A35" s="11" t="s">
        <v>187</v>
      </c>
      <c r="B35" s="1" t="s">
        <v>188</v>
      </c>
      <c r="C35" s="2" t="s">
        <v>27</v>
      </c>
      <c r="D35" s="3" t="s">
        <v>168</v>
      </c>
      <c r="E35" s="4" t="s">
        <v>18</v>
      </c>
      <c r="F35" s="4" t="s">
        <v>19</v>
      </c>
      <c r="G35" s="4" t="s">
        <v>20</v>
      </c>
      <c r="H35" s="4" t="s">
        <v>21</v>
      </c>
      <c r="I35" s="5" t="s">
        <v>21</v>
      </c>
      <c r="J35" s="1" t="s">
        <v>189</v>
      </c>
      <c r="K35" s="1" t="s">
        <v>190</v>
      </c>
      <c r="L35" s="1" t="s">
        <v>191</v>
      </c>
      <c r="M35" s="4" t="str">
        <f t="shared" si="0"/>
        <v>Outstanding</v>
      </c>
      <c r="N35" s="13" t="s">
        <v>21</v>
      </c>
    </row>
    <row r="36" spans="1:14" ht="60" customHeight="1" x14ac:dyDescent="0.35">
      <c r="A36" s="11" t="s">
        <v>192</v>
      </c>
      <c r="B36" s="1" t="s">
        <v>193</v>
      </c>
      <c r="C36" s="2" t="s">
        <v>27</v>
      </c>
      <c r="D36" s="3" t="s">
        <v>168</v>
      </c>
      <c r="E36" s="4" t="s">
        <v>18</v>
      </c>
      <c r="F36" s="4" t="s">
        <v>19</v>
      </c>
      <c r="G36" s="4" t="s">
        <v>20</v>
      </c>
      <c r="H36" s="4" t="s">
        <v>21</v>
      </c>
      <c r="I36" s="5" t="s">
        <v>21</v>
      </c>
      <c r="J36" s="1" t="s">
        <v>194</v>
      </c>
      <c r="K36" s="1" t="s">
        <v>195</v>
      </c>
      <c r="L36" s="1" t="s">
        <v>196</v>
      </c>
      <c r="M36" s="4" t="str">
        <f t="shared" si="0"/>
        <v>Outstanding</v>
      </c>
      <c r="N36" s="13" t="s">
        <v>21</v>
      </c>
    </row>
    <row r="37" spans="1:14" ht="60" customHeight="1" x14ac:dyDescent="0.35">
      <c r="A37" s="11" t="s">
        <v>197</v>
      </c>
      <c r="B37" s="1" t="s">
        <v>198</v>
      </c>
      <c r="C37" s="2" t="s">
        <v>27</v>
      </c>
      <c r="D37" s="3" t="s">
        <v>168</v>
      </c>
      <c r="E37" s="4" t="s">
        <v>18</v>
      </c>
      <c r="F37" s="4" t="s">
        <v>19</v>
      </c>
      <c r="G37" s="4" t="s">
        <v>20</v>
      </c>
      <c r="H37" s="4" t="s">
        <v>21</v>
      </c>
      <c r="I37" s="5" t="s">
        <v>21</v>
      </c>
      <c r="J37" s="1" t="s">
        <v>199</v>
      </c>
      <c r="K37" s="1" t="s">
        <v>200</v>
      </c>
      <c r="L37" s="1" t="s">
        <v>201</v>
      </c>
      <c r="M37" s="4" t="str">
        <f t="shared" si="0"/>
        <v>Outstanding</v>
      </c>
      <c r="N37" s="13" t="s">
        <v>21</v>
      </c>
    </row>
    <row r="38" spans="1:14" ht="60" customHeight="1" x14ac:dyDescent="0.35">
      <c r="A38" s="11" t="s">
        <v>202</v>
      </c>
      <c r="B38" s="1" t="s">
        <v>203</v>
      </c>
      <c r="C38" s="2" t="s">
        <v>27</v>
      </c>
      <c r="D38" s="3" t="s">
        <v>168</v>
      </c>
      <c r="E38" s="4" t="s">
        <v>18</v>
      </c>
      <c r="F38" s="4" t="s">
        <v>19</v>
      </c>
      <c r="G38" s="4" t="s">
        <v>20</v>
      </c>
      <c r="H38" s="4" t="s">
        <v>21</v>
      </c>
      <c r="I38" s="5" t="s">
        <v>21</v>
      </c>
      <c r="J38" s="1" t="s">
        <v>204</v>
      </c>
      <c r="K38" s="1" t="s">
        <v>205</v>
      </c>
      <c r="L38" s="1" t="s">
        <v>206</v>
      </c>
      <c r="M38" s="4" t="str">
        <f t="shared" si="0"/>
        <v>Outstanding</v>
      </c>
      <c r="N38" s="13" t="s">
        <v>21</v>
      </c>
    </row>
    <row r="39" spans="1:14" ht="60" customHeight="1" x14ac:dyDescent="0.35">
      <c r="A39" s="11" t="s">
        <v>207</v>
      </c>
      <c r="B39" s="1" t="s">
        <v>208</v>
      </c>
      <c r="C39" s="2" t="s">
        <v>27</v>
      </c>
      <c r="D39" s="3" t="s">
        <v>168</v>
      </c>
      <c r="E39" s="4" t="s">
        <v>18</v>
      </c>
      <c r="F39" s="4" t="s">
        <v>19</v>
      </c>
      <c r="G39" s="4" t="s">
        <v>20</v>
      </c>
      <c r="H39" s="4" t="s">
        <v>21</v>
      </c>
      <c r="I39" s="5" t="s">
        <v>21</v>
      </c>
      <c r="J39" s="1" t="s">
        <v>209</v>
      </c>
      <c r="K39" s="1" t="s">
        <v>210</v>
      </c>
      <c r="L39" s="1" t="s">
        <v>211</v>
      </c>
      <c r="M39" s="4" t="str">
        <f t="shared" si="0"/>
        <v>Outstanding</v>
      </c>
      <c r="N39" s="13" t="s">
        <v>21</v>
      </c>
    </row>
    <row r="40" spans="1:14" ht="60" customHeight="1" x14ac:dyDescent="0.35">
      <c r="A40" s="11" t="s">
        <v>212</v>
      </c>
      <c r="B40" s="1" t="s">
        <v>213</v>
      </c>
      <c r="C40" s="2" t="s">
        <v>27</v>
      </c>
      <c r="D40" s="3" t="s">
        <v>168</v>
      </c>
      <c r="E40" s="4" t="s">
        <v>18</v>
      </c>
      <c r="F40" s="4" t="s">
        <v>19</v>
      </c>
      <c r="G40" s="4" t="s">
        <v>20</v>
      </c>
      <c r="H40" s="4" t="s">
        <v>21</v>
      </c>
      <c r="I40" s="5" t="s">
        <v>21</v>
      </c>
      <c r="J40" s="1" t="s">
        <v>214</v>
      </c>
      <c r="K40" s="1" t="s">
        <v>215</v>
      </c>
      <c r="L40" s="1" t="s">
        <v>216</v>
      </c>
      <c r="M40" s="4" t="str">
        <f t="shared" si="0"/>
        <v>Outstanding</v>
      </c>
      <c r="N40" s="13" t="s">
        <v>21</v>
      </c>
    </row>
    <row r="41" spans="1:14" ht="60" customHeight="1" x14ac:dyDescent="0.35">
      <c r="A41" s="11" t="s">
        <v>217</v>
      </c>
      <c r="B41" s="1" t="s">
        <v>218</v>
      </c>
      <c r="C41" s="2" t="s">
        <v>27</v>
      </c>
      <c r="D41" s="3" t="s">
        <v>168</v>
      </c>
      <c r="E41" s="4" t="s">
        <v>18</v>
      </c>
      <c r="F41" s="4" t="s">
        <v>19</v>
      </c>
      <c r="G41" s="4" t="s">
        <v>20</v>
      </c>
      <c r="H41" s="4" t="s">
        <v>21</v>
      </c>
      <c r="I41" s="5" t="s">
        <v>21</v>
      </c>
      <c r="J41" s="1" t="s">
        <v>219</v>
      </c>
      <c r="K41" s="1" t="s">
        <v>220</v>
      </c>
      <c r="L41" s="1" t="s">
        <v>196</v>
      </c>
      <c r="M41" s="4" t="str">
        <f t="shared" si="0"/>
        <v>Outstanding</v>
      </c>
      <c r="N41" s="13" t="s">
        <v>21</v>
      </c>
    </row>
    <row r="42" spans="1:14" ht="60" customHeight="1" x14ac:dyDescent="0.35">
      <c r="A42" s="11" t="s">
        <v>221</v>
      </c>
      <c r="B42" s="1" t="s">
        <v>222</v>
      </c>
      <c r="C42" s="2" t="s">
        <v>27</v>
      </c>
      <c r="D42" s="3" t="s">
        <v>168</v>
      </c>
      <c r="E42" s="4" t="s">
        <v>18</v>
      </c>
      <c r="F42" s="4" t="s">
        <v>19</v>
      </c>
      <c r="G42" s="4" t="s">
        <v>20</v>
      </c>
      <c r="H42" s="4" t="s">
        <v>21</v>
      </c>
      <c r="I42" s="5" t="s">
        <v>21</v>
      </c>
      <c r="J42" s="1" t="s">
        <v>223</v>
      </c>
      <c r="K42" s="1" t="s">
        <v>220</v>
      </c>
      <c r="L42" s="1" t="s">
        <v>196</v>
      </c>
      <c r="M42" s="4" t="str">
        <f t="shared" si="0"/>
        <v>Outstanding</v>
      </c>
      <c r="N42" s="13" t="s">
        <v>21</v>
      </c>
    </row>
    <row r="43" spans="1:14" ht="60" customHeight="1" x14ac:dyDescent="0.35">
      <c r="A43" s="11" t="s">
        <v>224</v>
      </c>
      <c r="B43" s="1" t="s">
        <v>225</v>
      </c>
      <c r="C43" s="2" t="s">
        <v>27</v>
      </c>
      <c r="D43" s="3" t="s">
        <v>168</v>
      </c>
      <c r="E43" s="4" t="s">
        <v>18</v>
      </c>
      <c r="F43" s="4" t="s">
        <v>19</v>
      </c>
      <c r="G43" s="4" t="s">
        <v>20</v>
      </c>
      <c r="H43" s="4" t="s">
        <v>21</v>
      </c>
      <c r="I43" s="5" t="s">
        <v>21</v>
      </c>
      <c r="J43" s="1" t="s">
        <v>226</v>
      </c>
      <c r="K43" s="1" t="s">
        <v>227</v>
      </c>
      <c r="L43" s="1" t="s">
        <v>196</v>
      </c>
      <c r="M43" s="4" t="str">
        <f t="shared" si="0"/>
        <v>Outstanding</v>
      </c>
      <c r="N43" s="13" t="s">
        <v>21</v>
      </c>
    </row>
    <row r="44" spans="1:14" ht="60" customHeight="1" x14ac:dyDescent="0.35">
      <c r="A44" s="11" t="s">
        <v>228</v>
      </c>
      <c r="B44" s="1" t="s">
        <v>229</v>
      </c>
      <c r="C44" s="2" t="s">
        <v>27</v>
      </c>
      <c r="D44" s="3" t="s">
        <v>168</v>
      </c>
      <c r="E44" s="4" t="s">
        <v>18</v>
      </c>
      <c r="F44" s="4" t="s">
        <v>19</v>
      </c>
      <c r="G44" s="4" t="s">
        <v>20</v>
      </c>
      <c r="H44" s="4" t="s">
        <v>21</v>
      </c>
      <c r="I44" s="5" t="s">
        <v>21</v>
      </c>
      <c r="J44" s="1" t="s">
        <v>230</v>
      </c>
      <c r="K44" s="1" t="s">
        <v>220</v>
      </c>
      <c r="L44" s="1" t="s">
        <v>196</v>
      </c>
      <c r="M44" s="4" t="str">
        <f t="shared" si="0"/>
        <v>Outstanding</v>
      </c>
      <c r="N44" s="13" t="s">
        <v>21</v>
      </c>
    </row>
    <row r="45" spans="1:14" ht="60" customHeight="1" x14ac:dyDescent="0.35">
      <c r="A45" s="11" t="s">
        <v>231</v>
      </c>
      <c r="B45" s="1" t="s">
        <v>232</v>
      </c>
      <c r="C45" s="2" t="s">
        <v>27</v>
      </c>
      <c r="D45" s="3" t="s">
        <v>168</v>
      </c>
      <c r="E45" s="4" t="s">
        <v>18</v>
      </c>
      <c r="F45" s="4" t="s">
        <v>19</v>
      </c>
      <c r="G45" s="4" t="s">
        <v>20</v>
      </c>
      <c r="H45" s="4" t="s">
        <v>21</v>
      </c>
      <c r="I45" s="5" t="s">
        <v>21</v>
      </c>
      <c r="J45" s="1" t="s">
        <v>233</v>
      </c>
      <c r="K45" s="1" t="s">
        <v>234</v>
      </c>
      <c r="L45" s="1" t="s">
        <v>196</v>
      </c>
      <c r="M45" s="4" t="str">
        <f t="shared" si="0"/>
        <v>Outstanding</v>
      </c>
      <c r="N45" s="13" t="s">
        <v>21</v>
      </c>
    </row>
    <row r="46" spans="1:14" ht="60" customHeight="1" x14ac:dyDescent="0.35">
      <c r="A46" s="11" t="s">
        <v>235</v>
      </c>
      <c r="B46" s="1" t="s">
        <v>236</v>
      </c>
      <c r="C46" s="2" t="s">
        <v>27</v>
      </c>
      <c r="D46" s="3" t="s">
        <v>168</v>
      </c>
      <c r="E46" s="4" t="s">
        <v>18</v>
      </c>
      <c r="F46" s="4" t="s">
        <v>19</v>
      </c>
      <c r="G46" s="4" t="s">
        <v>20</v>
      </c>
      <c r="H46" s="4" t="s">
        <v>21</v>
      </c>
      <c r="I46" s="5" t="s">
        <v>21</v>
      </c>
      <c r="J46" s="1" t="s">
        <v>237</v>
      </c>
      <c r="K46" s="1" t="s">
        <v>220</v>
      </c>
      <c r="L46" s="1" t="s">
        <v>196</v>
      </c>
      <c r="M46" s="4" t="str">
        <f t="shared" si="0"/>
        <v>Outstanding</v>
      </c>
      <c r="N46" s="13" t="s">
        <v>21</v>
      </c>
    </row>
    <row r="47" spans="1:14" ht="60" customHeight="1" x14ac:dyDescent="0.35">
      <c r="A47" s="11" t="s">
        <v>238</v>
      </c>
      <c r="B47" s="1" t="s">
        <v>239</v>
      </c>
      <c r="C47" s="2" t="s">
        <v>27</v>
      </c>
      <c r="D47" s="3" t="s">
        <v>168</v>
      </c>
      <c r="E47" s="4" t="s">
        <v>18</v>
      </c>
      <c r="F47" s="4" t="s">
        <v>19</v>
      </c>
      <c r="G47" s="4" t="s">
        <v>20</v>
      </c>
      <c r="H47" s="4" t="s">
        <v>21</v>
      </c>
      <c r="I47" s="5" t="s">
        <v>21</v>
      </c>
      <c r="J47" s="1" t="s">
        <v>240</v>
      </c>
      <c r="K47" s="1" t="s">
        <v>241</v>
      </c>
      <c r="L47" s="1" t="s">
        <v>242</v>
      </c>
      <c r="M47" s="4" t="str">
        <f t="shared" si="0"/>
        <v>Outstanding</v>
      </c>
      <c r="N47" s="13" t="s">
        <v>21</v>
      </c>
    </row>
    <row r="48" spans="1:14" ht="60" customHeight="1" x14ac:dyDescent="0.35">
      <c r="A48" s="11" t="s">
        <v>243</v>
      </c>
      <c r="B48" s="1" t="s">
        <v>244</v>
      </c>
      <c r="C48" s="2" t="s">
        <v>27</v>
      </c>
      <c r="D48" s="3" t="s">
        <v>168</v>
      </c>
      <c r="E48" s="4" t="s">
        <v>18</v>
      </c>
      <c r="F48" s="4" t="s">
        <v>19</v>
      </c>
      <c r="G48" s="4" t="s">
        <v>20</v>
      </c>
      <c r="H48" s="4" t="s">
        <v>21</v>
      </c>
      <c r="I48" s="5" t="s">
        <v>21</v>
      </c>
      <c r="J48" s="1" t="s">
        <v>245</v>
      </c>
      <c r="K48" s="1" t="s">
        <v>246</v>
      </c>
      <c r="L48" s="1" t="s">
        <v>247</v>
      </c>
      <c r="M48" s="4" t="str">
        <f t="shared" si="0"/>
        <v>Outstanding</v>
      </c>
      <c r="N48" s="13" t="s">
        <v>21</v>
      </c>
    </row>
    <row r="49" spans="1:14" ht="60" customHeight="1" x14ac:dyDescent="0.35">
      <c r="A49" s="11" t="s">
        <v>248</v>
      </c>
      <c r="B49" s="1" t="s">
        <v>249</v>
      </c>
      <c r="C49" s="2" t="s">
        <v>27</v>
      </c>
      <c r="D49" s="3" t="s">
        <v>168</v>
      </c>
      <c r="E49" s="4" t="s">
        <v>18</v>
      </c>
      <c r="F49" s="4" t="s">
        <v>19</v>
      </c>
      <c r="G49" s="4" t="s">
        <v>20</v>
      </c>
      <c r="H49" s="4" t="s">
        <v>21</v>
      </c>
      <c r="I49" s="5" t="s">
        <v>21</v>
      </c>
      <c r="J49" s="1" t="s">
        <v>250</v>
      </c>
      <c r="K49" s="1" t="s">
        <v>251</v>
      </c>
      <c r="L49" s="1" t="s">
        <v>252</v>
      </c>
      <c r="M49" s="4" t="str">
        <f t="shared" si="0"/>
        <v>Outstanding</v>
      </c>
      <c r="N49" s="13" t="s">
        <v>21</v>
      </c>
    </row>
    <row r="50" spans="1:14" ht="60" customHeight="1" x14ac:dyDescent="0.35">
      <c r="A50" s="11" t="s">
        <v>253</v>
      </c>
      <c r="B50" s="1" t="s">
        <v>254</v>
      </c>
      <c r="C50" s="2" t="s">
        <v>27</v>
      </c>
      <c r="D50" s="3" t="s">
        <v>168</v>
      </c>
      <c r="E50" s="4" t="s">
        <v>18</v>
      </c>
      <c r="F50" s="4" t="s">
        <v>19</v>
      </c>
      <c r="G50" s="4" t="s">
        <v>20</v>
      </c>
      <c r="H50" s="4" t="s">
        <v>21</v>
      </c>
      <c r="I50" s="5" t="s">
        <v>21</v>
      </c>
      <c r="J50" s="1" t="s">
        <v>255</v>
      </c>
      <c r="K50" s="1" t="s">
        <v>256</v>
      </c>
      <c r="L50" s="1" t="s">
        <v>257</v>
      </c>
      <c r="M50" s="4" t="str">
        <f t="shared" si="0"/>
        <v>Outstanding</v>
      </c>
      <c r="N50" s="13" t="s">
        <v>21</v>
      </c>
    </row>
    <row r="51" spans="1:14" ht="60" customHeight="1" x14ac:dyDescent="0.35">
      <c r="A51" s="11" t="s">
        <v>258</v>
      </c>
      <c r="B51" s="1" t="s">
        <v>259</v>
      </c>
      <c r="C51" s="2" t="s">
        <v>27</v>
      </c>
      <c r="D51" s="3" t="s">
        <v>168</v>
      </c>
      <c r="E51" s="4" t="s">
        <v>18</v>
      </c>
      <c r="F51" s="4" t="s">
        <v>19</v>
      </c>
      <c r="G51" s="4" t="s">
        <v>20</v>
      </c>
      <c r="H51" s="4" t="s">
        <v>21</v>
      </c>
      <c r="I51" s="5" t="s">
        <v>21</v>
      </c>
      <c r="J51" s="1" t="s">
        <v>260</v>
      </c>
      <c r="K51" s="1" t="s">
        <v>261</v>
      </c>
      <c r="L51" s="1" t="s">
        <v>262</v>
      </c>
      <c r="M51" s="4" t="str">
        <f t="shared" si="0"/>
        <v>Outstanding</v>
      </c>
      <c r="N51" s="13" t="s">
        <v>21</v>
      </c>
    </row>
    <row r="52" spans="1:14" ht="60" customHeight="1" x14ac:dyDescent="0.35">
      <c r="A52" s="11" t="s">
        <v>263</v>
      </c>
      <c r="B52" s="1" t="s">
        <v>264</v>
      </c>
      <c r="C52" s="2" t="s">
        <v>27</v>
      </c>
      <c r="D52" s="3" t="s">
        <v>168</v>
      </c>
      <c r="E52" s="4" t="s">
        <v>18</v>
      </c>
      <c r="F52" s="4" t="s">
        <v>19</v>
      </c>
      <c r="G52" s="4" t="s">
        <v>20</v>
      </c>
      <c r="H52" s="4" t="s">
        <v>21</v>
      </c>
      <c r="I52" s="5" t="s">
        <v>21</v>
      </c>
      <c r="J52" s="1" t="s">
        <v>265</v>
      </c>
      <c r="K52" s="1" t="s">
        <v>266</v>
      </c>
      <c r="L52" s="1" t="s">
        <v>267</v>
      </c>
      <c r="M52" s="4" t="str">
        <f t="shared" si="0"/>
        <v>Outstanding</v>
      </c>
      <c r="N52" s="13" t="s">
        <v>21</v>
      </c>
    </row>
    <row r="53" spans="1:14" ht="60" customHeight="1" x14ac:dyDescent="0.35">
      <c r="A53" s="11" t="s">
        <v>268</v>
      </c>
      <c r="B53" s="1" t="s">
        <v>269</v>
      </c>
      <c r="C53" s="2" t="s">
        <v>27</v>
      </c>
      <c r="D53" s="3" t="s">
        <v>168</v>
      </c>
      <c r="E53" s="4" t="s">
        <v>18</v>
      </c>
      <c r="F53" s="4" t="s">
        <v>19</v>
      </c>
      <c r="G53" s="4" t="s">
        <v>20</v>
      </c>
      <c r="H53" s="4" t="s">
        <v>21</v>
      </c>
      <c r="I53" s="5" t="s">
        <v>21</v>
      </c>
      <c r="J53" s="1" t="s">
        <v>270</v>
      </c>
      <c r="K53" s="1" t="s">
        <v>271</v>
      </c>
      <c r="L53" s="1" t="s">
        <v>272</v>
      </c>
      <c r="M53" s="4" t="str">
        <f t="shared" si="0"/>
        <v>Outstanding</v>
      </c>
      <c r="N53" s="13" t="s">
        <v>21</v>
      </c>
    </row>
    <row r="54" spans="1:14" ht="60" customHeight="1" x14ac:dyDescent="0.35">
      <c r="A54" s="11" t="s">
        <v>273</v>
      </c>
      <c r="B54" s="1" t="s">
        <v>274</v>
      </c>
      <c r="C54" s="2" t="s">
        <v>27</v>
      </c>
      <c r="D54" s="3" t="s">
        <v>168</v>
      </c>
      <c r="E54" s="4" t="s">
        <v>18</v>
      </c>
      <c r="F54" s="4" t="s">
        <v>19</v>
      </c>
      <c r="G54" s="4" t="s">
        <v>20</v>
      </c>
      <c r="H54" s="4" t="s">
        <v>21</v>
      </c>
      <c r="I54" s="5" t="s">
        <v>21</v>
      </c>
      <c r="J54" s="1" t="s">
        <v>275</v>
      </c>
      <c r="K54" s="1" t="s">
        <v>276</v>
      </c>
      <c r="L54" s="1" t="s">
        <v>277</v>
      </c>
      <c r="M54" s="4" t="str">
        <f t="shared" si="0"/>
        <v>Outstanding</v>
      </c>
      <c r="N54" s="13" t="s">
        <v>21</v>
      </c>
    </row>
    <row r="55" spans="1:14" ht="60" customHeight="1" x14ac:dyDescent="0.35">
      <c r="A55" s="11" t="s">
        <v>278</v>
      </c>
      <c r="B55" s="1" t="s">
        <v>279</v>
      </c>
      <c r="C55" s="2" t="s">
        <v>27</v>
      </c>
      <c r="D55" s="3" t="s">
        <v>168</v>
      </c>
      <c r="E55" s="4" t="s">
        <v>18</v>
      </c>
      <c r="F55" s="4" t="s">
        <v>19</v>
      </c>
      <c r="G55" s="4" t="s">
        <v>20</v>
      </c>
      <c r="H55" s="4" t="s">
        <v>21</v>
      </c>
      <c r="I55" s="5" t="s">
        <v>21</v>
      </c>
      <c r="J55" s="1" t="s">
        <v>280</v>
      </c>
      <c r="K55" s="1" t="s">
        <v>281</v>
      </c>
      <c r="L55" s="1" t="s">
        <v>282</v>
      </c>
      <c r="M55" s="4" t="str">
        <f t="shared" si="0"/>
        <v>Outstanding</v>
      </c>
      <c r="N55" s="13" t="s">
        <v>21</v>
      </c>
    </row>
    <row r="56" spans="1:14" ht="60" customHeight="1" x14ac:dyDescent="0.35">
      <c r="A56" s="11" t="s">
        <v>283</v>
      </c>
      <c r="B56" s="1" t="s">
        <v>284</v>
      </c>
      <c r="C56" s="2" t="s">
        <v>27</v>
      </c>
      <c r="D56" s="3" t="s">
        <v>168</v>
      </c>
      <c r="E56" s="4" t="s">
        <v>18</v>
      </c>
      <c r="F56" s="4" t="s">
        <v>19</v>
      </c>
      <c r="G56" s="4" t="s">
        <v>20</v>
      </c>
      <c r="H56" s="4" t="s">
        <v>21</v>
      </c>
      <c r="I56" s="5" t="s">
        <v>21</v>
      </c>
      <c r="J56" s="1" t="s">
        <v>285</v>
      </c>
      <c r="K56" s="1" t="s">
        <v>286</v>
      </c>
      <c r="L56" s="1" t="s">
        <v>287</v>
      </c>
      <c r="M56" s="4" t="str">
        <f t="shared" si="0"/>
        <v>Outstanding</v>
      </c>
      <c r="N56" s="13" t="s">
        <v>21</v>
      </c>
    </row>
    <row r="57" spans="1:14" ht="60" customHeight="1" x14ac:dyDescent="0.35">
      <c r="A57" s="11" t="s">
        <v>288</v>
      </c>
      <c r="B57" s="1" t="s">
        <v>289</v>
      </c>
      <c r="C57" s="2" t="s">
        <v>27</v>
      </c>
      <c r="D57" s="3" t="s">
        <v>168</v>
      </c>
      <c r="E57" s="4" t="s">
        <v>18</v>
      </c>
      <c r="F57" s="4" t="s">
        <v>19</v>
      </c>
      <c r="G57" s="4" t="s">
        <v>20</v>
      </c>
      <c r="H57" s="4" t="s">
        <v>21</v>
      </c>
      <c r="I57" s="5" t="s">
        <v>21</v>
      </c>
      <c r="J57" s="1" t="s">
        <v>290</v>
      </c>
      <c r="K57" s="1" t="s">
        <v>291</v>
      </c>
      <c r="L57" s="1" t="s">
        <v>292</v>
      </c>
      <c r="M57" s="4" t="str">
        <f t="shared" si="0"/>
        <v>Outstanding</v>
      </c>
      <c r="N57" s="13" t="s">
        <v>21</v>
      </c>
    </row>
    <row r="58" spans="1:14" ht="60" customHeight="1" x14ac:dyDescent="0.35">
      <c r="A58" s="11" t="s">
        <v>293</v>
      </c>
      <c r="B58" s="1" t="s">
        <v>294</v>
      </c>
      <c r="C58" s="2" t="s">
        <v>27</v>
      </c>
      <c r="D58" s="3" t="s">
        <v>168</v>
      </c>
      <c r="E58" s="4" t="s">
        <v>18</v>
      </c>
      <c r="F58" s="4" t="s">
        <v>19</v>
      </c>
      <c r="G58" s="4" t="s">
        <v>20</v>
      </c>
      <c r="H58" s="4" t="s">
        <v>21</v>
      </c>
      <c r="I58" s="5" t="s">
        <v>21</v>
      </c>
      <c r="J58" s="1" t="s">
        <v>295</v>
      </c>
      <c r="K58" s="1" t="s">
        <v>296</v>
      </c>
      <c r="L58" s="1" t="s">
        <v>297</v>
      </c>
      <c r="M58" s="4" t="str">
        <f t="shared" si="0"/>
        <v>Outstanding</v>
      </c>
      <c r="N58" s="13" t="s">
        <v>21</v>
      </c>
    </row>
    <row r="59" spans="1:14" ht="60" customHeight="1" x14ac:dyDescent="0.35">
      <c r="A59" s="11" t="s">
        <v>298</v>
      </c>
      <c r="B59" s="1" t="s">
        <v>299</v>
      </c>
      <c r="C59" s="2" t="s">
        <v>27</v>
      </c>
      <c r="D59" s="3" t="s">
        <v>168</v>
      </c>
      <c r="E59" s="4" t="s">
        <v>18</v>
      </c>
      <c r="F59" s="4" t="s">
        <v>19</v>
      </c>
      <c r="G59" s="4" t="s">
        <v>20</v>
      </c>
      <c r="H59" s="4" t="s">
        <v>21</v>
      </c>
      <c r="I59" s="5" t="s">
        <v>21</v>
      </c>
      <c r="J59" s="1" t="s">
        <v>300</v>
      </c>
      <c r="K59" s="1" t="s">
        <v>301</v>
      </c>
      <c r="L59" s="1" t="s">
        <v>302</v>
      </c>
      <c r="M59" s="4" t="str">
        <f t="shared" si="0"/>
        <v>Outstanding</v>
      </c>
      <c r="N59" s="13" t="s">
        <v>21</v>
      </c>
    </row>
    <row r="60" spans="1:14" ht="60" customHeight="1" x14ac:dyDescent="0.35">
      <c r="A60" s="11" t="s">
        <v>303</v>
      </c>
      <c r="B60" s="1" t="s">
        <v>304</v>
      </c>
      <c r="C60" s="2" t="s">
        <v>27</v>
      </c>
      <c r="D60" s="3" t="s">
        <v>168</v>
      </c>
      <c r="E60" s="4" t="s">
        <v>18</v>
      </c>
      <c r="F60" s="4" t="s">
        <v>19</v>
      </c>
      <c r="G60" s="4" t="s">
        <v>20</v>
      </c>
      <c r="H60" s="4" t="s">
        <v>21</v>
      </c>
      <c r="I60" s="5" t="s">
        <v>21</v>
      </c>
      <c r="J60" s="1" t="s">
        <v>305</v>
      </c>
      <c r="K60" s="1" t="s">
        <v>306</v>
      </c>
      <c r="L60" s="1" t="s">
        <v>307</v>
      </c>
      <c r="M60" s="4" t="str">
        <f t="shared" si="0"/>
        <v>Outstanding</v>
      </c>
      <c r="N60" s="13" t="s">
        <v>21</v>
      </c>
    </row>
    <row r="61" spans="1:14" ht="60" customHeight="1" x14ac:dyDescent="0.35">
      <c r="A61" s="11" t="s">
        <v>308</v>
      </c>
      <c r="B61" s="1" t="s">
        <v>309</v>
      </c>
      <c r="C61" s="2" t="s">
        <v>27</v>
      </c>
      <c r="D61" s="3" t="s">
        <v>168</v>
      </c>
      <c r="E61" s="4" t="s">
        <v>18</v>
      </c>
      <c r="F61" s="4" t="s">
        <v>19</v>
      </c>
      <c r="G61" s="4" t="s">
        <v>20</v>
      </c>
      <c r="H61" s="4" t="s">
        <v>21</v>
      </c>
      <c r="I61" s="5" t="s">
        <v>21</v>
      </c>
      <c r="J61" s="1" t="s">
        <v>310</v>
      </c>
      <c r="K61" s="1" t="s">
        <v>311</v>
      </c>
      <c r="L61" s="1" t="s">
        <v>312</v>
      </c>
      <c r="M61" s="4" t="str">
        <f t="shared" si="0"/>
        <v>Outstanding</v>
      </c>
      <c r="N61" s="13" t="s">
        <v>21</v>
      </c>
    </row>
    <row r="62" spans="1:14" ht="60" customHeight="1" x14ac:dyDescent="0.35">
      <c r="A62" s="11" t="s">
        <v>313</v>
      </c>
      <c r="B62" s="1" t="s">
        <v>314</v>
      </c>
      <c r="C62" s="2" t="s">
        <v>16</v>
      </c>
      <c r="D62" s="3" t="s">
        <v>168</v>
      </c>
      <c r="E62" s="4" t="s">
        <v>18</v>
      </c>
      <c r="F62" s="4" t="s">
        <v>19</v>
      </c>
      <c r="G62" s="4" t="s">
        <v>20</v>
      </c>
      <c r="H62" s="4" t="s">
        <v>21</v>
      </c>
      <c r="I62" s="5" t="s">
        <v>21</v>
      </c>
      <c r="J62" s="1" t="s">
        <v>315</v>
      </c>
      <c r="K62" s="1" t="s">
        <v>316</v>
      </c>
      <c r="L62" s="1" t="s">
        <v>317</v>
      </c>
      <c r="M62" s="4" t="str">
        <f t="shared" si="0"/>
        <v>Outstanding</v>
      </c>
      <c r="N62" s="13" t="s">
        <v>21</v>
      </c>
    </row>
    <row r="63" spans="1:14" ht="60" customHeight="1" x14ac:dyDescent="0.35">
      <c r="A63" s="11" t="s">
        <v>318</v>
      </c>
      <c r="B63" s="1" t="s">
        <v>319</v>
      </c>
      <c r="C63" s="2" t="s">
        <v>27</v>
      </c>
      <c r="D63" s="3" t="s">
        <v>168</v>
      </c>
      <c r="E63" s="4" t="s">
        <v>18</v>
      </c>
      <c r="F63" s="4" t="s">
        <v>19</v>
      </c>
      <c r="G63" s="4" t="s">
        <v>20</v>
      </c>
      <c r="H63" s="4" t="s">
        <v>21</v>
      </c>
      <c r="I63" s="5" t="s">
        <v>21</v>
      </c>
      <c r="J63" s="1" t="s">
        <v>320</v>
      </c>
      <c r="K63" s="1" t="s">
        <v>321</v>
      </c>
      <c r="L63" s="1" t="s">
        <v>322</v>
      </c>
      <c r="M63" s="4" t="str">
        <f t="shared" si="0"/>
        <v>Outstanding</v>
      </c>
      <c r="N63" s="13" t="s">
        <v>21</v>
      </c>
    </row>
    <row r="64" spans="1:14" ht="60" customHeight="1" x14ac:dyDescent="0.35">
      <c r="A64" s="11" t="s">
        <v>323</v>
      </c>
      <c r="B64" s="1" t="s">
        <v>324</v>
      </c>
      <c r="C64" s="2" t="s">
        <v>27</v>
      </c>
      <c r="D64" s="3" t="s">
        <v>168</v>
      </c>
      <c r="E64" s="4" t="s">
        <v>18</v>
      </c>
      <c r="F64" s="4" t="s">
        <v>19</v>
      </c>
      <c r="G64" s="4" t="s">
        <v>20</v>
      </c>
      <c r="H64" s="4" t="s">
        <v>21</v>
      </c>
      <c r="I64" s="5" t="s">
        <v>21</v>
      </c>
      <c r="J64" s="1" t="s">
        <v>325</v>
      </c>
      <c r="K64" s="1" t="s">
        <v>326</v>
      </c>
      <c r="L64" s="1" t="s">
        <v>327</v>
      </c>
      <c r="M64" s="4" t="str">
        <f t="shared" si="0"/>
        <v>Outstanding</v>
      </c>
      <c r="N64" s="13" t="s">
        <v>21</v>
      </c>
    </row>
    <row r="65" spans="1:14" ht="60" customHeight="1" x14ac:dyDescent="0.35">
      <c r="A65" s="11" t="s">
        <v>328</v>
      </c>
      <c r="B65" s="1" t="s">
        <v>329</v>
      </c>
      <c r="C65" s="2" t="s">
        <v>27</v>
      </c>
      <c r="D65" s="3" t="s">
        <v>168</v>
      </c>
      <c r="E65" s="4" t="s">
        <v>18</v>
      </c>
      <c r="F65" s="4" t="s">
        <v>19</v>
      </c>
      <c r="G65" s="4" t="s">
        <v>20</v>
      </c>
      <c r="H65" s="4" t="s">
        <v>21</v>
      </c>
      <c r="I65" s="5" t="s">
        <v>21</v>
      </c>
      <c r="J65" s="1" t="s">
        <v>330</v>
      </c>
      <c r="K65" s="1" t="s">
        <v>331</v>
      </c>
      <c r="L65" s="1" t="s">
        <v>332</v>
      </c>
      <c r="M65" s="4" t="str">
        <f t="shared" si="0"/>
        <v>Outstanding</v>
      </c>
      <c r="N65" s="13" t="s">
        <v>21</v>
      </c>
    </row>
    <row r="66" spans="1:14" ht="60" customHeight="1" x14ac:dyDescent="0.35">
      <c r="A66" s="11" t="s">
        <v>333</v>
      </c>
      <c r="B66" s="1" t="s">
        <v>334</v>
      </c>
      <c r="C66" s="2" t="s">
        <v>27</v>
      </c>
      <c r="D66" s="3" t="s">
        <v>168</v>
      </c>
      <c r="E66" s="4" t="s">
        <v>18</v>
      </c>
      <c r="F66" s="4" t="s">
        <v>19</v>
      </c>
      <c r="G66" s="4" t="s">
        <v>20</v>
      </c>
      <c r="H66" s="4" t="s">
        <v>21</v>
      </c>
      <c r="I66" s="5" t="s">
        <v>21</v>
      </c>
      <c r="J66" s="1" t="s">
        <v>335</v>
      </c>
      <c r="K66" s="1" t="s">
        <v>336</v>
      </c>
      <c r="L66" s="1" t="s">
        <v>337</v>
      </c>
      <c r="M66" s="4" t="str">
        <f t="shared" si="0"/>
        <v>Outstanding</v>
      </c>
      <c r="N66" s="13" t="s">
        <v>21</v>
      </c>
    </row>
    <row r="67" spans="1:14" ht="60" customHeight="1" x14ac:dyDescent="0.35">
      <c r="A67" s="11" t="s">
        <v>338</v>
      </c>
      <c r="B67" s="1" t="s">
        <v>339</v>
      </c>
      <c r="C67" s="2" t="s">
        <v>27</v>
      </c>
      <c r="D67" s="3" t="s">
        <v>168</v>
      </c>
      <c r="E67" s="4" t="s">
        <v>18</v>
      </c>
      <c r="F67" s="4" t="s">
        <v>19</v>
      </c>
      <c r="G67" s="4" t="s">
        <v>20</v>
      </c>
      <c r="H67" s="4" t="s">
        <v>21</v>
      </c>
      <c r="I67" s="5" t="s">
        <v>21</v>
      </c>
      <c r="J67" s="1" t="s">
        <v>340</v>
      </c>
      <c r="K67" s="1" t="s">
        <v>341</v>
      </c>
      <c r="L67" s="1" t="s">
        <v>342</v>
      </c>
      <c r="M67" s="4" t="str">
        <f t="shared" si="0"/>
        <v>Outstanding</v>
      </c>
      <c r="N67" s="13" t="s">
        <v>21</v>
      </c>
    </row>
    <row r="68" spans="1:14" ht="60" customHeight="1" x14ac:dyDescent="0.35">
      <c r="A68" s="11" t="s">
        <v>343</v>
      </c>
      <c r="B68" s="1" t="s">
        <v>344</v>
      </c>
      <c r="C68" s="2" t="s">
        <v>16</v>
      </c>
      <c r="D68" s="3" t="s">
        <v>168</v>
      </c>
      <c r="E68" s="4" t="s">
        <v>18</v>
      </c>
      <c r="F68" s="4" t="s">
        <v>19</v>
      </c>
      <c r="G68" s="4" t="s">
        <v>20</v>
      </c>
      <c r="H68" s="4" t="s">
        <v>21</v>
      </c>
      <c r="I68" s="5" t="s">
        <v>21</v>
      </c>
      <c r="J68" s="1" t="s">
        <v>345</v>
      </c>
      <c r="K68" s="1" t="s">
        <v>346</v>
      </c>
      <c r="L68" s="1" t="s">
        <v>347</v>
      </c>
      <c r="M68" s="4" t="str">
        <f t="shared" si="0"/>
        <v>Outstanding</v>
      </c>
      <c r="N68" s="13" t="s">
        <v>21</v>
      </c>
    </row>
    <row r="69" spans="1:14" ht="60" customHeight="1" x14ac:dyDescent="0.35">
      <c r="A69" s="11" t="s">
        <v>348</v>
      </c>
      <c r="B69" s="1" t="s">
        <v>349</v>
      </c>
      <c r="C69" s="2" t="s">
        <v>27</v>
      </c>
      <c r="D69" s="3" t="s">
        <v>168</v>
      </c>
      <c r="E69" s="4" t="s">
        <v>18</v>
      </c>
      <c r="F69" s="4" t="s">
        <v>19</v>
      </c>
      <c r="G69" s="4" t="s">
        <v>20</v>
      </c>
      <c r="H69" s="4" t="s">
        <v>21</v>
      </c>
      <c r="I69" s="5" t="s">
        <v>21</v>
      </c>
      <c r="J69" s="1" t="s">
        <v>350</v>
      </c>
      <c r="K69" s="1" t="s">
        <v>351</v>
      </c>
      <c r="L69" s="1" t="s">
        <v>352</v>
      </c>
      <c r="M69" s="4" t="str">
        <f t="shared" si="0"/>
        <v>Outstanding</v>
      </c>
      <c r="N69" s="13" t="s">
        <v>21</v>
      </c>
    </row>
    <row r="70" spans="1:14" ht="60" customHeight="1" x14ac:dyDescent="0.35">
      <c r="A70" s="11" t="s">
        <v>353</v>
      </c>
      <c r="B70" s="1" t="s">
        <v>354</v>
      </c>
      <c r="C70" s="2" t="s">
        <v>27</v>
      </c>
      <c r="D70" s="3" t="s">
        <v>168</v>
      </c>
      <c r="E70" s="4" t="s">
        <v>18</v>
      </c>
      <c r="F70" s="4" t="s">
        <v>19</v>
      </c>
      <c r="G70" s="4" t="s">
        <v>20</v>
      </c>
      <c r="H70" s="4" t="s">
        <v>21</v>
      </c>
      <c r="I70" s="5" t="s">
        <v>21</v>
      </c>
      <c r="J70" s="1" t="s">
        <v>355</v>
      </c>
      <c r="K70" s="1" t="s">
        <v>356</v>
      </c>
      <c r="L70" s="1" t="s">
        <v>357</v>
      </c>
      <c r="M70" s="4" t="str">
        <f t="shared" si="0"/>
        <v>Outstanding</v>
      </c>
      <c r="N70" s="13" t="s">
        <v>21</v>
      </c>
    </row>
    <row r="71" spans="1:14" ht="60" customHeight="1" x14ac:dyDescent="0.35">
      <c r="A71" s="11" t="s">
        <v>358</v>
      </c>
      <c r="B71" s="1" t="s">
        <v>359</v>
      </c>
      <c r="C71" s="2" t="s">
        <v>27</v>
      </c>
      <c r="D71" s="3" t="s">
        <v>168</v>
      </c>
      <c r="E71" s="4" t="s">
        <v>18</v>
      </c>
      <c r="F71" s="4" t="s">
        <v>19</v>
      </c>
      <c r="G71" s="4" t="s">
        <v>20</v>
      </c>
      <c r="H71" s="4" t="s">
        <v>21</v>
      </c>
      <c r="I71" s="5" t="s">
        <v>21</v>
      </c>
      <c r="J71" s="1" t="s">
        <v>360</v>
      </c>
      <c r="K71" s="1" t="s">
        <v>361</v>
      </c>
      <c r="L71" s="1" t="s">
        <v>362</v>
      </c>
      <c r="M71" s="4" t="str">
        <f t="shared" si="0"/>
        <v>Outstanding</v>
      </c>
      <c r="N71" s="13" t="s">
        <v>21</v>
      </c>
    </row>
    <row r="72" spans="1:14" ht="60" customHeight="1" x14ac:dyDescent="0.35">
      <c r="A72" s="11" t="s">
        <v>363</v>
      </c>
      <c r="B72" s="1" t="s">
        <v>364</v>
      </c>
      <c r="C72" s="2" t="s">
        <v>27</v>
      </c>
      <c r="D72" s="3" t="s">
        <v>168</v>
      </c>
      <c r="E72" s="4" t="s">
        <v>18</v>
      </c>
      <c r="F72" s="4" t="s">
        <v>19</v>
      </c>
      <c r="G72" s="4" t="s">
        <v>20</v>
      </c>
      <c r="H72" s="4" t="s">
        <v>21</v>
      </c>
      <c r="I72" s="5" t="s">
        <v>21</v>
      </c>
      <c r="J72" s="1" t="s">
        <v>365</v>
      </c>
      <c r="K72" s="1" t="s">
        <v>366</v>
      </c>
      <c r="L72" s="1" t="s">
        <v>367</v>
      </c>
      <c r="M72" s="4" t="str">
        <f t="shared" si="0"/>
        <v>Outstanding</v>
      </c>
      <c r="N72" s="13" t="s">
        <v>21</v>
      </c>
    </row>
    <row r="73" spans="1:14" ht="60" customHeight="1" x14ac:dyDescent="0.35">
      <c r="A73" s="11" t="s">
        <v>368</v>
      </c>
      <c r="B73" s="1" t="s">
        <v>369</v>
      </c>
      <c r="C73" s="2" t="s">
        <v>27</v>
      </c>
      <c r="D73" s="3" t="s">
        <v>168</v>
      </c>
      <c r="E73" s="4" t="s">
        <v>18</v>
      </c>
      <c r="F73" s="4" t="s">
        <v>19</v>
      </c>
      <c r="G73" s="4" t="s">
        <v>20</v>
      </c>
      <c r="H73" s="4" t="s">
        <v>21</v>
      </c>
      <c r="I73" s="5" t="s">
        <v>21</v>
      </c>
      <c r="J73" s="1" t="s">
        <v>370</v>
      </c>
      <c r="K73" s="1" t="s">
        <v>371</v>
      </c>
      <c r="L73" s="1" t="s">
        <v>372</v>
      </c>
      <c r="M73" s="4" t="str">
        <f t="shared" si="0"/>
        <v>Outstanding</v>
      </c>
      <c r="N73" s="13" t="s">
        <v>21</v>
      </c>
    </row>
    <row r="74" spans="1:14" ht="60" customHeight="1" x14ac:dyDescent="0.35">
      <c r="A74" s="11" t="s">
        <v>373</v>
      </c>
      <c r="B74" s="1" t="s">
        <v>374</v>
      </c>
      <c r="C74" s="2" t="s">
        <v>27</v>
      </c>
      <c r="D74" s="3" t="s">
        <v>168</v>
      </c>
      <c r="E74" s="4" t="s">
        <v>18</v>
      </c>
      <c r="F74" s="4" t="s">
        <v>19</v>
      </c>
      <c r="G74" s="4" t="s">
        <v>20</v>
      </c>
      <c r="H74" s="4" t="s">
        <v>21</v>
      </c>
      <c r="I74" s="5" t="s">
        <v>21</v>
      </c>
      <c r="J74" s="1" t="s">
        <v>375</v>
      </c>
      <c r="K74" s="1" t="s">
        <v>376</v>
      </c>
      <c r="L74" s="1" t="s">
        <v>377</v>
      </c>
      <c r="M74" s="4" t="str">
        <f t="shared" si="0"/>
        <v>Outstanding</v>
      </c>
      <c r="N74" s="13" t="s">
        <v>21</v>
      </c>
    </row>
    <row r="75" spans="1:14" ht="60" customHeight="1" x14ac:dyDescent="0.35">
      <c r="A75" s="11" t="s">
        <v>378</v>
      </c>
      <c r="B75" s="1" t="s">
        <v>379</v>
      </c>
      <c r="C75" s="2" t="s">
        <v>27</v>
      </c>
      <c r="D75" s="3" t="s">
        <v>168</v>
      </c>
      <c r="E75" s="4" t="s">
        <v>18</v>
      </c>
      <c r="F75" s="4" t="s">
        <v>19</v>
      </c>
      <c r="G75" s="4" t="s">
        <v>20</v>
      </c>
      <c r="H75" s="4" t="s">
        <v>21</v>
      </c>
      <c r="I75" s="5" t="s">
        <v>21</v>
      </c>
      <c r="J75" s="1" t="s">
        <v>380</v>
      </c>
      <c r="K75" s="1" t="s">
        <v>376</v>
      </c>
      <c r="L75" s="1" t="s">
        <v>381</v>
      </c>
      <c r="M75" s="4" t="str">
        <f t="shared" si="0"/>
        <v>Outstanding</v>
      </c>
      <c r="N75" s="13" t="s">
        <v>21</v>
      </c>
    </row>
    <row r="76" spans="1:14" ht="60" customHeight="1" x14ac:dyDescent="0.35">
      <c r="A76" s="11" t="s">
        <v>382</v>
      </c>
      <c r="B76" s="1" t="s">
        <v>383</v>
      </c>
      <c r="C76" s="2" t="s">
        <v>27</v>
      </c>
      <c r="D76" s="3" t="s">
        <v>168</v>
      </c>
      <c r="E76" s="4" t="s">
        <v>18</v>
      </c>
      <c r="F76" s="4" t="s">
        <v>19</v>
      </c>
      <c r="G76" s="4" t="s">
        <v>20</v>
      </c>
      <c r="H76" s="4" t="s">
        <v>21</v>
      </c>
      <c r="I76" s="5" t="s">
        <v>21</v>
      </c>
      <c r="J76" s="1" t="s">
        <v>384</v>
      </c>
      <c r="K76" s="1" t="s">
        <v>376</v>
      </c>
      <c r="L76" s="1" t="s">
        <v>385</v>
      </c>
      <c r="M76" s="4" t="str">
        <f t="shared" si="0"/>
        <v>Outstanding</v>
      </c>
      <c r="N76" s="13" t="s">
        <v>21</v>
      </c>
    </row>
    <row r="77" spans="1:14" ht="60" customHeight="1" x14ac:dyDescent="0.35">
      <c r="A77" s="11" t="s">
        <v>386</v>
      </c>
      <c r="B77" s="1" t="s">
        <v>387</v>
      </c>
      <c r="C77" s="2" t="s">
        <v>16</v>
      </c>
      <c r="D77" s="3" t="s">
        <v>168</v>
      </c>
      <c r="E77" s="4" t="s">
        <v>18</v>
      </c>
      <c r="F77" s="4" t="s">
        <v>19</v>
      </c>
      <c r="G77" s="4" t="s">
        <v>20</v>
      </c>
      <c r="H77" s="4" t="s">
        <v>21</v>
      </c>
      <c r="I77" s="5" t="s">
        <v>21</v>
      </c>
      <c r="J77" s="1" t="s">
        <v>388</v>
      </c>
      <c r="K77" s="1" t="s">
        <v>389</v>
      </c>
      <c r="L77" s="1" t="s">
        <v>390</v>
      </c>
      <c r="M77" s="4" t="str">
        <f t="shared" si="0"/>
        <v>Outstanding</v>
      </c>
      <c r="N77" s="13" t="s">
        <v>21</v>
      </c>
    </row>
    <row r="78" spans="1:14" ht="60" customHeight="1" x14ac:dyDescent="0.35">
      <c r="A78" s="11" t="s">
        <v>391</v>
      </c>
      <c r="B78" s="1" t="s">
        <v>392</v>
      </c>
      <c r="C78" s="2" t="s">
        <v>27</v>
      </c>
      <c r="D78" s="3" t="s">
        <v>168</v>
      </c>
      <c r="E78" s="4" t="s">
        <v>18</v>
      </c>
      <c r="F78" s="4" t="s">
        <v>19</v>
      </c>
      <c r="G78" s="4" t="s">
        <v>20</v>
      </c>
      <c r="H78" s="4" t="s">
        <v>21</v>
      </c>
      <c r="I78" s="5" t="s">
        <v>21</v>
      </c>
      <c r="J78" s="1" t="s">
        <v>393</v>
      </c>
      <c r="K78" s="1" t="s">
        <v>394</v>
      </c>
      <c r="L78" s="1" t="s">
        <v>395</v>
      </c>
      <c r="M78" s="4" t="str">
        <f t="shared" si="0"/>
        <v>Outstanding</v>
      </c>
      <c r="N78" s="13" t="s">
        <v>21</v>
      </c>
    </row>
    <row r="79" spans="1:14" ht="60" customHeight="1" x14ac:dyDescent="0.35">
      <c r="A79" s="11" t="s">
        <v>396</v>
      </c>
      <c r="B79" s="1" t="s">
        <v>397</v>
      </c>
      <c r="C79" s="2" t="s">
        <v>16</v>
      </c>
      <c r="D79" s="3" t="s">
        <v>168</v>
      </c>
      <c r="E79" s="4" t="s">
        <v>18</v>
      </c>
      <c r="F79" s="4" t="s">
        <v>19</v>
      </c>
      <c r="G79" s="4" t="s">
        <v>20</v>
      </c>
      <c r="H79" s="4" t="s">
        <v>21</v>
      </c>
      <c r="I79" s="5" t="s">
        <v>21</v>
      </c>
      <c r="J79" s="1" t="s">
        <v>398</v>
      </c>
      <c r="K79" s="1" t="s">
        <v>399</v>
      </c>
      <c r="L79" s="1" t="s">
        <v>400</v>
      </c>
      <c r="M79" s="4" t="str">
        <f t="shared" si="0"/>
        <v>Outstanding</v>
      </c>
      <c r="N79" s="13" t="s">
        <v>21</v>
      </c>
    </row>
    <row r="80" spans="1:14" ht="60" customHeight="1" x14ac:dyDescent="0.35">
      <c r="A80" s="11" t="s">
        <v>401</v>
      </c>
      <c r="B80" s="1" t="s">
        <v>402</v>
      </c>
      <c r="C80" s="2" t="s">
        <v>16</v>
      </c>
      <c r="D80" s="3" t="s">
        <v>168</v>
      </c>
      <c r="E80" s="4" t="s">
        <v>18</v>
      </c>
      <c r="F80" s="4" t="s">
        <v>19</v>
      </c>
      <c r="G80" s="4" t="s">
        <v>20</v>
      </c>
      <c r="H80" s="4" t="s">
        <v>21</v>
      </c>
      <c r="I80" s="5" t="s">
        <v>21</v>
      </c>
      <c r="J80" s="1" t="s">
        <v>403</v>
      </c>
      <c r="K80" s="1" t="s">
        <v>404</v>
      </c>
      <c r="L80" s="1" t="s">
        <v>405</v>
      </c>
      <c r="M80" s="4" t="str">
        <f t="shared" si="0"/>
        <v>Outstanding</v>
      </c>
      <c r="N80" s="13" t="s">
        <v>21</v>
      </c>
    </row>
    <row r="81" spans="1:14" ht="60" customHeight="1" x14ac:dyDescent="0.35">
      <c r="A81" s="11" t="s">
        <v>406</v>
      </c>
      <c r="B81" s="1" t="s">
        <v>407</v>
      </c>
      <c r="C81" s="2" t="s">
        <v>16</v>
      </c>
      <c r="D81" s="3" t="s">
        <v>168</v>
      </c>
      <c r="E81" s="4" t="s">
        <v>18</v>
      </c>
      <c r="F81" s="4" t="s">
        <v>19</v>
      </c>
      <c r="G81" s="4" t="s">
        <v>20</v>
      </c>
      <c r="H81" s="4" t="s">
        <v>21</v>
      </c>
      <c r="I81" s="5" t="s">
        <v>21</v>
      </c>
      <c r="J81" s="1" t="s">
        <v>408</v>
      </c>
      <c r="K81" s="1" t="s">
        <v>409</v>
      </c>
      <c r="L81" s="1" t="s">
        <v>410</v>
      </c>
      <c r="M81" s="4" t="str">
        <f t="shared" si="0"/>
        <v>Outstanding</v>
      </c>
      <c r="N81" s="13" t="s">
        <v>21</v>
      </c>
    </row>
    <row r="82" spans="1:14" ht="60" customHeight="1" x14ac:dyDescent="0.35">
      <c r="A82" s="11" t="s">
        <v>411</v>
      </c>
      <c r="B82" s="1" t="s">
        <v>412</v>
      </c>
      <c r="C82" s="2" t="s">
        <v>27</v>
      </c>
      <c r="D82" s="3" t="s">
        <v>168</v>
      </c>
      <c r="E82" s="4" t="s">
        <v>18</v>
      </c>
      <c r="F82" s="4" t="s">
        <v>19</v>
      </c>
      <c r="G82" s="4" t="s">
        <v>20</v>
      </c>
      <c r="H82" s="4" t="s">
        <v>21</v>
      </c>
      <c r="I82" s="5" t="s">
        <v>21</v>
      </c>
      <c r="J82" s="1" t="s">
        <v>413</v>
      </c>
      <c r="K82" s="1" t="s">
        <v>414</v>
      </c>
      <c r="L82" s="1" t="s">
        <v>415</v>
      </c>
      <c r="M82" s="4" t="str">
        <f t="shared" si="0"/>
        <v>Outstanding</v>
      </c>
      <c r="N82" s="13" t="s">
        <v>21</v>
      </c>
    </row>
    <row r="83" spans="1:14" ht="60" customHeight="1" x14ac:dyDescent="0.35">
      <c r="A83" s="11" t="s">
        <v>416</v>
      </c>
      <c r="B83" s="1" t="s">
        <v>412</v>
      </c>
      <c r="C83" s="2" t="s">
        <v>16</v>
      </c>
      <c r="D83" s="3" t="s">
        <v>168</v>
      </c>
      <c r="E83" s="4" t="s">
        <v>18</v>
      </c>
      <c r="F83" s="4" t="s">
        <v>19</v>
      </c>
      <c r="G83" s="4" t="s">
        <v>20</v>
      </c>
      <c r="H83" s="4" t="s">
        <v>21</v>
      </c>
      <c r="I83" s="5" t="s">
        <v>21</v>
      </c>
      <c r="J83" s="1" t="s">
        <v>417</v>
      </c>
      <c r="K83" s="1" t="s">
        <v>418</v>
      </c>
      <c r="L83" s="1" t="s">
        <v>419</v>
      </c>
      <c r="M83" s="4" t="str">
        <f t="shared" si="0"/>
        <v>Outstanding</v>
      </c>
      <c r="N83" s="13" t="s">
        <v>21</v>
      </c>
    </row>
    <row r="84" spans="1:14" ht="60" customHeight="1" x14ac:dyDescent="0.35">
      <c r="A84" s="11" t="s">
        <v>420</v>
      </c>
      <c r="B84" s="1" t="s">
        <v>421</v>
      </c>
      <c r="C84" s="2" t="s">
        <v>27</v>
      </c>
      <c r="D84" s="3" t="s">
        <v>168</v>
      </c>
      <c r="E84" s="4" t="s">
        <v>18</v>
      </c>
      <c r="F84" s="4" t="s">
        <v>19</v>
      </c>
      <c r="G84" s="4" t="s">
        <v>20</v>
      </c>
      <c r="H84" s="4" t="s">
        <v>21</v>
      </c>
      <c r="I84" s="5" t="s">
        <v>21</v>
      </c>
      <c r="J84" s="1" t="s">
        <v>422</v>
      </c>
      <c r="K84" s="1" t="s">
        <v>423</v>
      </c>
      <c r="L84" s="1" t="s">
        <v>424</v>
      </c>
      <c r="M84" s="4" t="str">
        <f t="shared" si="0"/>
        <v>Outstanding</v>
      </c>
      <c r="N84" s="13" t="s">
        <v>21</v>
      </c>
    </row>
    <row r="85" spans="1:14" ht="60" customHeight="1" x14ac:dyDescent="0.35">
      <c r="A85" s="11" t="s">
        <v>425</v>
      </c>
      <c r="B85" s="1" t="s">
        <v>426</v>
      </c>
      <c r="C85" s="2" t="s">
        <v>16</v>
      </c>
      <c r="D85" s="3" t="s">
        <v>168</v>
      </c>
      <c r="E85" s="4" t="s">
        <v>18</v>
      </c>
      <c r="F85" s="4" t="s">
        <v>19</v>
      </c>
      <c r="G85" s="4" t="s">
        <v>20</v>
      </c>
      <c r="H85" s="4" t="s">
        <v>21</v>
      </c>
      <c r="I85" s="5" t="s">
        <v>21</v>
      </c>
      <c r="J85" s="1" t="s">
        <v>427</v>
      </c>
      <c r="K85" s="1" t="s">
        <v>428</v>
      </c>
      <c r="L85" s="1" t="s">
        <v>429</v>
      </c>
      <c r="M85" s="4" t="str">
        <f t="shared" si="0"/>
        <v>Outstanding</v>
      </c>
      <c r="N85" s="13" t="s">
        <v>21</v>
      </c>
    </row>
    <row r="86" spans="1:14" ht="60" customHeight="1" x14ac:dyDescent="0.35">
      <c r="A86" s="11" t="s">
        <v>430</v>
      </c>
      <c r="B86" s="1" t="s">
        <v>431</v>
      </c>
      <c r="C86" s="2" t="s">
        <v>27</v>
      </c>
      <c r="D86" s="3" t="s">
        <v>168</v>
      </c>
      <c r="E86" s="4" t="s">
        <v>18</v>
      </c>
      <c r="F86" s="4" t="s">
        <v>19</v>
      </c>
      <c r="G86" s="4" t="s">
        <v>20</v>
      </c>
      <c r="H86" s="4" t="s">
        <v>21</v>
      </c>
      <c r="I86" s="5" t="s">
        <v>21</v>
      </c>
      <c r="J86" s="1" t="s">
        <v>432</v>
      </c>
      <c r="K86" s="1" t="s">
        <v>433</v>
      </c>
      <c r="L86" s="1" t="s">
        <v>434</v>
      </c>
      <c r="M86" s="4" t="str">
        <f t="shared" si="0"/>
        <v>Outstanding</v>
      </c>
      <c r="N86" s="13" t="s">
        <v>21</v>
      </c>
    </row>
    <row r="87" spans="1:14" ht="60" customHeight="1" x14ac:dyDescent="0.35">
      <c r="A87" s="11" t="s">
        <v>435</v>
      </c>
      <c r="B87" s="1" t="s">
        <v>436</v>
      </c>
      <c r="C87" s="2" t="s">
        <v>16</v>
      </c>
      <c r="D87" s="3" t="s">
        <v>168</v>
      </c>
      <c r="E87" s="4" t="s">
        <v>18</v>
      </c>
      <c r="F87" s="4" t="s">
        <v>19</v>
      </c>
      <c r="G87" s="4" t="s">
        <v>20</v>
      </c>
      <c r="H87" s="4" t="s">
        <v>21</v>
      </c>
      <c r="I87" s="5" t="s">
        <v>21</v>
      </c>
      <c r="J87" s="1" t="s">
        <v>437</v>
      </c>
      <c r="K87" s="1" t="s">
        <v>438</v>
      </c>
      <c r="L87" s="1" t="s">
        <v>439</v>
      </c>
      <c r="M87" s="4" t="str">
        <f t="shared" si="0"/>
        <v>Outstanding</v>
      </c>
      <c r="N87" s="13" t="s">
        <v>21</v>
      </c>
    </row>
    <row r="88" spans="1:14" ht="60" customHeight="1" x14ac:dyDescent="0.35">
      <c r="A88" s="11" t="s">
        <v>440</v>
      </c>
      <c r="B88" s="1" t="s">
        <v>441</v>
      </c>
      <c r="C88" s="2" t="s">
        <v>27</v>
      </c>
      <c r="D88" s="3" t="s">
        <v>168</v>
      </c>
      <c r="E88" s="4" t="s">
        <v>18</v>
      </c>
      <c r="F88" s="4" t="s">
        <v>19</v>
      </c>
      <c r="G88" s="4" t="s">
        <v>20</v>
      </c>
      <c r="H88" s="4" t="s">
        <v>21</v>
      </c>
      <c r="I88" s="5" t="s">
        <v>21</v>
      </c>
      <c r="J88" s="1" t="s">
        <v>442</v>
      </c>
      <c r="K88" s="1" t="s">
        <v>443</v>
      </c>
      <c r="L88" s="1" t="s">
        <v>444</v>
      </c>
      <c r="M88" s="4" t="str">
        <f t="shared" si="0"/>
        <v>Outstanding</v>
      </c>
      <c r="N88" s="13" t="s">
        <v>21</v>
      </c>
    </row>
    <row r="89" spans="1:14" ht="60" customHeight="1" x14ac:dyDescent="0.35">
      <c r="A89" s="11" t="s">
        <v>445</v>
      </c>
      <c r="B89" s="1" t="s">
        <v>446</v>
      </c>
      <c r="C89" s="2" t="s">
        <v>27</v>
      </c>
      <c r="D89" s="3" t="s">
        <v>168</v>
      </c>
      <c r="E89" s="4" t="s">
        <v>18</v>
      </c>
      <c r="F89" s="4" t="s">
        <v>19</v>
      </c>
      <c r="G89" s="4" t="s">
        <v>20</v>
      </c>
      <c r="H89" s="4" t="s">
        <v>21</v>
      </c>
      <c r="I89" s="5" t="s">
        <v>21</v>
      </c>
      <c r="J89" s="1" t="s">
        <v>447</v>
      </c>
      <c r="K89" s="1" t="s">
        <v>448</v>
      </c>
      <c r="L89" s="1" t="s">
        <v>449</v>
      </c>
      <c r="M89" s="4" t="str">
        <f t="shared" si="0"/>
        <v>Outstanding</v>
      </c>
      <c r="N89" s="13" t="s">
        <v>21</v>
      </c>
    </row>
    <row r="90" spans="1:14" ht="60" customHeight="1" x14ac:dyDescent="0.35">
      <c r="A90" s="12" t="s">
        <v>450</v>
      </c>
      <c r="B90" s="6" t="s">
        <v>451</v>
      </c>
      <c r="C90" s="7" t="s">
        <v>27</v>
      </c>
      <c r="D90" s="8" t="s">
        <v>168</v>
      </c>
      <c r="E90" s="9" t="s">
        <v>18</v>
      </c>
      <c r="F90" s="9" t="s">
        <v>19</v>
      </c>
      <c r="G90" s="9" t="s">
        <v>20</v>
      </c>
      <c r="H90" s="9" t="s">
        <v>21</v>
      </c>
      <c r="I90" s="10" t="s">
        <v>21</v>
      </c>
      <c r="J90" s="6" t="s">
        <v>452</v>
      </c>
      <c r="K90" s="6" t="s">
        <v>453</v>
      </c>
      <c r="L90" s="6" t="s">
        <v>454</v>
      </c>
      <c r="M90" s="9" t="str">
        <f t="shared" si="0"/>
        <v>Outstanding</v>
      </c>
      <c r="N90" s="14" t="s">
        <v>21</v>
      </c>
    </row>
    <row r="94" spans="1:14" ht="32" customHeight="1" x14ac:dyDescent="0.35">
      <c r="A94" s="291" t="s">
        <v>455</v>
      </c>
      <c r="B94" s="291"/>
      <c r="C94" s="291"/>
      <c r="D94" s="291"/>
    </row>
  </sheetData>
  <mergeCells count="1">
    <mergeCell ref="A94:D94"/>
  </mergeCells>
  <conditionalFormatting sqref="C2:C90">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90">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90">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90">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90" xr:uid="{00000000-0002-0000-0200-000000000000}">
      <formula1>"Must,Should,Could,Won't,Unassigned"</formula1>
    </dataValidation>
    <dataValidation type="list" showErrorMessage="1" errorTitle="Invalid Value" error="Please select a value from the list: Low, Medium, High, Unassessed." sqref="F2:F90" xr:uid="{00000000-0002-0000-0200-000001000000}">
      <formula1>"Low,Medium,High,Unassessed"</formula1>
    </dataValidation>
    <dataValidation type="list" showErrorMessage="1" errorTitle="Invalid Value" error="Please select a value from the list: Phase1, Phase2, Phase3, Phase4, Phase5, Pending." sqref="G2:G9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90" xr:uid="{00000000-0002-0000-0200-000003000000}">
      <formula1>"Implemented,Testing,Failed,Compensated,Risk Accepted,N/A"</formula1>
    </dataValidation>
  </dataValidations>
  <hyperlinks>
    <hyperlink ref="A9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608</v>
      </c>
      <c r="C2" s="308" t="s">
        <v>608</v>
      </c>
      <c r="D2" s="308" t="s">
        <v>608</v>
      </c>
      <c r="E2" s="308" t="s">
        <v>608</v>
      </c>
      <c r="F2" s="308" t="s">
        <v>608</v>
      </c>
      <c r="G2" s="308" t="s">
        <v>608</v>
      </c>
      <c r="H2" s="312" t="s">
        <v>609</v>
      </c>
      <c r="I2" s="312" t="s">
        <v>609</v>
      </c>
      <c r="J2" s="312" t="s">
        <v>609</v>
      </c>
      <c r="K2" s="312" t="s">
        <v>609</v>
      </c>
      <c r="L2" s="312" t="s">
        <v>609</v>
      </c>
      <c r="M2" s="311" t="s">
        <v>610</v>
      </c>
      <c r="N2" s="311" t="s">
        <v>610</v>
      </c>
      <c r="O2" s="313" t="s">
        <v>611</v>
      </c>
      <c r="P2" s="313" t="s">
        <v>611</v>
      </c>
      <c r="Q2" s="309" t="s">
        <v>12</v>
      </c>
      <c r="R2" s="309" t="s">
        <v>12</v>
      </c>
      <c r="S2" s="309" t="s">
        <v>12</v>
      </c>
      <c r="T2" s="310" t="s">
        <v>612</v>
      </c>
    </row>
    <row r="3" spans="2:20" ht="35" customHeight="1" x14ac:dyDescent="0.35">
      <c r="B3" s="73" t="s">
        <v>613</v>
      </c>
      <c r="C3" s="73" t="s">
        <v>614</v>
      </c>
      <c r="D3" s="73" t="s">
        <v>615</v>
      </c>
      <c r="E3" s="73" t="s">
        <v>616</v>
      </c>
      <c r="F3" s="73" t="s">
        <v>617</v>
      </c>
      <c r="G3" s="73" t="s">
        <v>10</v>
      </c>
      <c r="H3" s="74" t="s">
        <v>618</v>
      </c>
      <c r="I3" s="74" t="s">
        <v>619</v>
      </c>
      <c r="J3" s="74" t="s">
        <v>620</v>
      </c>
      <c r="K3" s="74" t="s">
        <v>621</v>
      </c>
      <c r="L3" s="74" t="s">
        <v>552</v>
      </c>
      <c r="M3" s="75" t="s">
        <v>622</v>
      </c>
      <c r="N3" s="75" t="s">
        <v>623</v>
      </c>
      <c r="O3" s="76" t="s">
        <v>624</v>
      </c>
      <c r="P3" s="76" t="s">
        <v>625</v>
      </c>
      <c r="Q3" s="77" t="s">
        <v>12</v>
      </c>
      <c r="R3" s="77" t="s">
        <v>626</v>
      </c>
      <c r="S3" s="77" t="s">
        <v>627</v>
      </c>
      <c r="T3" s="78" t="s">
        <v>628</v>
      </c>
    </row>
    <row r="4" spans="2:20" ht="60" customHeight="1" x14ac:dyDescent="0.35">
      <c r="B4" s="79" t="s">
        <v>629</v>
      </c>
      <c r="C4" s="79" t="s">
        <v>630</v>
      </c>
      <c r="D4" s="79" t="s">
        <v>631</v>
      </c>
      <c r="E4" s="79" t="s">
        <v>632</v>
      </c>
      <c r="F4" s="79" t="s">
        <v>633</v>
      </c>
      <c r="G4" s="79" t="s">
        <v>634</v>
      </c>
      <c r="H4" s="79" t="s">
        <v>635</v>
      </c>
      <c r="I4" s="79" t="s">
        <v>636</v>
      </c>
      <c r="J4" s="79" t="s">
        <v>637</v>
      </c>
      <c r="K4" s="79" t="s">
        <v>638</v>
      </c>
      <c r="L4" s="79" t="s">
        <v>639</v>
      </c>
      <c r="M4" s="79" t="s">
        <v>640</v>
      </c>
      <c r="N4" s="79" t="s">
        <v>641</v>
      </c>
      <c r="O4" s="79" t="s">
        <v>642</v>
      </c>
      <c r="P4" s="79" t="s">
        <v>643</v>
      </c>
      <c r="Q4" s="79" t="s">
        <v>644</v>
      </c>
      <c r="R4" s="79" t="s">
        <v>645</v>
      </c>
      <c r="S4" s="79" t="s">
        <v>646</v>
      </c>
      <c r="T4" s="79" t="s">
        <v>647</v>
      </c>
    </row>
    <row r="5" spans="2:20" ht="60" customHeight="1" x14ac:dyDescent="0.35">
      <c r="B5" s="41" t="s">
        <v>648</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649</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650</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651</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652</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653</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654</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655</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656</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657</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658</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659</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660</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661</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662</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663</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664</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665</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666</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667</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668</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669</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670</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671</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672</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673</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674</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675</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676</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677</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678</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679</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680</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681</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682</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683</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684</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685</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686</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687</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688</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689</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690</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691</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692</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693</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694</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695</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696</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697</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455</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698</v>
      </c>
      <c r="B1" s="107" t="s">
        <v>0</v>
      </c>
      <c r="C1" s="107" t="s">
        <v>699</v>
      </c>
      <c r="D1" s="107" t="s">
        <v>10</v>
      </c>
      <c r="E1" s="107" t="s">
        <v>700</v>
      </c>
      <c r="F1" s="107" t="s">
        <v>701</v>
      </c>
      <c r="G1" s="107" t="s">
        <v>702</v>
      </c>
      <c r="H1" s="107" t="s">
        <v>703</v>
      </c>
      <c r="I1" s="107" t="s">
        <v>704</v>
      </c>
      <c r="J1" s="107" t="s">
        <v>705</v>
      </c>
      <c r="K1" s="107" t="s">
        <v>706</v>
      </c>
      <c r="L1" s="107" t="s">
        <v>707</v>
      </c>
      <c r="M1" s="107" t="s">
        <v>708</v>
      </c>
      <c r="N1" s="107" t="s">
        <v>709</v>
      </c>
      <c r="O1" s="107" t="s">
        <v>710</v>
      </c>
      <c r="P1" s="107" t="s">
        <v>711</v>
      </c>
      <c r="Q1" s="107" t="s">
        <v>712</v>
      </c>
      <c r="R1" s="107" t="s">
        <v>713</v>
      </c>
      <c r="S1" s="107" t="s">
        <v>714</v>
      </c>
      <c r="T1" s="107" t="s">
        <v>715</v>
      </c>
      <c r="U1" s="107" t="s">
        <v>716</v>
      </c>
      <c r="V1" s="107" t="s">
        <v>717</v>
      </c>
      <c r="W1" s="107" t="s">
        <v>718</v>
      </c>
      <c r="X1" s="107" t="s">
        <v>719</v>
      </c>
      <c r="Y1" s="107" t="s">
        <v>720</v>
      </c>
      <c r="Z1" s="107" t="s">
        <v>721</v>
      </c>
      <c r="AA1" s="107" t="s">
        <v>722</v>
      </c>
      <c r="AB1" s="107" t="s">
        <v>723</v>
      </c>
      <c r="AC1" s="107" t="s">
        <v>724</v>
      </c>
      <c r="AD1" s="107" t="s">
        <v>725</v>
      </c>
      <c r="AE1" s="107" t="s">
        <v>726</v>
      </c>
      <c r="AF1" s="107" t="s">
        <v>727</v>
      </c>
      <c r="AG1" s="107" t="s">
        <v>728</v>
      </c>
      <c r="AH1" s="107" t="s">
        <v>729</v>
      </c>
      <c r="AI1" s="107" t="s">
        <v>730</v>
      </c>
      <c r="AJ1" s="107" t="s">
        <v>731</v>
      </c>
      <c r="AK1" s="107" t="s">
        <v>732</v>
      </c>
      <c r="AL1" s="107" t="s">
        <v>733</v>
      </c>
      <c r="AM1" s="107" t="s">
        <v>734</v>
      </c>
      <c r="AN1" s="107" t="s">
        <v>735</v>
      </c>
      <c r="AO1" s="107" t="s">
        <v>736</v>
      </c>
      <c r="AP1" s="107" t="s">
        <v>737</v>
      </c>
      <c r="AQ1" s="107" t="s">
        <v>738</v>
      </c>
      <c r="AR1" s="107" t="s">
        <v>739</v>
      </c>
      <c r="AS1" s="107" t="s">
        <v>740</v>
      </c>
      <c r="AT1" s="107" t="s">
        <v>741</v>
      </c>
      <c r="AU1" s="107" t="s">
        <v>742</v>
      </c>
      <c r="AV1" s="107" t="s">
        <v>743</v>
      </c>
      <c r="AW1" s="108" t="s">
        <v>744</v>
      </c>
    </row>
    <row r="2" spans="1:49" ht="60" customHeight="1" outlineLevel="1" x14ac:dyDescent="0.35">
      <c r="A2" s="100" t="s">
        <v>745</v>
      </c>
      <c r="B2" s="83">
        <v>1</v>
      </c>
      <c r="C2" s="85" t="s">
        <v>21</v>
      </c>
      <c r="D2" s="87" t="s">
        <v>746</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745</v>
      </c>
      <c r="B3" s="84" t="s">
        <v>747</v>
      </c>
      <c r="C3" s="86" t="s">
        <v>748</v>
      </c>
      <c r="D3" s="88" t="s">
        <v>749</v>
      </c>
      <c r="E3" s="88" t="s">
        <v>750</v>
      </c>
      <c r="F3" s="89" t="s">
        <v>751</v>
      </c>
      <c r="G3" s="89" t="s">
        <v>752</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745</v>
      </c>
      <c r="B4" s="84" t="s">
        <v>753</v>
      </c>
      <c r="C4" s="86" t="s">
        <v>754</v>
      </c>
      <c r="D4" s="88" t="s">
        <v>755</v>
      </c>
      <c r="E4" s="88" t="s">
        <v>756</v>
      </c>
      <c r="F4" s="89" t="s">
        <v>751</v>
      </c>
      <c r="G4" s="89" t="s">
        <v>757</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745</v>
      </c>
      <c r="B5" s="84" t="s">
        <v>758</v>
      </c>
      <c r="C5" s="86" t="s">
        <v>759</v>
      </c>
      <c r="D5" s="88" t="s">
        <v>760</v>
      </c>
      <c r="E5" s="88" t="s">
        <v>761</v>
      </c>
      <c r="F5" s="89" t="s">
        <v>751</v>
      </c>
      <c r="G5" s="89" t="s">
        <v>762</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745</v>
      </c>
      <c r="B6" s="84" t="s">
        <v>763</v>
      </c>
      <c r="C6" s="86" t="s">
        <v>764</v>
      </c>
      <c r="D6" s="88" t="s">
        <v>765</v>
      </c>
      <c r="E6" s="88" t="s">
        <v>766</v>
      </c>
      <c r="F6" s="89" t="s">
        <v>751</v>
      </c>
      <c r="G6" s="89" t="s">
        <v>752</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745</v>
      </c>
      <c r="B7" s="84" t="s">
        <v>767</v>
      </c>
      <c r="C7" s="86" t="s">
        <v>768</v>
      </c>
      <c r="D7" s="88" t="s">
        <v>769</v>
      </c>
      <c r="E7" s="88" t="s">
        <v>770</v>
      </c>
      <c r="F7" s="89" t="s">
        <v>751</v>
      </c>
      <c r="G7" s="89" t="s">
        <v>762</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771</v>
      </c>
      <c r="B8" s="83">
        <v>2</v>
      </c>
      <c r="C8" s="85" t="s">
        <v>21</v>
      </c>
      <c r="D8" s="87" t="s">
        <v>772</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771</v>
      </c>
      <c r="B9" s="84" t="s">
        <v>773</v>
      </c>
      <c r="C9" s="86" t="s">
        <v>774</v>
      </c>
      <c r="D9" s="88" t="s">
        <v>775</v>
      </c>
      <c r="E9" s="88" t="s">
        <v>776</v>
      </c>
      <c r="F9" s="89" t="s">
        <v>777</v>
      </c>
      <c r="G9" s="89" t="s">
        <v>752</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771</v>
      </c>
      <c r="B10" s="84" t="s">
        <v>778</v>
      </c>
      <c r="C10" s="86" t="s">
        <v>779</v>
      </c>
      <c r="D10" s="88" t="s">
        <v>780</v>
      </c>
      <c r="E10" s="88" t="s">
        <v>781</v>
      </c>
      <c r="F10" s="89" t="s">
        <v>777</v>
      </c>
      <c r="G10" s="89" t="s">
        <v>752</v>
      </c>
      <c r="H10" s="89">
        <v>1</v>
      </c>
      <c r="I10" s="91">
        <f>IF(COUNTIF(J10:AW10,"&lt;&gt;")=0,"",SUMPRODUCT(((Recommendations[ImplStatus]="Implemented")+(Recommendations[ImplStatus]="Compensated"))*ISNUMBER(MATCH(Recommendations[Id],J10:AW10,0)))/COUNTIF(J10:AW10,"&lt;&gt;"))</f>
        <v>0</v>
      </c>
      <c r="J10" s="93" t="s">
        <v>313</v>
      </c>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771</v>
      </c>
      <c r="B11" s="84" t="s">
        <v>782</v>
      </c>
      <c r="C11" s="86" t="s">
        <v>783</v>
      </c>
      <c r="D11" s="88" t="s">
        <v>784</v>
      </c>
      <c r="E11" s="88" t="s">
        <v>785</v>
      </c>
      <c r="F11" s="89" t="s">
        <v>777</v>
      </c>
      <c r="G11" s="89" t="s">
        <v>757</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771</v>
      </c>
      <c r="B12" s="84" t="s">
        <v>786</v>
      </c>
      <c r="C12" s="86" t="s">
        <v>787</v>
      </c>
      <c r="D12" s="88" t="s">
        <v>788</v>
      </c>
      <c r="E12" s="88" t="s">
        <v>789</v>
      </c>
      <c r="F12" s="89" t="s">
        <v>777</v>
      </c>
      <c r="G12" s="89" t="s">
        <v>762</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771</v>
      </c>
      <c r="B13" s="84" t="s">
        <v>790</v>
      </c>
      <c r="C13" s="86" t="s">
        <v>791</v>
      </c>
      <c r="D13" s="88" t="s">
        <v>792</v>
      </c>
      <c r="E13" s="88" t="s">
        <v>793</v>
      </c>
      <c r="F13" s="89" t="s">
        <v>777</v>
      </c>
      <c r="G13" s="89" t="s">
        <v>794</v>
      </c>
      <c r="H13" s="89">
        <v>2</v>
      </c>
      <c r="I13" s="91">
        <f>IF(COUNTIF(J13:AW13,"&lt;&gt;")=0,"",SUMPRODUCT(((Recommendations[ImplStatus]="Implemented")+(Recommendations[ImplStatus]="Compensated"))*ISNUMBER(MATCH(Recommendations[Id],J13:AW13,0)))/COUNTIF(J13:AW13,"&lt;&gt;"))</f>
        <v>0</v>
      </c>
      <c r="J13" s="93" t="s">
        <v>288</v>
      </c>
      <c r="K13" s="93" t="s">
        <v>298</v>
      </c>
      <c r="L13" s="93" t="s">
        <v>445</v>
      </c>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771</v>
      </c>
      <c r="B14" s="84" t="s">
        <v>795</v>
      </c>
      <c r="C14" s="86" t="s">
        <v>796</v>
      </c>
      <c r="D14" s="88" t="s">
        <v>797</v>
      </c>
      <c r="E14" s="88" t="s">
        <v>798</v>
      </c>
      <c r="F14" s="89" t="s">
        <v>777</v>
      </c>
      <c r="G14" s="89" t="s">
        <v>794</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771</v>
      </c>
      <c r="B15" s="84" t="s">
        <v>799</v>
      </c>
      <c r="C15" s="86" t="s">
        <v>800</v>
      </c>
      <c r="D15" s="88" t="s">
        <v>801</v>
      </c>
      <c r="E15" s="88" t="s">
        <v>802</v>
      </c>
      <c r="F15" s="89" t="s">
        <v>777</v>
      </c>
      <c r="G15" s="89" t="s">
        <v>794</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803</v>
      </c>
      <c r="B16" s="83">
        <v>3</v>
      </c>
      <c r="C16" s="85" t="s">
        <v>21</v>
      </c>
      <c r="D16" s="87" t="s">
        <v>804</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803</v>
      </c>
      <c r="B17" s="84" t="s">
        <v>805</v>
      </c>
      <c r="C17" s="86" t="s">
        <v>806</v>
      </c>
      <c r="D17" s="88" t="s">
        <v>807</v>
      </c>
      <c r="E17" s="88" t="s">
        <v>808</v>
      </c>
      <c r="F17" s="89" t="s">
        <v>809</v>
      </c>
      <c r="G17" s="89" t="s">
        <v>810</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803</v>
      </c>
      <c r="B18" s="84" t="s">
        <v>811</v>
      </c>
      <c r="C18" s="86" t="s">
        <v>812</v>
      </c>
      <c r="D18" s="88" t="s">
        <v>813</v>
      </c>
      <c r="E18" s="88" t="s">
        <v>814</v>
      </c>
      <c r="F18" s="89" t="s">
        <v>809</v>
      </c>
      <c r="G18" s="89" t="s">
        <v>752</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803</v>
      </c>
      <c r="B19" s="84" t="s">
        <v>815</v>
      </c>
      <c r="C19" s="86" t="s">
        <v>816</v>
      </c>
      <c r="D19" s="88" t="s">
        <v>817</v>
      </c>
      <c r="E19" s="88" t="s">
        <v>818</v>
      </c>
      <c r="F19" s="89" t="s">
        <v>809</v>
      </c>
      <c r="G19" s="89" t="s">
        <v>794</v>
      </c>
      <c r="H19" s="89">
        <v>1</v>
      </c>
      <c r="I19" s="91" t="str">
        <f>IF(COUNTIF(J19:AW19,"&lt;&gt;")=0,"",SUMPRODUCT(((Recommendations[ImplStatus]="Implemented")+(Recommendations[ImplStatus]="Compensated"))*ISNUMBER(MATCH(Recommendations[Id],J19:AW19,0)))/COUNTIF(J19:AW19,"&lt;&gt;"))</f>
        <v/>
      </c>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803</v>
      </c>
      <c r="B20" s="84" t="s">
        <v>819</v>
      </c>
      <c r="C20" s="86" t="s">
        <v>820</v>
      </c>
      <c r="D20" s="88" t="s">
        <v>821</v>
      </c>
      <c r="E20" s="88" t="s">
        <v>822</v>
      </c>
      <c r="F20" s="89" t="s">
        <v>809</v>
      </c>
      <c r="G20" s="89" t="s">
        <v>794</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803</v>
      </c>
      <c r="B21" s="84" t="s">
        <v>823</v>
      </c>
      <c r="C21" s="86" t="s">
        <v>824</v>
      </c>
      <c r="D21" s="88" t="s">
        <v>825</v>
      </c>
      <c r="E21" s="88" t="s">
        <v>826</v>
      </c>
      <c r="F21" s="89" t="s">
        <v>809</v>
      </c>
      <c r="G21" s="89" t="s">
        <v>794</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803</v>
      </c>
      <c r="B22" s="84" t="s">
        <v>827</v>
      </c>
      <c r="C22" s="86" t="s">
        <v>828</v>
      </c>
      <c r="D22" s="88" t="s">
        <v>829</v>
      </c>
      <c r="E22" s="88" t="s">
        <v>830</v>
      </c>
      <c r="F22" s="89" t="s">
        <v>809</v>
      </c>
      <c r="G22" s="89" t="s">
        <v>794</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803</v>
      </c>
      <c r="B23" s="84" t="s">
        <v>831</v>
      </c>
      <c r="C23" s="86" t="s">
        <v>832</v>
      </c>
      <c r="D23" s="88" t="s">
        <v>833</v>
      </c>
      <c r="E23" s="88" t="s">
        <v>834</v>
      </c>
      <c r="F23" s="89" t="s">
        <v>809</v>
      </c>
      <c r="G23" s="89" t="s">
        <v>752</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803</v>
      </c>
      <c r="B24" s="84" t="s">
        <v>835</v>
      </c>
      <c r="C24" s="86" t="s">
        <v>836</v>
      </c>
      <c r="D24" s="88" t="s">
        <v>837</v>
      </c>
      <c r="E24" s="88" t="s">
        <v>838</v>
      </c>
      <c r="F24" s="89" t="s">
        <v>809</v>
      </c>
      <c r="G24" s="89" t="s">
        <v>752</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803</v>
      </c>
      <c r="B25" s="84" t="s">
        <v>839</v>
      </c>
      <c r="C25" s="86" t="s">
        <v>840</v>
      </c>
      <c r="D25" s="88" t="s">
        <v>841</v>
      </c>
      <c r="E25" s="88" t="s">
        <v>842</v>
      </c>
      <c r="F25" s="89" t="s">
        <v>809</v>
      </c>
      <c r="G25" s="89" t="s">
        <v>794</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803</v>
      </c>
      <c r="B26" s="84" t="s">
        <v>843</v>
      </c>
      <c r="C26" s="86" t="s">
        <v>844</v>
      </c>
      <c r="D26" s="88" t="s">
        <v>845</v>
      </c>
      <c r="E26" s="88" t="s">
        <v>846</v>
      </c>
      <c r="F26" s="89" t="s">
        <v>809</v>
      </c>
      <c r="G26" s="89" t="s">
        <v>794</v>
      </c>
      <c r="H26" s="89">
        <v>2</v>
      </c>
      <c r="I26" s="91">
        <f>IF(COUNTIF(J26:AW26,"&lt;&gt;")=0,"",SUMPRODUCT(((Recommendations[ImplStatus]="Implemented")+(Recommendations[ImplStatus]="Compensated"))*ISNUMBER(MATCH(Recommendations[Id],J26:AW26,0)))/COUNTIF(J26:AW26,"&lt;&gt;"))</f>
        <v>0</v>
      </c>
      <c r="J26" s="93" t="s">
        <v>396</v>
      </c>
      <c r="K26" s="93" t="s">
        <v>406</v>
      </c>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803</v>
      </c>
      <c r="B27" s="84" t="s">
        <v>847</v>
      </c>
      <c r="C27" s="86" t="s">
        <v>848</v>
      </c>
      <c r="D27" s="88" t="s">
        <v>849</v>
      </c>
      <c r="E27" s="88" t="s">
        <v>850</v>
      </c>
      <c r="F27" s="89" t="s">
        <v>809</v>
      </c>
      <c r="G27" s="89" t="s">
        <v>794</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803</v>
      </c>
      <c r="B28" s="84" t="s">
        <v>851</v>
      </c>
      <c r="C28" s="86" t="s">
        <v>852</v>
      </c>
      <c r="D28" s="88" t="s">
        <v>853</v>
      </c>
      <c r="E28" s="88" t="s">
        <v>854</v>
      </c>
      <c r="F28" s="89" t="s">
        <v>809</v>
      </c>
      <c r="G28" s="89" t="s">
        <v>794</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803</v>
      </c>
      <c r="B29" s="84" t="s">
        <v>855</v>
      </c>
      <c r="C29" s="86" t="s">
        <v>856</v>
      </c>
      <c r="D29" s="88" t="s">
        <v>857</v>
      </c>
      <c r="E29" s="88" t="s">
        <v>858</v>
      </c>
      <c r="F29" s="89" t="s">
        <v>809</v>
      </c>
      <c r="G29" s="89" t="s">
        <v>794</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803</v>
      </c>
      <c r="B30" s="84" t="s">
        <v>859</v>
      </c>
      <c r="C30" s="86" t="s">
        <v>860</v>
      </c>
      <c r="D30" s="88" t="s">
        <v>861</v>
      </c>
      <c r="E30" s="88" t="s">
        <v>862</v>
      </c>
      <c r="F30" s="89" t="s">
        <v>809</v>
      </c>
      <c r="G30" s="89" t="s">
        <v>762</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863</v>
      </c>
      <c r="B31" s="83">
        <v>4</v>
      </c>
      <c r="C31" s="85" t="s">
        <v>21</v>
      </c>
      <c r="D31" s="87" t="s">
        <v>864</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863</v>
      </c>
      <c r="B32" s="84" t="s">
        <v>865</v>
      </c>
      <c r="C32" s="86" t="s">
        <v>866</v>
      </c>
      <c r="D32" s="88" t="s">
        <v>867</v>
      </c>
      <c r="E32" s="88" t="s">
        <v>868</v>
      </c>
      <c r="F32" s="89" t="s">
        <v>869</v>
      </c>
      <c r="G32" s="89" t="s">
        <v>810</v>
      </c>
      <c r="H32" s="89">
        <v>1</v>
      </c>
      <c r="I32" s="91">
        <f>IF(COUNTIF(J32:AW32,"&lt;&gt;")=0,"",SUMPRODUCT(((Recommendations[ImplStatus]="Implemented")+(Recommendations[ImplStatus]="Compensated"))*ISNUMBER(MATCH(Recommendations[Id],J32:AW32,0)))/COUNTIF(J32:AW32,"&lt;&gt;"))</f>
        <v>0</v>
      </c>
      <c r="J32" s="93" t="s">
        <v>96</v>
      </c>
      <c r="K32" s="93" t="s">
        <v>202</v>
      </c>
      <c r="L32" s="93" t="s">
        <v>207</v>
      </c>
      <c r="M32" s="93" t="s">
        <v>288</v>
      </c>
      <c r="N32" s="93" t="s">
        <v>293</v>
      </c>
      <c r="O32" s="93" t="s">
        <v>298</v>
      </c>
      <c r="P32" s="93" t="s">
        <v>303</v>
      </c>
      <c r="Q32" s="93" t="s">
        <v>445</v>
      </c>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863</v>
      </c>
      <c r="B33" s="84" t="s">
        <v>870</v>
      </c>
      <c r="C33" s="86" t="s">
        <v>871</v>
      </c>
      <c r="D33" s="88" t="s">
        <v>872</v>
      </c>
      <c r="E33" s="88" t="s">
        <v>873</v>
      </c>
      <c r="F33" s="89" t="s">
        <v>869</v>
      </c>
      <c r="G33" s="89" t="s">
        <v>810</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863</v>
      </c>
      <c r="B34" s="84" t="s">
        <v>874</v>
      </c>
      <c r="C34" s="86" t="s">
        <v>875</v>
      </c>
      <c r="D34" s="88" t="s">
        <v>876</v>
      </c>
      <c r="E34" s="88" t="s">
        <v>877</v>
      </c>
      <c r="F34" s="89" t="s">
        <v>751</v>
      </c>
      <c r="G34" s="89" t="s">
        <v>794</v>
      </c>
      <c r="H34" s="89">
        <v>1</v>
      </c>
      <c r="I34" s="91">
        <f>IF(COUNTIF(J34:AW34,"&lt;&gt;")=0,"",SUMPRODUCT(((Recommendations[ImplStatus]="Implemented")+(Recommendations[ImplStatus]="Compensated"))*ISNUMBER(MATCH(Recommendations[Id],J34:AW34,0)))/COUNTIF(J34:AW34,"&lt;&gt;"))</f>
        <v>0</v>
      </c>
      <c r="J34" s="93" t="s">
        <v>411</v>
      </c>
      <c r="K34" s="93" t="s">
        <v>416</v>
      </c>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863</v>
      </c>
      <c r="B35" s="84" t="s">
        <v>878</v>
      </c>
      <c r="C35" s="86" t="s">
        <v>879</v>
      </c>
      <c r="D35" s="88" t="s">
        <v>880</v>
      </c>
      <c r="E35" s="88" t="s">
        <v>881</v>
      </c>
      <c r="F35" s="89" t="s">
        <v>751</v>
      </c>
      <c r="G35" s="89" t="s">
        <v>794</v>
      </c>
      <c r="H35" s="89">
        <v>1</v>
      </c>
      <c r="I35" s="91">
        <f>IF(COUNTIF(J35:AW35,"&lt;&gt;")=0,"",SUMPRODUCT(((Recommendations[ImplStatus]="Implemented")+(Recommendations[ImplStatus]="Compensated"))*ISNUMBER(MATCH(Recommendations[Id],J35:AW35,0)))/COUNTIF(J35:AW35,"&lt;&gt;"))</f>
        <v>0</v>
      </c>
      <c r="J35" s="93" t="s">
        <v>14</v>
      </c>
      <c r="K35" s="93" t="s">
        <v>25</v>
      </c>
      <c r="L35" s="93" t="s">
        <v>91</v>
      </c>
      <c r="M35" s="93" t="s">
        <v>116</v>
      </c>
      <c r="N35" s="93" t="s">
        <v>121</v>
      </c>
      <c r="O35" s="93" t="s">
        <v>136</v>
      </c>
      <c r="P35" s="93" t="s">
        <v>425</v>
      </c>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863</v>
      </c>
      <c r="B36" s="84" t="s">
        <v>882</v>
      </c>
      <c r="C36" s="86" t="s">
        <v>883</v>
      </c>
      <c r="D36" s="88" t="s">
        <v>884</v>
      </c>
      <c r="E36" s="88" t="s">
        <v>885</v>
      </c>
      <c r="F36" s="89" t="s">
        <v>751</v>
      </c>
      <c r="G36" s="89" t="s">
        <v>794</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863</v>
      </c>
      <c r="B37" s="84" t="s">
        <v>886</v>
      </c>
      <c r="C37" s="86" t="s">
        <v>887</v>
      </c>
      <c r="D37" s="88" t="s">
        <v>888</v>
      </c>
      <c r="E37" s="88" t="s">
        <v>889</v>
      </c>
      <c r="F37" s="89" t="s">
        <v>751</v>
      </c>
      <c r="G37" s="89" t="s">
        <v>794</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863</v>
      </c>
      <c r="B38" s="84" t="s">
        <v>890</v>
      </c>
      <c r="C38" s="86" t="s">
        <v>891</v>
      </c>
      <c r="D38" s="88" t="s">
        <v>892</v>
      </c>
      <c r="E38" s="88" t="s">
        <v>893</v>
      </c>
      <c r="F38" s="89" t="s">
        <v>894</v>
      </c>
      <c r="G38" s="89" t="s">
        <v>794</v>
      </c>
      <c r="H38" s="89">
        <v>1</v>
      </c>
      <c r="I38" s="91">
        <f>IF(COUNTIF(J38:AW38,"&lt;&gt;")=0,"",SUMPRODUCT(((Recommendations[ImplStatus]="Implemented")+(Recommendations[ImplStatus]="Compensated"))*ISNUMBER(MATCH(Recommendations[Id],J38:AW38,0)))/COUNTIF(J38:AW38,"&lt;&gt;"))</f>
        <v>0</v>
      </c>
      <c r="J38" s="93" t="s">
        <v>182</v>
      </c>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863</v>
      </c>
      <c r="B39" s="84" t="s">
        <v>895</v>
      </c>
      <c r="C39" s="86" t="s">
        <v>896</v>
      </c>
      <c r="D39" s="88" t="s">
        <v>897</v>
      </c>
      <c r="E39" s="88" t="s">
        <v>898</v>
      </c>
      <c r="F39" s="89" t="s">
        <v>751</v>
      </c>
      <c r="G39" s="89" t="s">
        <v>794</v>
      </c>
      <c r="H39" s="89">
        <v>2</v>
      </c>
      <c r="I39" s="91">
        <f>IF(COUNTIF(J39:AW39,"&lt;&gt;")=0,"",SUMPRODUCT(((Recommendations[ImplStatus]="Implemented")+(Recommendations[ImplStatus]="Compensated"))*ISNUMBER(MATCH(Recommendations[Id],J39:AW39,0)))/COUNTIF(J39:AW39,"&lt;&gt;"))</f>
        <v>0</v>
      </c>
      <c r="J39" s="93" t="s">
        <v>343</v>
      </c>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863</v>
      </c>
      <c r="B40" s="84" t="s">
        <v>899</v>
      </c>
      <c r="C40" s="86" t="s">
        <v>900</v>
      </c>
      <c r="D40" s="88" t="s">
        <v>901</v>
      </c>
      <c r="E40" s="88" t="s">
        <v>902</v>
      </c>
      <c r="F40" s="89" t="s">
        <v>751</v>
      </c>
      <c r="G40" s="89" t="s">
        <v>794</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863</v>
      </c>
      <c r="B41" s="84" t="s">
        <v>903</v>
      </c>
      <c r="C41" s="86" t="s">
        <v>904</v>
      </c>
      <c r="D41" s="88" t="s">
        <v>905</v>
      </c>
      <c r="E41" s="88" t="s">
        <v>906</v>
      </c>
      <c r="F41" s="89" t="s">
        <v>751</v>
      </c>
      <c r="G41" s="89" t="s">
        <v>794</v>
      </c>
      <c r="H41" s="89">
        <v>2</v>
      </c>
      <c r="I41" s="91">
        <f>IF(COUNTIF(J41:AW41,"&lt;&gt;")=0,"",SUMPRODUCT(((Recommendations[ImplStatus]="Implemented")+(Recommendations[ImplStatus]="Compensated"))*ISNUMBER(MATCH(Recommendations[Id],J41:AW41,0)))/COUNTIF(J41:AW41,"&lt;&gt;"))</f>
        <v>0</v>
      </c>
      <c r="J41" s="93" t="s">
        <v>197</v>
      </c>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863</v>
      </c>
      <c r="B42" s="84" t="s">
        <v>907</v>
      </c>
      <c r="C42" s="86" t="s">
        <v>908</v>
      </c>
      <c r="D42" s="88" t="s">
        <v>909</v>
      </c>
      <c r="E42" s="88" t="s">
        <v>910</v>
      </c>
      <c r="F42" s="89" t="s">
        <v>809</v>
      </c>
      <c r="G42" s="89" t="s">
        <v>794</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863</v>
      </c>
      <c r="B43" s="84" t="s">
        <v>911</v>
      </c>
      <c r="C43" s="86" t="s">
        <v>912</v>
      </c>
      <c r="D43" s="88" t="s">
        <v>913</v>
      </c>
      <c r="E43" s="88" t="s">
        <v>914</v>
      </c>
      <c r="F43" s="89" t="s">
        <v>809</v>
      </c>
      <c r="G43" s="89" t="s">
        <v>794</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915</v>
      </c>
      <c r="B44" s="83">
        <v>5</v>
      </c>
      <c r="C44" s="85" t="s">
        <v>21</v>
      </c>
      <c r="D44" s="87" t="s">
        <v>916</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915</v>
      </c>
      <c r="B45" s="84" t="s">
        <v>917</v>
      </c>
      <c r="C45" s="86" t="s">
        <v>918</v>
      </c>
      <c r="D45" s="88" t="s">
        <v>919</v>
      </c>
      <c r="E45" s="88" t="s">
        <v>920</v>
      </c>
      <c r="F45" s="89" t="s">
        <v>894</v>
      </c>
      <c r="G45" s="89" t="s">
        <v>752</v>
      </c>
      <c r="H45" s="89">
        <v>1</v>
      </c>
      <c r="I45" s="91">
        <f>IF(COUNTIF(J45:AW45,"&lt;&gt;")=0,"",SUMPRODUCT(((Recommendations[ImplStatus]="Implemented")+(Recommendations[ImplStatus]="Compensated"))*ISNUMBER(MATCH(Recommendations[Id],J45:AW45,0)))/COUNTIF(J45:AW45,"&lt;&gt;"))</f>
        <v>0</v>
      </c>
      <c r="J45" s="93" t="s">
        <v>166</v>
      </c>
      <c r="K45" s="93" t="s">
        <v>172</v>
      </c>
      <c r="L45" s="93" t="s">
        <v>212</v>
      </c>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915</v>
      </c>
      <c r="B46" s="84" t="s">
        <v>921</v>
      </c>
      <c r="C46" s="86" t="s">
        <v>922</v>
      </c>
      <c r="D46" s="88" t="s">
        <v>923</v>
      </c>
      <c r="E46" s="88" t="s">
        <v>924</v>
      </c>
      <c r="F46" s="89" t="s">
        <v>894</v>
      </c>
      <c r="G46" s="89" t="s">
        <v>794</v>
      </c>
      <c r="H46" s="89">
        <v>1</v>
      </c>
      <c r="I46" s="91">
        <f>IF(COUNTIF(J46:AW46,"&lt;&gt;")=0,"",SUMPRODUCT(((Recommendations[ImplStatus]="Implemented")+(Recommendations[ImplStatus]="Compensated"))*ISNUMBER(MATCH(Recommendations[Id],J46:AW46,0)))/COUNTIF(J46:AW46,"&lt;&gt;"))</f>
        <v>0</v>
      </c>
      <c r="J46" s="93" t="s">
        <v>363</v>
      </c>
      <c r="K46" s="93" t="s">
        <v>368</v>
      </c>
      <c r="L46" s="93" t="s">
        <v>373</v>
      </c>
      <c r="M46" s="93" t="s">
        <v>378</v>
      </c>
      <c r="N46" s="93" t="s">
        <v>382</v>
      </c>
      <c r="O46" s="93" t="s">
        <v>420</v>
      </c>
      <c r="P46" s="93" t="s">
        <v>450</v>
      </c>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915</v>
      </c>
      <c r="B47" s="84" t="s">
        <v>925</v>
      </c>
      <c r="C47" s="86" t="s">
        <v>926</v>
      </c>
      <c r="D47" s="88" t="s">
        <v>927</v>
      </c>
      <c r="E47" s="88" t="s">
        <v>928</v>
      </c>
      <c r="F47" s="89" t="s">
        <v>894</v>
      </c>
      <c r="G47" s="89" t="s">
        <v>794</v>
      </c>
      <c r="H47" s="89">
        <v>1</v>
      </c>
      <c r="I47" s="91">
        <f>IF(COUNTIF(J47:AW47,"&lt;&gt;")=0,"",SUMPRODUCT(((Recommendations[ImplStatus]="Implemented")+(Recommendations[ImplStatus]="Compensated"))*ISNUMBER(MATCH(Recommendations[Id],J47:AW47,0)))/COUNTIF(J47:AW47,"&lt;&gt;"))</f>
        <v>0</v>
      </c>
      <c r="J47" s="93" t="s">
        <v>182</v>
      </c>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915</v>
      </c>
      <c r="B48" s="84" t="s">
        <v>929</v>
      </c>
      <c r="C48" s="86" t="s">
        <v>930</v>
      </c>
      <c r="D48" s="88" t="s">
        <v>931</v>
      </c>
      <c r="E48" s="88" t="s">
        <v>932</v>
      </c>
      <c r="F48" s="89" t="s">
        <v>894</v>
      </c>
      <c r="G48" s="89" t="s">
        <v>794</v>
      </c>
      <c r="H48" s="89">
        <v>1</v>
      </c>
      <c r="I48" s="91">
        <f>IF(COUNTIF(J48:AW48,"&lt;&gt;")=0,"",SUMPRODUCT(((Recommendations[ImplStatus]="Implemented")+(Recommendations[ImplStatus]="Compensated"))*ISNUMBER(MATCH(Recommendations[Id],J48:AW48,0)))/COUNTIF(J48:AW48,"&lt;&gt;"))</f>
        <v>0</v>
      </c>
      <c r="J48" s="93" t="s">
        <v>192</v>
      </c>
      <c r="K48" s="93" t="s">
        <v>293</v>
      </c>
      <c r="L48" s="93" t="s">
        <v>303</v>
      </c>
      <c r="M48" s="93" t="s">
        <v>333</v>
      </c>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915</v>
      </c>
      <c r="B49" s="84" t="s">
        <v>933</v>
      </c>
      <c r="C49" s="86" t="s">
        <v>934</v>
      </c>
      <c r="D49" s="88" t="s">
        <v>935</v>
      </c>
      <c r="E49" s="88" t="s">
        <v>936</v>
      </c>
      <c r="F49" s="89" t="s">
        <v>894</v>
      </c>
      <c r="G49" s="89" t="s">
        <v>752</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915</v>
      </c>
      <c r="B50" s="84" t="s">
        <v>937</v>
      </c>
      <c r="C50" s="86" t="s">
        <v>938</v>
      </c>
      <c r="D50" s="88" t="s">
        <v>939</v>
      </c>
      <c r="E50" s="88" t="s">
        <v>940</v>
      </c>
      <c r="F50" s="89" t="s">
        <v>894</v>
      </c>
      <c r="G50" s="89" t="s">
        <v>810</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941</v>
      </c>
      <c r="B51" s="83">
        <v>6</v>
      </c>
      <c r="C51" s="85" t="s">
        <v>21</v>
      </c>
      <c r="D51" s="87" t="s">
        <v>942</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941</v>
      </c>
      <c r="B52" s="84" t="s">
        <v>943</v>
      </c>
      <c r="C52" s="86" t="s">
        <v>944</v>
      </c>
      <c r="D52" s="88" t="s">
        <v>945</v>
      </c>
      <c r="E52" s="88" t="s">
        <v>946</v>
      </c>
      <c r="F52" s="89" t="s">
        <v>869</v>
      </c>
      <c r="G52" s="89" t="s">
        <v>810</v>
      </c>
      <c r="H52" s="89">
        <v>1</v>
      </c>
      <c r="I52" s="91">
        <f>IF(COUNTIF(J52:AW52,"&lt;&gt;")=0,"",SUMPRODUCT(((Recommendations[ImplStatus]="Implemented")+(Recommendations[ImplStatus]="Compensated"))*ISNUMBER(MATCH(Recommendations[Id],J52:AW52,0)))/COUNTIF(J52:AW52,"&lt;&gt;"))</f>
        <v>0</v>
      </c>
      <c r="J52" s="93" t="s">
        <v>166</v>
      </c>
      <c r="K52" s="93" t="s">
        <v>172</v>
      </c>
      <c r="L52" s="93" t="s">
        <v>212</v>
      </c>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941</v>
      </c>
      <c r="B53" s="84" t="s">
        <v>947</v>
      </c>
      <c r="C53" s="86" t="s">
        <v>948</v>
      </c>
      <c r="D53" s="88" t="s">
        <v>949</v>
      </c>
      <c r="E53" s="88" t="s">
        <v>950</v>
      </c>
      <c r="F53" s="89" t="s">
        <v>869</v>
      </c>
      <c r="G53" s="89" t="s">
        <v>810</v>
      </c>
      <c r="H53" s="89">
        <v>1</v>
      </c>
      <c r="I53" s="91">
        <f>IF(COUNTIF(J53:AW53,"&lt;&gt;")=0,"",SUMPRODUCT(((Recommendations[ImplStatus]="Implemented")+(Recommendations[ImplStatus]="Compensated"))*ISNUMBER(MATCH(Recommendations[Id],J53:AW53,0)))/COUNTIF(J53:AW53,"&lt;&gt;"))</f>
        <v>0</v>
      </c>
      <c r="J53" s="93" t="s">
        <v>166</v>
      </c>
      <c r="K53" s="93" t="s">
        <v>172</v>
      </c>
      <c r="L53" s="93" t="s">
        <v>212</v>
      </c>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941</v>
      </c>
      <c r="B54" s="84" t="s">
        <v>951</v>
      </c>
      <c r="C54" s="86" t="s">
        <v>952</v>
      </c>
      <c r="D54" s="88" t="s">
        <v>953</v>
      </c>
      <c r="E54" s="88" t="s">
        <v>954</v>
      </c>
      <c r="F54" s="89" t="s">
        <v>894</v>
      </c>
      <c r="G54" s="89" t="s">
        <v>794</v>
      </c>
      <c r="H54" s="89">
        <v>1</v>
      </c>
      <c r="I54" s="91">
        <f>IF(COUNTIF(J54:AW54,"&lt;&gt;")=0,"",SUMPRODUCT(((Recommendations[ImplStatus]="Implemented")+(Recommendations[ImplStatus]="Compensated"))*ISNUMBER(MATCH(Recommendations[Id],J54:AW54,0)))/COUNTIF(J54:AW54,"&lt;&gt;"))</f>
        <v>0</v>
      </c>
      <c r="J54" s="93" t="s">
        <v>348</v>
      </c>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941</v>
      </c>
      <c r="B55" s="84" t="s">
        <v>955</v>
      </c>
      <c r="C55" s="86" t="s">
        <v>956</v>
      </c>
      <c r="D55" s="88" t="s">
        <v>957</v>
      </c>
      <c r="E55" s="88" t="s">
        <v>958</v>
      </c>
      <c r="F55" s="89" t="s">
        <v>894</v>
      </c>
      <c r="G55" s="89" t="s">
        <v>794</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941</v>
      </c>
      <c r="B56" s="84" t="s">
        <v>959</v>
      </c>
      <c r="C56" s="86" t="s">
        <v>960</v>
      </c>
      <c r="D56" s="88" t="s">
        <v>961</v>
      </c>
      <c r="E56" s="88" t="s">
        <v>962</v>
      </c>
      <c r="F56" s="89" t="s">
        <v>894</v>
      </c>
      <c r="G56" s="89" t="s">
        <v>794</v>
      </c>
      <c r="H56" s="89">
        <v>1</v>
      </c>
      <c r="I56" s="91">
        <f>IF(COUNTIF(J56:AW56,"&lt;&gt;")=0,"",SUMPRODUCT(((Recommendations[ImplStatus]="Implemented")+(Recommendations[ImplStatus]="Compensated"))*ISNUMBER(MATCH(Recommendations[Id],J56:AW56,0)))/COUNTIF(J56:AW56,"&lt;&gt;"))</f>
        <v>0</v>
      </c>
      <c r="J56" s="93" t="s">
        <v>348</v>
      </c>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941</v>
      </c>
      <c r="B57" s="84" t="s">
        <v>963</v>
      </c>
      <c r="C57" s="86" t="s">
        <v>964</v>
      </c>
      <c r="D57" s="88" t="s">
        <v>965</v>
      </c>
      <c r="E57" s="88" t="s">
        <v>966</v>
      </c>
      <c r="F57" s="89" t="s">
        <v>777</v>
      </c>
      <c r="G57" s="89" t="s">
        <v>752</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941</v>
      </c>
      <c r="B58" s="84" t="s">
        <v>967</v>
      </c>
      <c r="C58" s="86" t="s">
        <v>968</v>
      </c>
      <c r="D58" s="88" t="s">
        <v>969</v>
      </c>
      <c r="E58" s="88" t="s">
        <v>970</v>
      </c>
      <c r="F58" s="89" t="s">
        <v>894</v>
      </c>
      <c r="G58" s="89" t="s">
        <v>794</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941</v>
      </c>
      <c r="B59" s="84" t="s">
        <v>971</v>
      </c>
      <c r="C59" s="86" t="s">
        <v>972</v>
      </c>
      <c r="D59" s="88" t="s">
        <v>973</v>
      </c>
      <c r="E59" s="88" t="s">
        <v>974</v>
      </c>
      <c r="F59" s="89" t="s">
        <v>894</v>
      </c>
      <c r="G59" s="89" t="s">
        <v>810</v>
      </c>
      <c r="H59" s="89">
        <v>3</v>
      </c>
      <c r="I59" s="91">
        <f>IF(COUNTIF(J59:AW59,"&lt;&gt;")=0,"",SUMPRODUCT(((Recommendations[ImplStatus]="Implemented")+(Recommendations[ImplStatus]="Compensated"))*ISNUMBER(MATCH(Recommendations[Id],J59:AW59,0)))/COUNTIF(J59:AW59,"&lt;&gt;"))</f>
        <v>0</v>
      </c>
      <c r="J59" s="93" t="s">
        <v>187</v>
      </c>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975</v>
      </c>
      <c r="B60" s="83">
        <v>7</v>
      </c>
      <c r="C60" s="85" t="s">
        <v>21</v>
      </c>
      <c r="D60" s="87" t="s">
        <v>976</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975</v>
      </c>
      <c r="B61" s="84" t="s">
        <v>977</v>
      </c>
      <c r="C61" s="86" t="s">
        <v>978</v>
      </c>
      <c r="D61" s="88" t="s">
        <v>979</v>
      </c>
      <c r="E61" s="88" t="s">
        <v>980</v>
      </c>
      <c r="F61" s="89" t="s">
        <v>869</v>
      </c>
      <c r="G61" s="89" t="s">
        <v>810</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975</v>
      </c>
      <c r="B62" s="84" t="s">
        <v>981</v>
      </c>
      <c r="C62" s="86" t="s">
        <v>982</v>
      </c>
      <c r="D62" s="88" t="s">
        <v>983</v>
      </c>
      <c r="E62" s="88" t="s">
        <v>984</v>
      </c>
      <c r="F62" s="89" t="s">
        <v>869</v>
      </c>
      <c r="G62" s="89" t="s">
        <v>810</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975</v>
      </c>
      <c r="B63" s="84" t="s">
        <v>985</v>
      </c>
      <c r="C63" s="86" t="s">
        <v>986</v>
      </c>
      <c r="D63" s="88" t="s">
        <v>987</v>
      </c>
      <c r="E63" s="88" t="s">
        <v>988</v>
      </c>
      <c r="F63" s="89" t="s">
        <v>777</v>
      </c>
      <c r="G63" s="89" t="s">
        <v>794</v>
      </c>
      <c r="H63" s="89">
        <v>1</v>
      </c>
      <c r="I63" s="91">
        <f>IF(COUNTIF(J63:AW63,"&lt;&gt;")=0,"",SUMPRODUCT(((Recommendations[ImplStatus]="Implemented")+(Recommendations[ImplStatus]="Compensated"))*ISNUMBER(MATCH(Recommendations[Id],J63:AW63,0)))/COUNTIF(J63:AW63,"&lt;&gt;"))</f>
        <v>0</v>
      </c>
      <c r="J63" s="93" t="s">
        <v>313</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975</v>
      </c>
      <c r="B64" s="84" t="s">
        <v>989</v>
      </c>
      <c r="C64" s="86" t="s">
        <v>990</v>
      </c>
      <c r="D64" s="88" t="s">
        <v>991</v>
      </c>
      <c r="E64" s="88" t="s">
        <v>992</v>
      </c>
      <c r="F64" s="89" t="s">
        <v>777</v>
      </c>
      <c r="G64" s="89" t="s">
        <v>794</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975</v>
      </c>
      <c r="B65" s="84" t="s">
        <v>993</v>
      </c>
      <c r="C65" s="86" t="s">
        <v>994</v>
      </c>
      <c r="D65" s="88" t="s">
        <v>995</v>
      </c>
      <c r="E65" s="88" t="s">
        <v>996</v>
      </c>
      <c r="F65" s="89" t="s">
        <v>777</v>
      </c>
      <c r="G65" s="89" t="s">
        <v>752</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975</v>
      </c>
      <c r="B66" s="84" t="s">
        <v>997</v>
      </c>
      <c r="C66" s="86" t="s">
        <v>998</v>
      </c>
      <c r="D66" s="88" t="s">
        <v>999</v>
      </c>
      <c r="E66" s="88" t="s">
        <v>1000</v>
      </c>
      <c r="F66" s="89" t="s">
        <v>777</v>
      </c>
      <c r="G66" s="89" t="s">
        <v>752</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975</v>
      </c>
      <c r="B67" s="84" t="s">
        <v>1001</v>
      </c>
      <c r="C67" s="86" t="s">
        <v>1002</v>
      </c>
      <c r="D67" s="88" t="s">
        <v>1003</v>
      </c>
      <c r="E67" s="88" t="s">
        <v>1004</v>
      </c>
      <c r="F67" s="89" t="s">
        <v>777</v>
      </c>
      <c r="G67" s="89" t="s">
        <v>757</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1005</v>
      </c>
      <c r="B68" s="83">
        <v>8</v>
      </c>
      <c r="C68" s="85" t="s">
        <v>21</v>
      </c>
      <c r="D68" s="87" t="s">
        <v>1006</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1005</v>
      </c>
      <c r="B69" s="84" t="s">
        <v>1007</v>
      </c>
      <c r="C69" s="86" t="s">
        <v>1008</v>
      </c>
      <c r="D69" s="88" t="s">
        <v>1009</v>
      </c>
      <c r="E69" s="88" t="s">
        <v>1010</v>
      </c>
      <c r="F69" s="89" t="s">
        <v>869</v>
      </c>
      <c r="G69" s="89" t="s">
        <v>810</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1005</v>
      </c>
      <c r="B70" s="84" t="s">
        <v>1011</v>
      </c>
      <c r="C70" s="86" t="s">
        <v>1012</v>
      </c>
      <c r="D70" s="88" t="s">
        <v>1013</v>
      </c>
      <c r="E70" s="88" t="s">
        <v>1014</v>
      </c>
      <c r="F70" s="89" t="s">
        <v>809</v>
      </c>
      <c r="G70" s="89" t="s">
        <v>762</v>
      </c>
      <c r="H70" s="89">
        <v>1</v>
      </c>
      <c r="I70" s="91">
        <f>IF(COUNTIF(J70:AW70,"&lt;&gt;")=0,"",SUMPRODUCT(((Recommendations[ImplStatus]="Implemented")+(Recommendations[ImplStatus]="Compensated"))*ISNUMBER(MATCH(Recommendations[Id],J70:AW70,0)))/COUNTIF(J70:AW70,"&lt;&gt;"))</f>
        <v>0</v>
      </c>
      <c r="J70" s="93" t="s">
        <v>31</v>
      </c>
      <c r="K70" s="93" t="s">
        <v>36</v>
      </c>
      <c r="L70" s="93" t="s">
        <v>41</v>
      </c>
      <c r="M70" s="93" t="s">
        <v>46</v>
      </c>
      <c r="N70" s="93" t="s">
        <v>52</v>
      </c>
      <c r="O70" s="93" t="s">
        <v>57</v>
      </c>
      <c r="P70" s="93" t="s">
        <v>62</v>
      </c>
      <c r="Q70" s="93" t="s">
        <v>67</v>
      </c>
      <c r="R70" s="93" t="s">
        <v>72</v>
      </c>
      <c r="S70" s="93" t="s">
        <v>101</v>
      </c>
      <c r="T70" s="93" t="s">
        <v>156</v>
      </c>
      <c r="U70" s="93" t="s">
        <v>161</v>
      </c>
      <c r="V70" s="93" t="s">
        <v>217</v>
      </c>
      <c r="W70" s="93" t="s">
        <v>221</v>
      </c>
      <c r="X70" s="93" t="s">
        <v>224</v>
      </c>
      <c r="Y70" s="93" t="s">
        <v>228</v>
      </c>
      <c r="Z70" s="93" t="s">
        <v>231</v>
      </c>
      <c r="AA70" s="93" t="s">
        <v>235</v>
      </c>
      <c r="AB70" s="93" t="s">
        <v>238</v>
      </c>
      <c r="AC70" s="93" t="s">
        <v>243</v>
      </c>
      <c r="AD70" s="93" t="s">
        <v>253</v>
      </c>
      <c r="AE70" s="93" t="s">
        <v>318</v>
      </c>
      <c r="AF70" s="93" t="s">
        <v>435</v>
      </c>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1005</v>
      </c>
      <c r="B71" s="84" t="s">
        <v>1015</v>
      </c>
      <c r="C71" s="86" t="s">
        <v>1016</v>
      </c>
      <c r="D71" s="88" t="s">
        <v>1017</v>
      </c>
      <c r="E71" s="88" t="s">
        <v>1018</v>
      </c>
      <c r="F71" s="89" t="s">
        <v>809</v>
      </c>
      <c r="G71" s="89" t="s">
        <v>794</v>
      </c>
      <c r="H71" s="89">
        <v>1</v>
      </c>
      <c r="I71" s="91">
        <f>IF(COUNTIF(J71:AW71,"&lt;&gt;")=0,"",SUMPRODUCT(((Recommendations[ImplStatus]="Implemented")+(Recommendations[ImplStatus]="Compensated"))*ISNUMBER(MATCH(Recommendations[Id],J71:AW71,0)))/COUNTIF(J71:AW71,"&lt;&gt;"))</f>
        <v>0</v>
      </c>
      <c r="J71" s="93" t="s">
        <v>106</v>
      </c>
      <c r="K71" s="93" t="s">
        <v>248</v>
      </c>
      <c r="L71" s="93" t="s">
        <v>273</v>
      </c>
      <c r="M71" s="93" t="s">
        <v>278</v>
      </c>
      <c r="N71" s="93" t="s">
        <v>283</v>
      </c>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1005</v>
      </c>
      <c r="B72" s="84" t="s">
        <v>1019</v>
      </c>
      <c r="C72" s="86" t="s">
        <v>1020</v>
      </c>
      <c r="D72" s="88" t="s">
        <v>1021</v>
      </c>
      <c r="E72" s="88" t="s">
        <v>1022</v>
      </c>
      <c r="F72" s="89" t="s">
        <v>1023</v>
      </c>
      <c r="G72" s="89" t="s">
        <v>794</v>
      </c>
      <c r="H72" s="89">
        <v>2</v>
      </c>
      <c r="I72" s="91">
        <f>IF(COUNTIF(J72:AW72,"&lt;&gt;")=0,"",SUMPRODUCT(((Recommendations[ImplStatus]="Implemented")+(Recommendations[ImplStatus]="Compensated"))*ISNUMBER(MATCH(Recommendations[Id],J72:AW72,0)))/COUNTIF(J72:AW72,"&lt;&gt;"))</f>
        <v>0</v>
      </c>
      <c r="J72" s="93" t="s">
        <v>263</v>
      </c>
      <c r="K72" s="93" t="s">
        <v>268</v>
      </c>
      <c r="L72" s="93" t="s">
        <v>358</v>
      </c>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1005</v>
      </c>
      <c r="B73" s="84" t="s">
        <v>1024</v>
      </c>
      <c r="C73" s="86" t="s">
        <v>1025</v>
      </c>
      <c r="D73" s="88" t="s">
        <v>1026</v>
      </c>
      <c r="E73" s="88" t="s">
        <v>1027</v>
      </c>
      <c r="F73" s="89" t="s">
        <v>809</v>
      </c>
      <c r="G73" s="89" t="s">
        <v>762</v>
      </c>
      <c r="H73" s="89">
        <v>2</v>
      </c>
      <c r="I73" s="91">
        <f>IF(COUNTIF(J73:AW73,"&lt;&gt;")=0,"",SUMPRODUCT(((Recommendations[ImplStatus]="Implemented")+(Recommendations[ImplStatus]="Compensated"))*ISNUMBER(MATCH(Recommendations[Id],J73:AW73,0)))/COUNTIF(J73:AW73,"&lt;&gt;"))</f>
        <v>0</v>
      </c>
      <c r="J73" s="93" t="s">
        <v>31</v>
      </c>
      <c r="K73" s="93" t="s">
        <v>36</v>
      </c>
      <c r="L73" s="93" t="s">
        <v>41</v>
      </c>
      <c r="M73" s="93" t="s">
        <v>46</v>
      </c>
      <c r="N73" s="93" t="s">
        <v>52</v>
      </c>
      <c r="O73" s="93" t="s">
        <v>57</v>
      </c>
      <c r="P73" s="93" t="s">
        <v>62</v>
      </c>
      <c r="Q73" s="93" t="s">
        <v>67</v>
      </c>
      <c r="R73" s="93" t="s">
        <v>72</v>
      </c>
      <c r="S73" s="93" t="s">
        <v>101</v>
      </c>
      <c r="T73" s="93" t="s">
        <v>156</v>
      </c>
      <c r="U73" s="93" t="s">
        <v>161</v>
      </c>
      <c r="V73" s="93" t="s">
        <v>192</v>
      </c>
      <c r="W73" s="93" t="s">
        <v>217</v>
      </c>
      <c r="X73" s="93" t="s">
        <v>221</v>
      </c>
      <c r="Y73" s="93" t="s">
        <v>228</v>
      </c>
      <c r="Z73" s="93" t="s">
        <v>231</v>
      </c>
      <c r="AA73" s="93" t="s">
        <v>238</v>
      </c>
      <c r="AB73" s="93" t="s">
        <v>243</v>
      </c>
      <c r="AC73" s="93" t="s">
        <v>318</v>
      </c>
      <c r="AD73" s="93" t="s">
        <v>333</v>
      </c>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1005</v>
      </c>
      <c r="B74" s="84" t="s">
        <v>1028</v>
      </c>
      <c r="C74" s="86" t="s">
        <v>1029</v>
      </c>
      <c r="D74" s="88" t="s">
        <v>1030</v>
      </c>
      <c r="E74" s="88" t="s">
        <v>1031</v>
      </c>
      <c r="F74" s="89" t="s">
        <v>809</v>
      </c>
      <c r="G74" s="89" t="s">
        <v>762</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1005</v>
      </c>
      <c r="B75" s="84" t="s">
        <v>1032</v>
      </c>
      <c r="C75" s="86" t="s">
        <v>1033</v>
      </c>
      <c r="D75" s="88" t="s">
        <v>1034</v>
      </c>
      <c r="E75" s="88" t="s">
        <v>1035</v>
      </c>
      <c r="F75" s="89" t="s">
        <v>809</v>
      </c>
      <c r="G75" s="89" t="s">
        <v>762</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1005</v>
      </c>
      <c r="B76" s="84" t="s">
        <v>1036</v>
      </c>
      <c r="C76" s="86" t="s">
        <v>1037</v>
      </c>
      <c r="D76" s="88" t="s">
        <v>1038</v>
      </c>
      <c r="E76" s="88" t="s">
        <v>1039</v>
      </c>
      <c r="F76" s="89" t="s">
        <v>809</v>
      </c>
      <c r="G76" s="89" t="s">
        <v>762</v>
      </c>
      <c r="H76" s="89">
        <v>2</v>
      </c>
      <c r="I76" s="91">
        <f>IF(COUNTIF(J76:AW76,"&lt;&gt;")=0,"",SUMPRODUCT(((Recommendations[ImplStatus]="Implemented")+(Recommendations[ImplStatus]="Compensated"))*ISNUMBER(MATCH(Recommendations[Id],J76:AW76,0)))/COUNTIF(J76:AW76,"&lt;&gt;"))</f>
        <v>0</v>
      </c>
      <c r="J76" s="93" t="s">
        <v>217</v>
      </c>
      <c r="K76" s="93" t="s">
        <v>221</v>
      </c>
      <c r="L76" s="93" t="s">
        <v>228</v>
      </c>
      <c r="M76" s="93" t="s">
        <v>243</v>
      </c>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1005</v>
      </c>
      <c r="B77" s="84" t="s">
        <v>1040</v>
      </c>
      <c r="C77" s="86" t="s">
        <v>1041</v>
      </c>
      <c r="D77" s="88" t="s">
        <v>1042</v>
      </c>
      <c r="E77" s="88" t="s">
        <v>1043</v>
      </c>
      <c r="F77" s="89" t="s">
        <v>809</v>
      </c>
      <c r="G77" s="89" t="s">
        <v>762</v>
      </c>
      <c r="H77" s="89">
        <v>2</v>
      </c>
      <c r="I77" s="91">
        <f>IF(COUNTIF(J77:AW77,"&lt;&gt;")=0,"",SUMPRODUCT(((Recommendations[ImplStatus]="Implemented")+(Recommendations[ImplStatus]="Compensated"))*ISNUMBER(MATCH(Recommendations[Id],J77:AW77,0)))/COUNTIF(J77:AW77,"&lt;&gt;"))</f>
        <v>0</v>
      </c>
      <c r="J77" s="93" t="s">
        <v>106</v>
      </c>
      <c r="K77" s="93" t="s">
        <v>253</v>
      </c>
      <c r="L77" s="93" t="s">
        <v>435</v>
      </c>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1005</v>
      </c>
      <c r="B78" s="84" t="s">
        <v>1044</v>
      </c>
      <c r="C78" s="86" t="s">
        <v>1045</v>
      </c>
      <c r="D78" s="88" t="s">
        <v>1046</v>
      </c>
      <c r="E78" s="88" t="s">
        <v>1047</v>
      </c>
      <c r="F78" s="89" t="s">
        <v>809</v>
      </c>
      <c r="G78" s="89" t="s">
        <v>794</v>
      </c>
      <c r="H78" s="89">
        <v>2</v>
      </c>
      <c r="I78" s="91">
        <f>IF(COUNTIF(J78:AW78,"&lt;&gt;")=0,"",SUMPRODUCT(((Recommendations[ImplStatus]="Implemented")+(Recommendations[ImplStatus]="Compensated"))*ISNUMBER(MATCH(Recommendations[Id],J78:AW78,0)))/COUNTIF(J78:AW78,"&lt;&gt;"))</f>
        <v>0</v>
      </c>
      <c r="J78" s="93" t="s">
        <v>248</v>
      </c>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1005</v>
      </c>
      <c r="B79" s="84" t="s">
        <v>1048</v>
      </c>
      <c r="C79" s="86" t="s">
        <v>1049</v>
      </c>
      <c r="D79" s="88" t="s">
        <v>1050</v>
      </c>
      <c r="E79" s="88" t="s">
        <v>1051</v>
      </c>
      <c r="F79" s="89" t="s">
        <v>809</v>
      </c>
      <c r="G79" s="89" t="s">
        <v>762</v>
      </c>
      <c r="H79" s="89">
        <v>2</v>
      </c>
      <c r="I79" s="91">
        <f>IF(COUNTIF(J79:AW79,"&lt;&gt;")=0,"",SUMPRODUCT(((Recommendations[ImplStatus]="Implemented")+(Recommendations[ImplStatus]="Compensated"))*ISNUMBER(MATCH(Recommendations[Id],J79:AW79,0)))/COUNTIF(J79:AW79,"&lt;&gt;"))</f>
        <v>0</v>
      </c>
      <c r="J79" s="93" t="s">
        <v>258</v>
      </c>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1005</v>
      </c>
      <c r="B80" s="84" t="s">
        <v>1052</v>
      </c>
      <c r="C80" s="86" t="s">
        <v>1053</v>
      </c>
      <c r="D80" s="88" t="s">
        <v>1054</v>
      </c>
      <c r="E80" s="88" t="s">
        <v>1055</v>
      </c>
      <c r="F80" s="89" t="s">
        <v>809</v>
      </c>
      <c r="G80" s="89" t="s">
        <v>762</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1056</v>
      </c>
      <c r="B81" s="83">
        <v>9</v>
      </c>
      <c r="C81" s="85" t="s">
        <v>21</v>
      </c>
      <c r="D81" s="87" t="s">
        <v>1057</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1056</v>
      </c>
      <c r="B82" s="84" t="s">
        <v>1058</v>
      </c>
      <c r="C82" s="86" t="s">
        <v>1059</v>
      </c>
      <c r="D82" s="88" t="s">
        <v>1060</v>
      </c>
      <c r="E82" s="88" t="s">
        <v>1061</v>
      </c>
      <c r="F82" s="89" t="s">
        <v>777</v>
      </c>
      <c r="G82" s="89" t="s">
        <v>794</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1056</v>
      </c>
      <c r="B83" s="84" t="s">
        <v>1062</v>
      </c>
      <c r="C83" s="86" t="s">
        <v>1063</v>
      </c>
      <c r="D83" s="88" t="s">
        <v>1064</v>
      </c>
      <c r="E83" s="88" t="s">
        <v>1065</v>
      </c>
      <c r="F83" s="89" t="s">
        <v>751</v>
      </c>
      <c r="G83" s="89" t="s">
        <v>794</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1056</v>
      </c>
      <c r="B84" s="84" t="s">
        <v>1066</v>
      </c>
      <c r="C84" s="86" t="s">
        <v>1067</v>
      </c>
      <c r="D84" s="88" t="s">
        <v>1068</v>
      </c>
      <c r="E84" s="88" t="s">
        <v>1069</v>
      </c>
      <c r="F84" s="89" t="s">
        <v>1023</v>
      </c>
      <c r="G84" s="89" t="s">
        <v>794</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1056</v>
      </c>
      <c r="B85" s="84" t="s">
        <v>1070</v>
      </c>
      <c r="C85" s="86" t="s">
        <v>1071</v>
      </c>
      <c r="D85" s="88" t="s">
        <v>1072</v>
      </c>
      <c r="E85" s="88" t="s">
        <v>1073</v>
      </c>
      <c r="F85" s="89" t="s">
        <v>777</v>
      </c>
      <c r="G85" s="89" t="s">
        <v>794</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1056</v>
      </c>
      <c r="B86" s="84" t="s">
        <v>1074</v>
      </c>
      <c r="C86" s="86" t="s">
        <v>1075</v>
      </c>
      <c r="D86" s="88" t="s">
        <v>1076</v>
      </c>
      <c r="E86" s="88" t="s">
        <v>1077</v>
      </c>
      <c r="F86" s="89" t="s">
        <v>1023</v>
      </c>
      <c r="G86" s="89" t="s">
        <v>794</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1056</v>
      </c>
      <c r="B87" s="84" t="s">
        <v>1078</v>
      </c>
      <c r="C87" s="86" t="s">
        <v>1079</v>
      </c>
      <c r="D87" s="88" t="s">
        <v>1080</v>
      </c>
      <c r="E87" s="88" t="s">
        <v>1081</v>
      </c>
      <c r="F87" s="89" t="s">
        <v>1023</v>
      </c>
      <c r="G87" s="89" t="s">
        <v>794</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1056</v>
      </c>
      <c r="B88" s="84" t="s">
        <v>1082</v>
      </c>
      <c r="C88" s="86" t="s">
        <v>1083</v>
      </c>
      <c r="D88" s="88" t="s">
        <v>1084</v>
      </c>
      <c r="E88" s="88" t="s">
        <v>1085</v>
      </c>
      <c r="F88" s="89" t="s">
        <v>1023</v>
      </c>
      <c r="G88" s="89" t="s">
        <v>794</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1086</v>
      </c>
      <c r="B89" s="83">
        <v>10</v>
      </c>
      <c r="C89" s="85" t="s">
        <v>21</v>
      </c>
      <c r="D89" s="87" t="s">
        <v>1087</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1086</v>
      </c>
      <c r="B90" s="84" t="s">
        <v>1088</v>
      </c>
      <c r="C90" s="86" t="s">
        <v>1089</v>
      </c>
      <c r="D90" s="88" t="s">
        <v>1090</v>
      </c>
      <c r="E90" s="88" t="s">
        <v>1091</v>
      </c>
      <c r="F90" s="89" t="s">
        <v>751</v>
      </c>
      <c r="G90" s="89" t="s">
        <v>762</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1086</v>
      </c>
      <c r="B91" s="84" t="s">
        <v>1092</v>
      </c>
      <c r="C91" s="86" t="s">
        <v>1093</v>
      </c>
      <c r="D91" s="88" t="s">
        <v>1094</v>
      </c>
      <c r="E91" s="88" t="s">
        <v>1095</v>
      </c>
      <c r="F91" s="89" t="s">
        <v>751</v>
      </c>
      <c r="G91" s="89" t="s">
        <v>794</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1086</v>
      </c>
      <c r="B92" s="84" t="s">
        <v>1096</v>
      </c>
      <c r="C92" s="86" t="s">
        <v>1097</v>
      </c>
      <c r="D92" s="88" t="s">
        <v>1098</v>
      </c>
      <c r="E92" s="88" t="s">
        <v>1099</v>
      </c>
      <c r="F92" s="89" t="s">
        <v>751</v>
      </c>
      <c r="G92" s="89" t="s">
        <v>794</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1086</v>
      </c>
      <c r="B93" s="84" t="s">
        <v>1100</v>
      </c>
      <c r="C93" s="86" t="s">
        <v>1101</v>
      </c>
      <c r="D93" s="88" t="s">
        <v>1102</v>
      </c>
      <c r="E93" s="88" t="s">
        <v>1103</v>
      </c>
      <c r="F93" s="89" t="s">
        <v>751</v>
      </c>
      <c r="G93" s="89" t="s">
        <v>762</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1086</v>
      </c>
      <c r="B94" s="84" t="s">
        <v>1104</v>
      </c>
      <c r="C94" s="86" t="s">
        <v>1105</v>
      </c>
      <c r="D94" s="88" t="s">
        <v>1106</v>
      </c>
      <c r="E94" s="88" t="s">
        <v>1107</v>
      </c>
      <c r="F94" s="89" t="s">
        <v>751</v>
      </c>
      <c r="G94" s="89" t="s">
        <v>794</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1086</v>
      </c>
      <c r="B95" s="84" t="s">
        <v>1108</v>
      </c>
      <c r="C95" s="86" t="s">
        <v>1109</v>
      </c>
      <c r="D95" s="88" t="s">
        <v>1110</v>
      </c>
      <c r="E95" s="88" t="s">
        <v>1111</v>
      </c>
      <c r="F95" s="89" t="s">
        <v>751</v>
      </c>
      <c r="G95" s="89" t="s">
        <v>794</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1086</v>
      </c>
      <c r="B96" s="84" t="s">
        <v>1112</v>
      </c>
      <c r="C96" s="86" t="s">
        <v>1113</v>
      </c>
      <c r="D96" s="88" t="s">
        <v>1114</v>
      </c>
      <c r="E96" s="88" t="s">
        <v>1115</v>
      </c>
      <c r="F96" s="89" t="s">
        <v>751</v>
      </c>
      <c r="G96" s="89" t="s">
        <v>762</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1116</v>
      </c>
      <c r="B97" s="83">
        <v>11</v>
      </c>
      <c r="C97" s="85" t="s">
        <v>21</v>
      </c>
      <c r="D97" s="87" t="s">
        <v>1117</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1116</v>
      </c>
      <c r="B98" s="84" t="s">
        <v>1118</v>
      </c>
      <c r="C98" s="86" t="s">
        <v>1119</v>
      </c>
      <c r="D98" s="88" t="s">
        <v>1120</v>
      </c>
      <c r="E98" s="88" t="s">
        <v>1121</v>
      </c>
      <c r="F98" s="89" t="s">
        <v>869</v>
      </c>
      <c r="G98" s="89" t="s">
        <v>810</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1116</v>
      </c>
      <c r="B99" s="84" t="s">
        <v>1122</v>
      </c>
      <c r="C99" s="86" t="s">
        <v>1123</v>
      </c>
      <c r="D99" s="88" t="s">
        <v>1124</v>
      </c>
      <c r="E99" s="88" t="s">
        <v>1125</v>
      </c>
      <c r="F99" s="89" t="s">
        <v>809</v>
      </c>
      <c r="G99" s="89" t="s">
        <v>1126</v>
      </c>
      <c r="H99" s="89">
        <v>1</v>
      </c>
      <c r="I99" s="91">
        <f>IF(COUNTIF(J99:AW99,"&lt;&gt;")=0,"",SUMPRODUCT(((Recommendations[ImplStatus]="Implemented")+(Recommendations[ImplStatus]="Compensated"))*ISNUMBER(MATCH(Recommendations[Id],J99:AW99,0)))/COUNTIF(J99:AW99,"&lt;&gt;"))</f>
        <v>0</v>
      </c>
      <c r="J99" s="93" t="s">
        <v>323</v>
      </c>
      <c r="K99" s="93" t="s">
        <v>328</v>
      </c>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1116</v>
      </c>
      <c r="B100" s="84" t="s">
        <v>1127</v>
      </c>
      <c r="C100" s="86" t="s">
        <v>1128</v>
      </c>
      <c r="D100" s="88" t="s">
        <v>1129</v>
      </c>
      <c r="E100" s="88" t="s">
        <v>1130</v>
      </c>
      <c r="F100" s="89" t="s">
        <v>809</v>
      </c>
      <c r="G100" s="89" t="s">
        <v>794</v>
      </c>
      <c r="H100" s="89">
        <v>1</v>
      </c>
      <c r="I100" s="91">
        <f>IF(COUNTIF(J100:AW100,"&lt;&gt;")=0,"",SUMPRODUCT(((Recommendations[ImplStatus]="Implemented")+(Recommendations[ImplStatus]="Compensated"))*ISNUMBER(MATCH(Recommendations[Id],J100:AW100,0)))/COUNTIF(J100:AW100,"&lt;&gt;"))</f>
        <v>0</v>
      </c>
      <c r="J100" s="93" t="s">
        <v>323</v>
      </c>
      <c r="K100" s="93" t="s">
        <v>328</v>
      </c>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1116</v>
      </c>
      <c r="B101" s="84" t="s">
        <v>1131</v>
      </c>
      <c r="C101" s="86" t="s">
        <v>1132</v>
      </c>
      <c r="D101" s="88" t="s">
        <v>1133</v>
      </c>
      <c r="E101" s="88" t="s">
        <v>1134</v>
      </c>
      <c r="F101" s="89" t="s">
        <v>809</v>
      </c>
      <c r="G101" s="89" t="s">
        <v>1126</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1116</v>
      </c>
      <c r="B102" s="84" t="s">
        <v>1135</v>
      </c>
      <c r="C102" s="86" t="s">
        <v>1136</v>
      </c>
      <c r="D102" s="88" t="s">
        <v>1137</v>
      </c>
      <c r="E102" s="88" t="s">
        <v>1138</v>
      </c>
      <c r="F102" s="89" t="s">
        <v>809</v>
      </c>
      <c r="G102" s="89" t="s">
        <v>1126</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1139</v>
      </c>
      <c r="B103" s="83">
        <v>12</v>
      </c>
      <c r="C103" s="85" t="s">
        <v>21</v>
      </c>
      <c r="D103" s="87" t="s">
        <v>1140</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1139</v>
      </c>
      <c r="B104" s="84" t="s">
        <v>1141</v>
      </c>
      <c r="C104" s="86" t="s">
        <v>1142</v>
      </c>
      <c r="D104" s="88" t="s">
        <v>1143</v>
      </c>
      <c r="E104" s="88" t="s">
        <v>1144</v>
      </c>
      <c r="F104" s="89" t="s">
        <v>1023</v>
      </c>
      <c r="G104" s="89" t="s">
        <v>794</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1139</v>
      </c>
      <c r="B105" s="84" t="s">
        <v>1145</v>
      </c>
      <c r="C105" s="86" t="s">
        <v>1146</v>
      </c>
      <c r="D105" s="88" t="s">
        <v>1147</v>
      </c>
      <c r="E105" s="88" t="s">
        <v>1148</v>
      </c>
      <c r="F105" s="89" t="s">
        <v>1023</v>
      </c>
      <c r="G105" s="89" t="s">
        <v>794</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1139</v>
      </c>
      <c r="B106" s="84" t="s">
        <v>1149</v>
      </c>
      <c r="C106" s="86" t="s">
        <v>1150</v>
      </c>
      <c r="D106" s="88" t="s">
        <v>1151</v>
      </c>
      <c r="E106" s="88" t="s">
        <v>1152</v>
      </c>
      <c r="F106" s="89" t="s">
        <v>1023</v>
      </c>
      <c r="G106" s="89" t="s">
        <v>794</v>
      </c>
      <c r="H106" s="89">
        <v>2</v>
      </c>
      <c r="I106" s="91">
        <f>IF(COUNTIF(J106:AW106,"&lt;&gt;")=0,"",SUMPRODUCT(((Recommendations[ImplStatus]="Implemented")+(Recommendations[ImplStatus]="Compensated"))*ISNUMBER(MATCH(Recommendations[Id],J106:AW106,0)))/COUNTIF(J106:AW106,"&lt;&gt;"))</f>
        <v>0</v>
      </c>
      <c r="J106" s="93" t="s">
        <v>126</v>
      </c>
      <c r="K106" s="93" t="s">
        <v>131</v>
      </c>
      <c r="L106" s="93" t="s">
        <v>353</v>
      </c>
      <c r="M106" s="93" t="s">
        <v>401</v>
      </c>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1139</v>
      </c>
      <c r="B107" s="84" t="s">
        <v>1153</v>
      </c>
      <c r="C107" s="86" t="s">
        <v>1154</v>
      </c>
      <c r="D107" s="88" t="s">
        <v>1155</v>
      </c>
      <c r="E107" s="88" t="s">
        <v>1156</v>
      </c>
      <c r="F107" s="89" t="s">
        <v>869</v>
      </c>
      <c r="G107" s="89" t="s">
        <v>810</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1139</v>
      </c>
      <c r="B108" s="84" t="s">
        <v>1157</v>
      </c>
      <c r="C108" s="86" t="s">
        <v>1158</v>
      </c>
      <c r="D108" s="88" t="s">
        <v>1159</v>
      </c>
      <c r="E108" s="88" t="s">
        <v>1160</v>
      </c>
      <c r="F108" s="89" t="s">
        <v>1023</v>
      </c>
      <c r="G108" s="89" t="s">
        <v>794</v>
      </c>
      <c r="H108" s="89">
        <v>2</v>
      </c>
      <c r="I108" s="91">
        <f>IF(COUNTIF(J108:AW108,"&lt;&gt;")=0,"",SUMPRODUCT(((Recommendations[ImplStatus]="Implemented")+(Recommendations[ImplStatus]="Compensated"))*ISNUMBER(MATCH(Recommendations[Id],J108:AW108,0)))/COUNTIF(J108:AW108,"&lt;&gt;"))</f>
        <v>0</v>
      </c>
      <c r="J108" s="93" t="s">
        <v>308</v>
      </c>
      <c r="K108" s="93" t="s">
        <v>386</v>
      </c>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1139</v>
      </c>
      <c r="B109" s="84" t="s">
        <v>1161</v>
      </c>
      <c r="C109" s="86" t="s">
        <v>1162</v>
      </c>
      <c r="D109" s="88" t="s">
        <v>1163</v>
      </c>
      <c r="E109" s="88" t="s">
        <v>1164</v>
      </c>
      <c r="F109" s="89" t="s">
        <v>1023</v>
      </c>
      <c r="G109" s="89" t="s">
        <v>794</v>
      </c>
      <c r="H109" s="89">
        <v>2</v>
      </c>
      <c r="I109" s="91">
        <f>IF(COUNTIF(J109:AW109,"&lt;&gt;")=0,"",SUMPRODUCT(((Recommendations[ImplStatus]="Implemented")+(Recommendations[ImplStatus]="Compensated"))*ISNUMBER(MATCH(Recommendations[Id],J109:AW109,0)))/COUNTIF(J109:AW109,"&lt;&gt;"))</f>
        <v>0</v>
      </c>
      <c r="J109" s="93" t="s">
        <v>338</v>
      </c>
      <c r="K109" s="93" t="s">
        <v>396</v>
      </c>
      <c r="L109" s="93" t="s">
        <v>406</v>
      </c>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1139</v>
      </c>
      <c r="B110" s="84" t="s">
        <v>1165</v>
      </c>
      <c r="C110" s="86" t="s">
        <v>1166</v>
      </c>
      <c r="D110" s="88" t="s">
        <v>1167</v>
      </c>
      <c r="E110" s="88" t="s">
        <v>1168</v>
      </c>
      <c r="F110" s="89" t="s">
        <v>751</v>
      </c>
      <c r="G110" s="89" t="s">
        <v>794</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1139</v>
      </c>
      <c r="B111" s="84" t="s">
        <v>1169</v>
      </c>
      <c r="C111" s="86" t="s">
        <v>1170</v>
      </c>
      <c r="D111" s="88" t="s">
        <v>1171</v>
      </c>
      <c r="E111" s="88" t="s">
        <v>1172</v>
      </c>
      <c r="F111" s="89" t="s">
        <v>751</v>
      </c>
      <c r="G111" s="89" t="s">
        <v>794</v>
      </c>
      <c r="H111" s="89">
        <v>3</v>
      </c>
      <c r="I111" s="91">
        <f>IF(COUNTIF(J111:AW111,"&lt;&gt;")=0,"",SUMPRODUCT(((Recommendations[ImplStatus]="Implemented")+(Recommendations[ImplStatus]="Compensated"))*ISNUMBER(MATCH(Recommendations[Id],J111:AW111,0)))/COUNTIF(J111:AW111,"&lt;&gt;"))</f>
        <v>0</v>
      </c>
      <c r="J111" s="93" t="s">
        <v>126</v>
      </c>
      <c r="K111" s="93" t="s">
        <v>131</v>
      </c>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1173</v>
      </c>
      <c r="B112" s="83">
        <v>13</v>
      </c>
      <c r="C112" s="85" t="s">
        <v>21</v>
      </c>
      <c r="D112" s="87" t="s">
        <v>1174</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1173</v>
      </c>
      <c r="B113" s="84" t="s">
        <v>1175</v>
      </c>
      <c r="C113" s="86" t="s">
        <v>1176</v>
      </c>
      <c r="D113" s="88" t="s">
        <v>1177</v>
      </c>
      <c r="E113" s="88" t="s">
        <v>1178</v>
      </c>
      <c r="F113" s="89" t="s">
        <v>1023</v>
      </c>
      <c r="G113" s="89" t="s">
        <v>762</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1173</v>
      </c>
      <c r="B114" s="84" t="s">
        <v>1179</v>
      </c>
      <c r="C114" s="86" t="s">
        <v>1180</v>
      </c>
      <c r="D114" s="88" t="s">
        <v>1181</v>
      </c>
      <c r="E114" s="88" t="s">
        <v>1182</v>
      </c>
      <c r="F114" s="89" t="s">
        <v>751</v>
      </c>
      <c r="G114" s="89" t="s">
        <v>762</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1173</v>
      </c>
      <c r="B115" s="84" t="s">
        <v>1183</v>
      </c>
      <c r="C115" s="86" t="s">
        <v>1184</v>
      </c>
      <c r="D115" s="88" t="s">
        <v>1185</v>
      </c>
      <c r="E115" s="88" t="s">
        <v>1186</v>
      </c>
      <c r="F115" s="89" t="s">
        <v>1023</v>
      </c>
      <c r="G115" s="89" t="s">
        <v>762</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1173</v>
      </c>
      <c r="B116" s="84" t="s">
        <v>1187</v>
      </c>
      <c r="C116" s="86" t="s">
        <v>1188</v>
      </c>
      <c r="D116" s="88" t="s">
        <v>1189</v>
      </c>
      <c r="E116" s="88" t="s">
        <v>1190</v>
      </c>
      <c r="F116" s="89" t="s">
        <v>1023</v>
      </c>
      <c r="G116" s="89" t="s">
        <v>794</v>
      </c>
      <c r="H116" s="89">
        <v>2</v>
      </c>
      <c r="I116" s="91">
        <f>IF(COUNTIF(J116:AW116,"&lt;&gt;")=0,"",SUMPRODUCT(((Recommendations[ImplStatus]="Implemented")+(Recommendations[ImplStatus]="Compensated"))*ISNUMBER(MATCH(Recommendations[Id],J116:AW116,0)))/COUNTIF(J116:AW116,"&lt;&gt;"))</f>
        <v>0</v>
      </c>
      <c r="J116" s="93" t="s">
        <v>14</v>
      </c>
      <c r="K116" s="93" t="s">
        <v>25</v>
      </c>
      <c r="L116" s="93" t="s">
        <v>91</v>
      </c>
      <c r="M116" s="93" t="s">
        <v>116</v>
      </c>
      <c r="N116" s="93" t="s">
        <v>121</v>
      </c>
      <c r="O116" s="93" t="s">
        <v>136</v>
      </c>
      <c r="P116" s="93" t="s">
        <v>425</v>
      </c>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1173</v>
      </c>
      <c r="B117" s="84" t="s">
        <v>1191</v>
      </c>
      <c r="C117" s="86" t="s">
        <v>1192</v>
      </c>
      <c r="D117" s="88" t="s">
        <v>1193</v>
      </c>
      <c r="E117" s="88" t="s">
        <v>1194</v>
      </c>
      <c r="F117" s="89" t="s">
        <v>751</v>
      </c>
      <c r="G117" s="89" t="s">
        <v>794</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1173</v>
      </c>
      <c r="B118" s="84" t="s">
        <v>1195</v>
      </c>
      <c r="C118" s="86" t="s">
        <v>1196</v>
      </c>
      <c r="D118" s="88" t="s">
        <v>1197</v>
      </c>
      <c r="E118" s="88" t="s">
        <v>1198</v>
      </c>
      <c r="F118" s="89" t="s">
        <v>1023</v>
      </c>
      <c r="G118" s="89" t="s">
        <v>762</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1173</v>
      </c>
      <c r="B119" s="84" t="s">
        <v>1199</v>
      </c>
      <c r="C119" s="86" t="s">
        <v>1200</v>
      </c>
      <c r="D119" s="88" t="s">
        <v>1201</v>
      </c>
      <c r="E119" s="88" t="s">
        <v>1202</v>
      </c>
      <c r="F119" s="89" t="s">
        <v>751</v>
      </c>
      <c r="G119" s="89" t="s">
        <v>794</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1173</v>
      </c>
      <c r="B120" s="84" t="s">
        <v>1203</v>
      </c>
      <c r="C120" s="86" t="s">
        <v>1204</v>
      </c>
      <c r="D120" s="88" t="s">
        <v>1205</v>
      </c>
      <c r="E120" s="88" t="s">
        <v>1206</v>
      </c>
      <c r="F120" s="89" t="s">
        <v>1023</v>
      </c>
      <c r="G120" s="89" t="s">
        <v>794</v>
      </c>
      <c r="H120" s="89">
        <v>3</v>
      </c>
      <c r="I120" s="91">
        <f>IF(COUNTIF(J120:AW120,"&lt;&gt;")=0,"",SUMPRODUCT(((Recommendations[ImplStatus]="Implemented")+(Recommendations[ImplStatus]="Compensated"))*ISNUMBER(MATCH(Recommendations[Id],J120:AW120,0)))/COUNTIF(J120:AW120,"&lt;&gt;"))</f>
        <v>0</v>
      </c>
      <c r="J120" s="93" t="s">
        <v>81</v>
      </c>
      <c r="K120" s="93" t="s">
        <v>86</v>
      </c>
      <c r="L120" s="93" t="s">
        <v>111</v>
      </c>
      <c r="M120" s="93" t="s">
        <v>146</v>
      </c>
      <c r="N120" s="93" t="s">
        <v>430</v>
      </c>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1173</v>
      </c>
      <c r="B121" s="84" t="s">
        <v>1207</v>
      </c>
      <c r="C121" s="86" t="s">
        <v>1208</v>
      </c>
      <c r="D121" s="88" t="s">
        <v>1209</v>
      </c>
      <c r="E121" s="88" t="s">
        <v>1210</v>
      </c>
      <c r="F121" s="89" t="s">
        <v>1023</v>
      </c>
      <c r="G121" s="89" t="s">
        <v>794</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1173</v>
      </c>
      <c r="B122" s="84" t="s">
        <v>1211</v>
      </c>
      <c r="C122" s="86" t="s">
        <v>1212</v>
      </c>
      <c r="D122" s="88" t="s">
        <v>1213</v>
      </c>
      <c r="E122" s="88" t="s">
        <v>1214</v>
      </c>
      <c r="F122" s="89" t="s">
        <v>1023</v>
      </c>
      <c r="G122" s="89" t="s">
        <v>794</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1173</v>
      </c>
      <c r="B123" s="84" t="s">
        <v>1215</v>
      </c>
      <c r="C123" s="86" t="s">
        <v>1216</v>
      </c>
      <c r="D123" s="88" t="s">
        <v>1217</v>
      </c>
      <c r="E123" s="88" t="s">
        <v>1218</v>
      </c>
      <c r="F123" s="89" t="s">
        <v>1023</v>
      </c>
      <c r="G123" s="89" t="s">
        <v>762</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1219</v>
      </c>
      <c r="B124" s="83">
        <v>14</v>
      </c>
      <c r="C124" s="85" t="s">
        <v>21</v>
      </c>
      <c r="D124" s="87" t="s">
        <v>1220</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1219</v>
      </c>
      <c r="B125" s="84" t="s">
        <v>1221</v>
      </c>
      <c r="C125" s="86" t="s">
        <v>1222</v>
      </c>
      <c r="D125" s="88" t="s">
        <v>1223</v>
      </c>
      <c r="E125" s="88" t="s">
        <v>1224</v>
      </c>
      <c r="F125" s="89" t="s">
        <v>869</v>
      </c>
      <c r="G125" s="89" t="s">
        <v>810</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1219</v>
      </c>
      <c r="B126" s="84" t="s">
        <v>1225</v>
      </c>
      <c r="C126" s="86" t="s">
        <v>1226</v>
      </c>
      <c r="D126" s="88" t="s">
        <v>1227</v>
      </c>
      <c r="E126" s="88" t="s">
        <v>1228</v>
      </c>
      <c r="F126" s="89" t="s">
        <v>894</v>
      </c>
      <c r="G126" s="89" t="s">
        <v>794</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1219</v>
      </c>
      <c r="B127" s="84" t="s">
        <v>1229</v>
      </c>
      <c r="C127" s="86" t="s">
        <v>1230</v>
      </c>
      <c r="D127" s="88" t="s">
        <v>1231</v>
      </c>
      <c r="E127" s="88" t="s">
        <v>1232</v>
      </c>
      <c r="F127" s="89" t="s">
        <v>894</v>
      </c>
      <c r="G127" s="89" t="s">
        <v>794</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1219</v>
      </c>
      <c r="B128" s="84" t="s">
        <v>1233</v>
      </c>
      <c r="C128" s="86" t="s">
        <v>1234</v>
      </c>
      <c r="D128" s="88" t="s">
        <v>1235</v>
      </c>
      <c r="E128" s="88" t="s">
        <v>1236</v>
      </c>
      <c r="F128" s="89" t="s">
        <v>894</v>
      </c>
      <c r="G128" s="89" t="s">
        <v>794</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1219</v>
      </c>
      <c r="B129" s="84" t="s">
        <v>1237</v>
      </c>
      <c r="C129" s="86" t="s">
        <v>1238</v>
      </c>
      <c r="D129" s="88" t="s">
        <v>1239</v>
      </c>
      <c r="E129" s="88" t="s">
        <v>1240</v>
      </c>
      <c r="F129" s="89" t="s">
        <v>894</v>
      </c>
      <c r="G129" s="89" t="s">
        <v>794</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1219</v>
      </c>
      <c r="B130" s="84" t="s">
        <v>1241</v>
      </c>
      <c r="C130" s="86" t="s">
        <v>1242</v>
      </c>
      <c r="D130" s="88" t="s">
        <v>1243</v>
      </c>
      <c r="E130" s="88" t="s">
        <v>1244</v>
      </c>
      <c r="F130" s="89" t="s">
        <v>894</v>
      </c>
      <c r="G130" s="89" t="s">
        <v>794</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1219</v>
      </c>
      <c r="B131" s="84" t="s">
        <v>1245</v>
      </c>
      <c r="C131" s="86" t="s">
        <v>1246</v>
      </c>
      <c r="D131" s="88" t="s">
        <v>1247</v>
      </c>
      <c r="E131" s="88" t="s">
        <v>1248</v>
      </c>
      <c r="F131" s="89" t="s">
        <v>894</v>
      </c>
      <c r="G131" s="89" t="s">
        <v>794</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1219</v>
      </c>
      <c r="B132" s="84" t="s">
        <v>1249</v>
      </c>
      <c r="C132" s="86" t="s">
        <v>1250</v>
      </c>
      <c r="D132" s="88" t="s">
        <v>1251</v>
      </c>
      <c r="E132" s="88" t="s">
        <v>1252</v>
      </c>
      <c r="F132" s="89" t="s">
        <v>894</v>
      </c>
      <c r="G132" s="89" t="s">
        <v>794</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1219</v>
      </c>
      <c r="B133" s="84" t="s">
        <v>1253</v>
      </c>
      <c r="C133" s="86" t="s">
        <v>1254</v>
      </c>
      <c r="D133" s="88" t="s">
        <v>1255</v>
      </c>
      <c r="E133" s="88" t="s">
        <v>1256</v>
      </c>
      <c r="F133" s="89" t="s">
        <v>894</v>
      </c>
      <c r="G133" s="89" t="s">
        <v>794</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1257</v>
      </c>
      <c r="B134" s="83">
        <v>15</v>
      </c>
      <c r="C134" s="85" t="s">
        <v>21</v>
      </c>
      <c r="D134" s="87" t="s">
        <v>1258</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1257</v>
      </c>
      <c r="B135" s="84" t="s">
        <v>1259</v>
      </c>
      <c r="C135" s="86" t="s">
        <v>1260</v>
      </c>
      <c r="D135" s="88" t="s">
        <v>1261</v>
      </c>
      <c r="E135" s="88" t="s">
        <v>1262</v>
      </c>
      <c r="F135" s="89" t="s">
        <v>894</v>
      </c>
      <c r="G135" s="89" t="s">
        <v>752</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1257</v>
      </c>
      <c r="B136" s="84" t="s">
        <v>1263</v>
      </c>
      <c r="C136" s="86" t="s">
        <v>1264</v>
      </c>
      <c r="D136" s="88" t="s">
        <v>1265</v>
      </c>
      <c r="E136" s="88" t="s">
        <v>1266</v>
      </c>
      <c r="F136" s="89" t="s">
        <v>869</v>
      </c>
      <c r="G136" s="89" t="s">
        <v>810</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1257</v>
      </c>
      <c r="B137" s="84" t="s">
        <v>1267</v>
      </c>
      <c r="C137" s="86" t="s">
        <v>1268</v>
      </c>
      <c r="D137" s="88" t="s">
        <v>1269</v>
      </c>
      <c r="E137" s="88" t="s">
        <v>1270</v>
      </c>
      <c r="F137" s="89" t="s">
        <v>894</v>
      </c>
      <c r="G137" s="89" t="s">
        <v>810</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1257</v>
      </c>
      <c r="B138" s="84" t="s">
        <v>1271</v>
      </c>
      <c r="C138" s="86" t="s">
        <v>1272</v>
      </c>
      <c r="D138" s="88" t="s">
        <v>1273</v>
      </c>
      <c r="E138" s="88" t="s">
        <v>1274</v>
      </c>
      <c r="F138" s="89" t="s">
        <v>869</v>
      </c>
      <c r="G138" s="89" t="s">
        <v>810</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1257</v>
      </c>
      <c r="B139" s="84" t="s">
        <v>1275</v>
      </c>
      <c r="C139" s="86" t="s">
        <v>1276</v>
      </c>
      <c r="D139" s="88" t="s">
        <v>1277</v>
      </c>
      <c r="E139" s="88" t="s">
        <v>1278</v>
      </c>
      <c r="F139" s="89" t="s">
        <v>894</v>
      </c>
      <c r="G139" s="89" t="s">
        <v>810</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1257</v>
      </c>
      <c r="B140" s="84" t="s">
        <v>1279</v>
      </c>
      <c r="C140" s="86" t="s">
        <v>1280</v>
      </c>
      <c r="D140" s="88" t="s">
        <v>1281</v>
      </c>
      <c r="E140" s="88" t="s">
        <v>1282</v>
      </c>
      <c r="F140" s="89" t="s">
        <v>809</v>
      </c>
      <c r="G140" s="89" t="s">
        <v>810</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1257</v>
      </c>
      <c r="B141" s="84" t="s">
        <v>1283</v>
      </c>
      <c r="C141" s="86" t="s">
        <v>1284</v>
      </c>
      <c r="D141" s="88" t="s">
        <v>1285</v>
      </c>
      <c r="E141" s="88" t="s">
        <v>1286</v>
      </c>
      <c r="F141" s="89" t="s">
        <v>809</v>
      </c>
      <c r="G141" s="89" t="s">
        <v>794</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1287</v>
      </c>
      <c r="B142" s="83">
        <v>16</v>
      </c>
      <c r="C142" s="85" t="s">
        <v>21</v>
      </c>
      <c r="D142" s="87" t="s">
        <v>1288</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1287</v>
      </c>
      <c r="B143" s="84" t="s">
        <v>1289</v>
      </c>
      <c r="C143" s="86" t="s">
        <v>1290</v>
      </c>
      <c r="D143" s="88" t="s">
        <v>1291</v>
      </c>
      <c r="E143" s="88" t="s">
        <v>1292</v>
      </c>
      <c r="F143" s="89" t="s">
        <v>869</v>
      </c>
      <c r="G143" s="89" t="s">
        <v>810</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1287</v>
      </c>
      <c r="B144" s="84" t="s">
        <v>1293</v>
      </c>
      <c r="C144" s="86" t="s">
        <v>1294</v>
      </c>
      <c r="D144" s="88" t="s">
        <v>1295</v>
      </c>
      <c r="E144" s="88" t="s">
        <v>1296</v>
      </c>
      <c r="F144" s="89" t="s">
        <v>869</v>
      </c>
      <c r="G144" s="89" t="s">
        <v>810</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1287</v>
      </c>
      <c r="B145" s="84" t="s">
        <v>1297</v>
      </c>
      <c r="C145" s="86" t="s">
        <v>1298</v>
      </c>
      <c r="D145" s="88" t="s">
        <v>1299</v>
      </c>
      <c r="E145" s="88" t="s">
        <v>1300</v>
      </c>
      <c r="F145" s="89" t="s">
        <v>777</v>
      </c>
      <c r="G145" s="89" t="s">
        <v>762</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1287</v>
      </c>
      <c r="B146" s="84" t="s">
        <v>1301</v>
      </c>
      <c r="C146" s="86" t="s">
        <v>1302</v>
      </c>
      <c r="D146" s="88" t="s">
        <v>1303</v>
      </c>
      <c r="E146" s="88" t="s">
        <v>1304</v>
      </c>
      <c r="F146" s="89" t="s">
        <v>777</v>
      </c>
      <c r="G146" s="89" t="s">
        <v>752</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1287</v>
      </c>
      <c r="B147" s="84" t="s">
        <v>1305</v>
      </c>
      <c r="C147" s="86" t="s">
        <v>1306</v>
      </c>
      <c r="D147" s="88" t="s">
        <v>1307</v>
      </c>
      <c r="E147" s="88" t="s">
        <v>1308</v>
      </c>
      <c r="F147" s="89" t="s">
        <v>777</v>
      </c>
      <c r="G147" s="89" t="s">
        <v>794</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1287</v>
      </c>
      <c r="B148" s="84" t="s">
        <v>1309</v>
      </c>
      <c r="C148" s="86" t="s">
        <v>1310</v>
      </c>
      <c r="D148" s="88" t="s">
        <v>1311</v>
      </c>
      <c r="E148" s="88" t="s">
        <v>1312</v>
      </c>
      <c r="F148" s="89" t="s">
        <v>869</v>
      </c>
      <c r="G148" s="89" t="s">
        <v>810</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1287</v>
      </c>
      <c r="B149" s="84" t="s">
        <v>1313</v>
      </c>
      <c r="C149" s="86" t="s">
        <v>1314</v>
      </c>
      <c r="D149" s="88" t="s">
        <v>1315</v>
      </c>
      <c r="E149" s="88" t="s">
        <v>1316</v>
      </c>
      <c r="F149" s="89" t="s">
        <v>777</v>
      </c>
      <c r="G149" s="89" t="s">
        <v>794</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1287</v>
      </c>
      <c r="B150" s="84" t="s">
        <v>1317</v>
      </c>
      <c r="C150" s="86" t="s">
        <v>1318</v>
      </c>
      <c r="D150" s="88" t="s">
        <v>1319</v>
      </c>
      <c r="E150" s="88" t="s">
        <v>1320</v>
      </c>
      <c r="F150" s="89" t="s">
        <v>1023</v>
      </c>
      <c r="G150" s="89" t="s">
        <v>794</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1287</v>
      </c>
      <c r="B151" s="84" t="s">
        <v>1321</v>
      </c>
      <c r="C151" s="86" t="s">
        <v>1322</v>
      </c>
      <c r="D151" s="88" t="s">
        <v>1323</v>
      </c>
      <c r="E151" s="88" t="s">
        <v>1324</v>
      </c>
      <c r="F151" s="89" t="s">
        <v>894</v>
      </c>
      <c r="G151" s="89" t="s">
        <v>794</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1287</v>
      </c>
      <c r="B152" s="84" t="s">
        <v>1325</v>
      </c>
      <c r="C152" s="86" t="s">
        <v>1326</v>
      </c>
      <c r="D152" s="88" t="s">
        <v>1327</v>
      </c>
      <c r="E152" s="88" t="s">
        <v>1328</v>
      </c>
      <c r="F152" s="89" t="s">
        <v>777</v>
      </c>
      <c r="G152" s="89" t="s">
        <v>794</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1287</v>
      </c>
      <c r="B153" s="84" t="s">
        <v>1329</v>
      </c>
      <c r="C153" s="86" t="s">
        <v>1330</v>
      </c>
      <c r="D153" s="88" t="s">
        <v>1331</v>
      </c>
      <c r="E153" s="88" t="s">
        <v>1332</v>
      </c>
      <c r="F153" s="89" t="s">
        <v>777</v>
      </c>
      <c r="G153" s="89" t="s">
        <v>794</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1287</v>
      </c>
      <c r="B154" s="84" t="s">
        <v>1333</v>
      </c>
      <c r="C154" s="86" t="s">
        <v>1334</v>
      </c>
      <c r="D154" s="88" t="s">
        <v>1335</v>
      </c>
      <c r="E154" s="88" t="s">
        <v>1336</v>
      </c>
      <c r="F154" s="89" t="s">
        <v>777</v>
      </c>
      <c r="G154" s="89" t="s">
        <v>794</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1287</v>
      </c>
      <c r="B155" s="84" t="s">
        <v>1337</v>
      </c>
      <c r="C155" s="86" t="s">
        <v>1338</v>
      </c>
      <c r="D155" s="88" t="s">
        <v>1339</v>
      </c>
      <c r="E155" s="88" t="s">
        <v>1340</v>
      </c>
      <c r="F155" s="89" t="s">
        <v>777</v>
      </c>
      <c r="G155" s="89" t="s">
        <v>762</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1287</v>
      </c>
      <c r="B156" s="84" t="s">
        <v>1341</v>
      </c>
      <c r="C156" s="86" t="s">
        <v>1342</v>
      </c>
      <c r="D156" s="88" t="s">
        <v>1343</v>
      </c>
      <c r="E156" s="88" t="s">
        <v>1344</v>
      </c>
      <c r="F156" s="89" t="s">
        <v>777</v>
      </c>
      <c r="G156" s="89" t="s">
        <v>794</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1345</v>
      </c>
      <c r="B157" s="83">
        <v>17</v>
      </c>
      <c r="C157" s="85" t="s">
        <v>21</v>
      </c>
      <c r="D157" s="87" t="s">
        <v>1346</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1345</v>
      </c>
      <c r="B158" s="84" t="s">
        <v>1347</v>
      </c>
      <c r="C158" s="86" t="s">
        <v>1348</v>
      </c>
      <c r="D158" s="88" t="s">
        <v>1349</v>
      </c>
      <c r="E158" s="88" t="s">
        <v>1350</v>
      </c>
      <c r="F158" s="89" t="s">
        <v>894</v>
      </c>
      <c r="G158" s="89" t="s">
        <v>757</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1345</v>
      </c>
      <c r="B159" s="84" t="s">
        <v>1351</v>
      </c>
      <c r="C159" s="86" t="s">
        <v>1352</v>
      </c>
      <c r="D159" s="88" t="s">
        <v>1353</v>
      </c>
      <c r="E159" s="88" t="s">
        <v>1354</v>
      </c>
      <c r="F159" s="89" t="s">
        <v>869</v>
      </c>
      <c r="G159" s="89" t="s">
        <v>810</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1345</v>
      </c>
      <c r="B160" s="84" t="s">
        <v>1355</v>
      </c>
      <c r="C160" s="86" t="s">
        <v>1356</v>
      </c>
      <c r="D160" s="88" t="s">
        <v>1357</v>
      </c>
      <c r="E160" s="88" t="s">
        <v>1358</v>
      </c>
      <c r="F160" s="89" t="s">
        <v>869</v>
      </c>
      <c r="G160" s="89" t="s">
        <v>810</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1345</v>
      </c>
      <c r="B161" s="84" t="s">
        <v>1359</v>
      </c>
      <c r="C161" s="86" t="s">
        <v>1360</v>
      </c>
      <c r="D161" s="88" t="s">
        <v>1361</v>
      </c>
      <c r="E161" s="88" t="s">
        <v>1362</v>
      </c>
      <c r="F161" s="89" t="s">
        <v>869</v>
      </c>
      <c r="G161" s="89" t="s">
        <v>810</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1345</v>
      </c>
      <c r="B162" s="84" t="s">
        <v>1363</v>
      </c>
      <c r="C162" s="86" t="s">
        <v>1364</v>
      </c>
      <c r="D162" s="88" t="s">
        <v>1365</v>
      </c>
      <c r="E162" s="88" t="s">
        <v>1366</v>
      </c>
      <c r="F162" s="89" t="s">
        <v>894</v>
      </c>
      <c r="G162" s="89" t="s">
        <v>757</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1345</v>
      </c>
      <c r="B163" s="84" t="s">
        <v>1367</v>
      </c>
      <c r="C163" s="86" t="s">
        <v>1368</v>
      </c>
      <c r="D163" s="88" t="s">
        <v>1369</v>
      </c>
      <c r="E163" s="88" t="s">
        <v>1370</v>
      </c>
      <c r="F163" s="89" t="s">
        <v>894</v>
      </c>
      <c r="G163" s="89" t="s">
        <v>757</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1345</v>
      </c>
      <c r="B164" s="84" t="s">
        <v>1371</v>
      </c>
      <c r="C164" s="86" t="s">
        <v>1372</v>
      </c>
      <c r="D164" s="88" t="s">
        <v>1373</v>
      </c>
      <c r="E164" s="88" t="s">
        <v>1374</v>
      </c>
      <c r="F164" s="89" t="s">
        <v>894</v>
      </c>
      <c r="G164" s="89" t="s">
        <v>1126</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1345</v>
      </c>
      <c r="B165" s="84" t="s">
        <v>1375</v>
      </c>
      <c r="C165" s="86" t="s">
        <v>1376</v>
      </c>
      <c r="D165" s="88" t="s">
        <v>1377</v>
      </c>
      <c r="E165" s="88" t="s">
        <v>1378</v>
      </c>
      <c r="F165" s="89" t="s">
        <v>894</v>
      </c>
      <c r="G165" s="89" t="s">
        <v>1126</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1345</v>
      </c>
      <c r="B166" s="84" t="s">
        <v>1379</v>
      </c>
      <c r="C166" s="86" t="s">
        <v>1380</v>
      </c>
      <c r="D166" s="88" t="s">
        <v>1381</v>
      </c>
      <c r="E166" s="88" t="s">
        <v>1382</v>
      </c>
      <c r="F166" s="89" t="s">
        <v>869</v>
      </c>
      <c r="G166" s="89" t="s">
        <v>1126</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1383</v>
      </c>
      <c r="B167" s="83">
        <v>18</v>
      </c>
      <c r="C167" s="85" t="s">
        <v>21</v>
      </c>
      <c r="D167" s="87" t="s">
        <v>1384</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1383</v>
      </c>
      <c r="B168" s="84" t="s">
        <v>1385</v>
      </c>
      <c r="C168" s="86" t="s">
        <v>1386</v>
      </c>
      <c r="D168" s="88" t="s">
        <v>1387</v>
      </c>
      <c r="E168" s="88" t="s">
        <v>1388</v>
      </c>
      <c r="F168" s="89" t="s">
        <v>869</v>
      </c>
      <c r="G168" s="89" t="s">
        <v>810</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1383</v>
      </c>
      <c r="B169" s="84" t="s">
        <v>1389</v>
      </c>
      <c r="C169" s="86" t="s">
        <v>1390</v>
      </c>
      <c r="D169" s="88" t="s">
        <v>1391</v>
      </c>
      <c r="E169" s="88" t="s">
        <v>1392</v>
      </c>
      <c r="F169" s="89" t="s">
        <v>1023</v>
      </c>
      <c r="G169" s="89" t="s">
        <v>762</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1383</v>
      </c>
      <c r="B170" s="84" t="s">
        <v>1393</v>
      </c>
      <c r="C170" s="86" t="s">
        <v>1394</v>
      </c>
      <c r="D170" s="88" t="s">
        <v>1395</v>
      </c>
      <c r="E170" s="88" t="s">
        <v>1396</v>
      </c>
      <c r="F170" s="89" t="s">
        <v>1023</v>
      </c>
      <c r="G170" s="89" t="s">
        <v>794</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1383</v>
      </c>
      <c r="B171" s="84" t="s">
        <v>1397</v>
      </c>
      <c r="C171" s="86" t="s">
        <v>1398</v>
      </c>
      <c r="D171" s="88" t="s">
        <v>1399</v>
      </c>
      <c r="E171" s="88" t="s">
        <v>1400</v>
      </c>
      <c r="F171" s="89" t="s">
        <v>1023</v>
      </c>
      <c r="G171" s="89" t="s">
        <v>794</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1383</v>
      </c>
      <c r="B172" s="94" t="s">
        <v>1401</v>
      </c>
      <c r="C172" s="95" t="s">
        <v>1402</v>
      </c>
      <c r="D172" s="96" t="s">
        <v>1403</v>
      </c>
      <c r="E172" s="96" t="s">
        <v>1404</v>
      </c>
      <c r="F172" s="97" t="s">
        <v>1023</v>
      </c>
      <c r="G172" s="97" t="s">
        <v>762</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455</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IFERROR(INDEX('Recommendations'!$H$2:$H$90, MATCH(J2,'Recommendations'!$A$2:$A$90,0))="Implemented", FALSE))</xm:f>
            <x14:dxf>
              <font>
                <color rgb="FF000000"/>
              </font>
              <fill>
                <patternFill>
                  <bgColor rgb="FF3C7D22"/>
                </patternFill>
              </fill>
            </x14:dxf>
          </x14:cfRule>
          <x14:cfRule type="expression" priority="2" id="{00000000-000E-0000-0400-000002000000}">
            <xm:f>AND(J2&lt;&gt;"", IFERROR(INDEX('Recommendations'!$H$2:$H$90, MATCH(J2,'Recommendations'!$A$2:$A$90,0))="Compensated", FALSE))</xm:f>
            <x14:dxf>
              <font>
                <color rgb="FF000000"/>
              </font>
              <fill>
                <patternFill>
                  <bgColor rgb="FFC6E0B4"/>
                </patternFill>
              </fill>
            </x14:dxf>
          </x14:cfRule>
          <x14:cfRule type="expression" priority="3" id="{00000000-000E-0000-0400-000003000000}">
            <xm:f>AND(J2&lt;&gt;"", IFERROR(INDEX('Recommendations'!$H$2:$H$90, MATCH(J2,'Recommendations'!$A$2:$A$90,0))="Testing", FALSE))</xm:f>
            <x14:dxf>
              <font>
                <color rgb="FF000000"/>
              </font>
              <fill>
                <patternFill>
                  <bgColor rgb="FFFFC000"/>
                </patternFill>
              </fill>
            </x14:dxf>
          </x14:cfRule>
          <x14:cfRule type="expression" priority="4" id="{00000000-000E-0000-0400-000004000000}">
            <xm:f>AND(J2&lt;&gt;"", IFERROR(INDEX('Recommendations'!$H$2:$H$90, MATCH(J2,'Recommendations'!$A$2:$A$90,0))="Failed", FALSE))</xm:f>
            <x14:dxf>
              <font>
                <color rgb="FF000000"/>
              </font>
              <fill>
                <patternFill>
                  <bgColor rgb="FFD82891"/>
                </patternFill>
              </fill>
            </x14:dxf>
          </x14:cfRule>
          <x14:cfRule type="expression" priority="5" id="{00000000-000E-0000-0400-000005000000}">
            <xm:f>AND(J2&lt;&gt;"", IFERROR(INDEX('Recommendations'!$H$2:$H$90, MATCH(J2,'Recommendations'!$A$2:$A$90,0))="Risk Accepted", FALSE))</xm:f>
            <x14:dxf>
              <font>
                <color rgb="FF000000"/>
              </font>
              <fill>
                <patternFill>
                  <bgColor rgb="FFD9D9D9"/>
                </patternFill>
              </fill>
            </x14:dxf>
          </x14:cfRule>
          <x14:cfRule type="expression" priority="6" id="{00000000-000E-0000-0400-000006000000}">
            <xm:f>AND(J2&lt;&gt;"", IFERROR(INDEX('Recommendations'!$H$2:$H$90, MATCH(J2,'Recommendations'!$A$2:$A$90,0))="N/A",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1405</v>
      </c>
      <c r="C1" s="124" t="s">
        <v>10</v>
      </c>
      <c r="D1" s="124" t="s">
        <v>610</v>
      </c>
      <c r="E1" s="124" t="s">
        <v>1406</v>
      </c>
      <c r="F1" s="124" t="s">
        <v>1407</v>
      </c>
      <c r="G1" s="124" t="s">
        <v>704</v>
      </c>
      <c r="H1" s="124" t="s">
        <v>705</v>
      </c>
      <c r="I1" s="124" t="s">
        <v>706</v>
      </c>
      <c r="J1" s="124" t="s">
        <v>707</v>
      </c>
      <c r="K1" s="124" t="s">
        <v>708</v>
      </c>
      <c r="L1" s="124" t="s">
        <v>709</v>
      </c>
      <c r="M1" s="124" t="s">
        <v>710</v>
      </c>
      <c r="N1" s="124" t="s">
        <v>711</v>
      </c>
      <c r="O1" s="124" t="s">
        <v>712</v>
      </c>
      <c r="P1" s="124" t="s">
        <v>713</v>
      </c>
      <c r="Q1" s="124" t="s">
        <v>714</v>
      </c>
      <c r="R1" s="124" t="s">
        <v>715</v>
      </c>
      <c r="S1" s="124" t="s">
        <v>716</v>
      </c>
      <c r="T1" s="124" t="s">
        <v>717</v>
      </c>
      <c r="U1" s="124" t="s">
        <v>718</v>
      </c>
      <c r="V1" s="124" t="s">
        <v>719</v>
      </c>
      <c r="W1" s="124" t="s">
        <v>720</v>
      </c>
      <c r="X1" s="124" t="s">
        <v>721</v>
      </c>
      <c r="Y1" s="124" t="s">
        <v>722</v>
      </c>
      <c r="Z1" s="124" t="s">
        <v>723</v>
      </c>
      <c r="AA1" s="124" t="s">
        <v>724</v>
      </c>
      <c r="AB1" s="124" t="s">
        <v>725</v>
      </c>
      <c r="AC1" s="124" t="s">
        <v>726</v>
      </c>
      <c r="AD1" s="124" t="s">
        <v>727</v>
      </c>
      <c r="AE1" s="124" t="s">
        <v>728</v>
      </c>
      <c r="AF1" s="124" t="s">
        <v>729</v>
      </c>
      <c r="AG1" s="124" t="s">
        <v>730</v>
      </c>
      <c r="AH1" s="124" t="s">
        <v>731</v>
      </c>
      <c r="AI1" s="124" t="s">
        <v>732</v>
      </c>
      <c r="AJ1" s="124" t="s">
        <v>733</v>
      </c>
      <c r="AK1" s="124" t="s">
        <v>734</v>
      </c>
      <c r="AL1" s="124" t="s">
        <v>735</v>
      </c>
      <c r="AM1" s="124" t="s">
        <v>736</v>
      </c>
      <c r="AN1" s="124" t="s">
        <v>737</v>
      </c>
      <c r="AO1" s="124" t="s">
        <v>738</v>
      </c>
      <c r="AP1" s="124" t="s">
        <v>739</v>
      </c>
      <c r="AQ1" s="124" t="s">
        <v>740</v>
      </c>
      <c r="AR1" s="124" t="s">
        <v>741</v>
      </c>
      <c r="AS1" s="124" t="s">
        <v>742</v>
      </c>
      <c r="AT1" s="124" t="s">
        <v>743</v>
      </c>
      <c r="AU1" s="125" t="s">
        <v>744</v>
      </c>
    </row>
    <row r="2" spans="1:47" ht="60" customHeight="1" x14ac:dyDescent="0.35">
      <c r="A2" s="119" t="s">
        <v>1408</v>
      </c>
      <c r="B2" s="109" t="s">
        <v>1409</v>
      </c>
      <c r="C2" s="110" t="s">
        <v>1410</v>
      </c>
      <c r="D2" s="110" t="s">
        <v>1411</v>
      </c>
      <c r="E2" s="110" t="s">
        <v>1412</v>
      </c>
      <c r="F2" s="111" t="s">
        <v>1413</v>
      </c>
      <c r="G2" s="112">
        <f>IF(COUNTIF(H2:AU2,"&lt;&gt;")=0,"",SUMPRODUCT(((Recommendations[ImplStatus]="Implemented")+(Recommendations[ImplStatus]="Compensated"))*ISNUMBER(MATCH(Recommendations[Id],H2:AU2,0)))/COUNTIF(H2:AU2,"&lt;&gt;"))</f>
        <v>0</v>
      </c>
      <c r="H2" s="113" t="s">
        <v>197</v>
      </c>
      <c r="I2" s="113" t="s">
        <v>411</v>
      </c>
      <c r="J2" s="113" t="s">
        <v>416</v>
      </c>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1414</v>
      </c>
      <c r="B3" s="109" t="s">
        <v>1415</v>
      </c>
      <c r="C3" s="110" t="s">
        <v>1416</v>
      </c>
      <c r="D3" s="110" t="s">
        <v>1417</v>
      </c>
      <c r="E3" s="110" t="s">
        <v>1418</v>
      </c>
      <c r="F3" s="111" t="s">
        <v>1419</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1420</v>
      </c>
      <c r="B4" s="109" t="s">
        <v>1421</v>
      </c>
      <c r="C4" s="110" t="s">
        <v>1422</v>
      </c>
      <c r="D4" s="110" t="s">
        <v>1423</v>
      </c>
      <c r="E4" s="110" t="s">
        <v>1424</v>
      </c>
      <c r="F4" s="111" t="s">
        <v>1425</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1426</v>
      </c>
      <c r="B5" s="109" t="s">
        <v>1427</v>
      </c>
      <c r="C5" s="110" t="s">
        <v>1428</v>
      </c>
      <c r="D5" s="110" t="s">
        <v>1429</v>
      </c>
      <c r="E5" s="110" t="s">
        <v>1430</v>
      </c>
      <c r="F5" s="111" t="s">
        <v>1431</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1432</v>
      </c>
      <c r="B6" s="109" t="s">
        <v>1433</v>
      </c>
      <c r="C6" s="110" t="s">
        <v>1434</v>
      </c>
      <c r="D6" s="110" t="s">
        <v>1435</v>
      </c>
      <c r="E6" s="110" t="s">
        <v>21</v>
      </c>
      <c r="F6" s="111" t="s">
        <v>1436</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1437</v>
      </c>
      <c r="B7" s="109" t="s">
        <v>11</v>
      </c>
      <c r="C7" s="110" t="s">
        <v>1438</v>
      </c>
      <c r="D7" s="110" t="s">
        <v>1439</v>
      </c>
      <c r="E7" s="110" t="s">
        <v>21</v>
      </c>
      <c r="F7" s="111" t="s">
        <v>1440</v>
      </c>
      <c r="G7" s="112">
        <f>IF(COUNTIF(H7:AU7,"&lt;&gt;")=0,"",SUMPRODUCT(((Recommendations[ImplStatus]="Implemented")+(Recommendations[ImplStatus]="Compensated"))*ISNUMBER(MATCH(Recommendations[Id],H7:AU7,0)))/COUNTIF(H7:AU7,"&lt;&gt;"))</f>
        <v>0</v>
      </c>
      <c r="H7" s="113" t="s">
        <v>31</v>
      </c>
      <c r="I7" s="113" t="s">
        <v>36</v>
      </c>
      <c r="J7" s="113" t="s">
        <v>41</v>
      </c>
      <c r="K7" s="113" t="s">
        <v>46</v>
      </c>
      <c r="L7" s="113" t="s">
        <v>52</v>
      </c>
      <c r="M7" s="113" t="s">
        <v>57</v>
      </c>
      <c r="N7" s="113" t="s">
        <v>62</v>
      </c>
      <c r="O7" s="113" t="s">
        <v>67</v>
      </c>
      <c r="P7" s="113" t="s">
        <v>72</v>
      </c>
      <c r="Q7" s="113" t="s">
        <v>101</v>
      </c>
      <c r="R7" s="113" t="s">
        <v>106</v>
      </c>
      <c r="S7" s="113" t="s">
        <v>156</v>
      </c>
      <c r="T7" s="113" t="s">
        <v>161</v>
      </c>
      <c r="U7" s="113" t="s">
        <v>217</v>
      </c>
      <c r="V7" s="113" t="s">
        <v>221</v>
      </c>
      <c r="W7" s="113" t="s">
        <v>224</v>
      </c>
      <c r="X7" s="113" t="s">
        <v>228</v>
      </c>
      <c r="Y7" s="113" t="s">
        <v>231</v>
      </c>
      <c r="Z7" s="113" t="s">
        <v>235</v>
      </c>
      <c r="AA7" s="113" t="s">
        <v>238</v>
      </c>
      <c r="AB7" s="113" t="s">
        <v>243</v>
      </c>
      <c r="AC7" s="113" t="s">
        <v>253</v>
      </c>
      <c r="AD7" s="113" t="s">
        <v>268</v>
      </c>
      <c r="AE7" s="113" t="s">
        <v>318</v>
      </c>
      <c r="AF7" s="113" t="s">
        <v>435</v>
      </c>
      <c r="AG7" s="113"/>
      <c r="AH7" s="113"/>
      <c r="AI7" s="113"/>
      <c r="AJ7" s="113"/>
      <c r="AK7" s="113"/>
      <c r="AL7" s="113"/>
      <c r="AM7" s="113"/>
      <c r="AN7" s="113"/>
      <c r="AO7" s="113"/>
      <c r="AP7" s="113"/>
      <c r="AQ7" s="113"/>
      <c r="AR7" s="113"/>
      <c r="AS7" s="113"/>
      <c r="AT7" s="113"/>
      <c r="AU7" s="121"/>
    </row>
    <row r="8" spans="1:47" ht="60" customHeight="1" x14ac:dyDescent="0.35">
      <c r="A8" s="119" t="s">
        <v>1441</v>
      </c>
      <c r="B8" s="109" t="s">
        <v>1442</v>
      </c>
      <c r="C8" s="110" t="s">
        <v>1443</v>
      </c>
      <c r="D8" s="110" t="s">
        <v>1444</v>
      </c>
      <c r="E8" s="110" t="s">
        <v>21</v>
      </c>
      <c r="F8" s="111" t="s">
        <v>1445</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1446</v>
      </c>
      <c r="B9" s="109" t="s">
        <v>1447</v>
      </c>
      <c r="C9" s="110" t="s">
        <v>1448</v>
      </c>
      <c r="D9" s="110" t="s">
        <v>1449</v>
      </c>
      <c r="E9" s="110" t="s">
        <v>21</v>
      </c>
      <c r="F9" s="111" t="s">
        <v>1450</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1451</v>
      </c>
      <c r="B10" s="109" t="s">
        <v>1452</v>
      </c>
      <c r="C10" s="110" t="s">
        <v>1453</v>
      </c>
      <c r="D10" s="110" t="s">
        <v>1454</v>
      </c>
      <c r="E10" s="110" t="s">
        <v>21</v>
      </c>
      <c r="F10" s="111" t="s">
        <v>1455</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1456</v>
      </c>
      <c r="B11" s="109" t="s">
        <v>1457</v>
      </c>
      <c r="C11" s="110" t="s">
        <v>1458</v>
      </c>
      <c r="D11" s="110" t="s">
        <v>1459</v>
      </c>
      <c r="E11" s="110" t="s">
        <v>21</v>
      </c>
      <c r="F11" s="111" t="s">
        <v>1460</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1461</v>
      </c>
      <c r="B12" s="109" t="s">
        <v>1462</v>
      </c>
      <c r="C12" s="110" t="s">
        <v>1463</v>
      </c>
      <c r="D12" s="110" t="s">
        <v>1464</v>
      </c>
      <c r="E12" s="110" t="s">
        <v>21</v>
      </c>
      <c r="F12" s="111" t="s">
        <v>1465</v>
      </c>
      <c r="G12" s="112">
        <f>IF(COUNTIF(H12:AU12,"&lt;&gt;")=0,"",SUMPRODUCT(((Recommendations[ImplStatus]="Implemented")+(Recommendations[ImplStatus]="Compensated"))*ISNUMBER(MATCH(Recommendations[Id],H12:AU12,0)))/COUNTIF(H12:AU12,"&lt;&gt;"))</f>
        <v>0</v>
      </c>
      <c r="H12" s="113" t="s">
        <v>323</v>
      </c>
      <c r="I12" s="113" t="s">
        <v>328</v>
      </c>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1466</v>
      </c>
      <c r="B13" s="109" t="s">
        <v>1467</v>
      </c>
      <c r="C13" s="110" t="s">
        <v>1468</v>
      </c>
      <c r="D13" s="110" t="s">
        <v>1469</v>
      </c>
      <c r="E13" s="110" t="s">
        <v>21</v>
      </c>
      <c r="F13" s="111" t="s">
        <v>1470</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1471</v>
      </c>
      <c r="B14" s="109" t="s">
        <v>1472</v>
      </c>
      <c r="C14" s="110" t="s">
        <v>1473</v>
      </c>
      <c r="D14" s="110" t="s">
        <v>1474</v>
      </c>
      <c r="E14" s="110" t="s">
        <v>21</v>
      </c>
      <c r="F14" s="111" t="s">
        <v>1475</v>
      </c>
      <c r="G14" s="112">
        <f>IF(COUNTIF(H14:AU14,"&lt;&gt;")=0,"",SUMPRODUCT(((Recommendations[ImplStatus]="Implemented")+(Recommendations[ImplStatus]="Compensated"))*ISNUMBER(MATCH(Recommendations[Id],H14:AU14,0)))/COUNTIF(H14:AU14,"&lt;&gt;"))</f>
        <v>0</v>
      </c>
      <c r="H14" s="113" t="s">
        <v>343</v>
      </c>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1476</v>
      </c>
      <c r="B15" s="109" t="s">
        <v>1477</v>
      </c>
      <c r="C15" s="110" t="s">
        <v>1478</v>
      </c>
      <c r="D15" s="110" t="s">
        <v>1479</v>
      </c>
      <c r="E15" s="110" t="s">
        <v>21</v>
      </c>
      <c r="F15" s="111" t="s">
        <v>1480</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1481</v>
      </c>
      <c r="B16" s="109" t="s">
        <v>1482</v>
      </c>
      <c r="C16" s="110" t="s">
        <v>1483</v>
      </c>
      <c r="D16" s="110" t="s">
        <v>1484</v>
      </c>
      <c r="E16" s="110" t="s">
        <v>21</v>
      </c>
      <c r="F16" s="111" t="s">
        <v>1485</v>
      </c>
      <c r="G16" s="112">
        <f>IF(COUNTIF(H16:AU16,"&lt;&gt;")=0,"",SUMPRODUCT(((Recommendations[ImplStatus]="Implemented")+(Recommendations[ImplStatus]="Compensated"))*ISNUMBER(MATCH(Recommendations[Id],H16:AU16,0)))/COUNTIF(H16:AU16,"&lt;&gt;"))</f>
        <v>0</v>
      </c>
      <c r="H16" s="113" t="s">
        <v>338</v>
      </c>
      <c r="I16" s="113" t="s">
        <v>396</v>
      </c>
      <c r="J16" s="113" t="s">
        <v>406</v>
      </c>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1486</v>
      </c>
      <c r="B17" s="109" t="s">
        <v>1487</v>
      </c>
      <c r="C17" s="110" t="s">
        <v>1488</v>
      </c>
      <c r="D17" s="110" t="s">
        <v>1489</v>
      </c>
      <c r="E17" s="110" t="s">
        <v>21</v>
      </c>
      <c r="F17" s="111" t="s">
        <v>1490</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1491</v>
      </c>
      <c r="B18" s="109" t="s">
        <v>1492</v>
      </c>
      <c r="C18" s="110" t="s">
        <v>1493</v>
      </c>
      <c r="D18" s="110" t="s">
        <v>1494</v>
      </c>
      <c r="E18" s="110" t="s">
        <v>21</v>
      </c>
      <c r="F18" s="111" t="s">
        <v>1495</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1496</v>
      </c>
      <c r="B19" s="109" t="s">
        <v>1497</v>
      </c>
      <c r="C19" s="110" t="s">
        <v>1498</v>
      </c>
      <c r="D19" s="110" t="s">
        <v>1499</v>
      </c>
      <c r="E19" s="110" t="s">
        <v>21</v>
      </c>
      <c r="F19" s="111" t="s">
        <v>1500</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1501</v>
      </c>
      <c r="B20" s="109" t="s">
        <v>1502</v>
      </c>
      <c r="C20" s="110" t="s">
        <v>1503</v>
      </c>
      <c r="D20" s="110" t="s">
        <v>1504</v>
      </c>
      <c r="E20" s="110" t="s">
        <v>21</v>
      </c>
      <c r="F20" s="111" t="s">
        <v>1505</v>
      </c>
      <c r="G20" s="112">
        <f>IF(COUNTIF(H20:AU20,"&lt;&gt;")=0,"",SUMPRODUCT(((Recommendations[ImplStatus]="Implemented")+(Recommendations[ImplStatus]="Compensated"))*ISNUMBER(MATCH(Recommendations[Id],H20:AU20,0)))/COUNTIF(H20:AU20,"&lt;&gt;"))</f>
        <v>0</v>
      </c>
      <c r="H20" s="113" t="s">
        <v>14</v>
      </c>
      <c r="I20" s="113" t="s">
        <v>25</v>
      </c>
      <c r="J20" s="113" t="s">
        <v>81</v>
      </c>
      <c r="K20" s="113" t="s">
        <v>86</v>
      </c>
      <c r="L20" s="113" t="s">
        <v>91</v>
      </c>
      <c r="M20" s="113" t="s">
        <v>111</v>
      </c>
      <c r="N20" s="113" t="s">
        <v>116</v>
      </c>
      <c r="O20" s="113" t="s">
        <v>121</v>
      </c>
      <c r="P20" s="113" t="s">
        <v>136</v>
      </c>
      <c r="Q20" s="113" t="s">
        <v>146</v>
      </c>
      <c r="R20" s="113" t="s">
        <v>425</v>
      </c>
      <c r="S20" s="113" t="s">
        <v>430</v>
      </c>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21"/>
    </row>
    <row r="21" spans="1:47" ht="60" customHeight="1" x14ac:dyDescent="0.35">
      <c r="A21" s="119" t="s">
        <v>1506</v>
      </c>
      <c r="B21" s="109" t="s">
        <v>1507</v>
      </c>
      <c r="C21" s="110" t="s">
        <v>1508</v>
      </c>
      <c r="D21" s="110" t="s">
        <v>1509</v>
      </c>
      <c r="E21" s="110" t="s">
        <v>1510</v>
      </c>
      <c r="F21" s="111" t="s">
        <v>1511</v>
      </c>
      <c r="G21" s="112" t="str">
        <f>IF(COUNTIF(H21:AU21,"&lt;&gt;")=0,"",SUMPRODUCT(((Recommendations[ImplStatus]="Implemented")+(Recommendations[ImplStatus]="Compensated"))*ISNUMBER(MATCH(Recommendations[Id],H21:AU21,0)))/COUNTIF(H21:AU21,"&lt;&gt;"))</f>
        <v/>
      </c>
      <c r="H21" s="113"/>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1512</v>
      </c>
      <c r="B22" s="109" t="s">
        <v>1513</v>
      </c>
      <c r="C22" s="110" t="s">
        <v>1514</v>
      </c>
      <c r="D22" s="110" t="s">
        <v>1515</v>
      </c>
      <c r="E22" s="110" t="s">
        <v>1516</v>
      </c>
      <c r="F22" s="111" t="s">
        <v>1517</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1518</v>
      </c>
      <c r="B23" s="109" t="s">
        <v>1519</v>
      </c>
      <c r="C23" s="110" t="s">
        <v>1520</v>
      </c>
      <c r="D23" s="110" t="s">
        <v>1521</v>
      </c>
      <c r="E23" s="110" t="s">
        <v>1522</v>
      </c>
      <c r="F23" s="111" t="s">
        <v>1523</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1524</v>
      </c>
      <c r="B24" s="109" t="s">
        <v>1525</v>
      </c>
      <c r="C24" s="110" t="s">
        <v>1526</v>
      </c>
      <c r="D24" s="110" t="s">
        <v>1527</v>
      </c>
      <c r="E24" s="110" t="s">
        <v>21</v>
      </c>
      <c r="F24" s="111" t="s">
        <v>1528</v>
      </c>
      <c r="G24" s="112">
        <f>IF(COUNTIF(H24:AU24,"&lt;&gt;")=0,"",SUMPRODUCT(((Recommendations[ImplStatus]="Implemented")+(Recommendations[ImplStatus]="Compensated"))*ISNUMBER(MATCH(Recommendations[Id],H24:AU24,0)))/COUNTIF(H24:AU24,"&lt;&gt;"))</f>
        <v>0</v>
      </c>
      <c r="H24" s="113" t="s">
        <v>308</v>
      </c>
      <c r="I24" s="113" t="s">
        <v>348</v>
      </c>
      <c r="J24" s="113" t="s">
        <v>386</v>
      </c>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1529</v>
      </c>
      <c r="B25" s="109" t="s">
        <v>1530</v>
      </c>
      <c r="C25" s="110" t="s">
        <v>1531</v>
      </c>
      <c r="D25" s="110" t="s">
        <v>21</v>
      </c>
      <c r="E25" s="110" t="s">
        <v>21</v>
      </c>
      <c r="F25" s="111" t="s">
        <v>1532</v>
      </c>
      <c r="G25" s="112">
        <f>IF(COUNTIF(H25:AU25,"&lt;&gt;")=0,"",SUMPRODUCT(((Recommendations[ImplStatus]="Implemented")+(Recommendations[ImplStatus]="Compensated"))*ISNUMBER(MATCH(Recommendations[Id],H25:AU25,0)))/COUNTIF(H25:AU25,"&lt;&gt;"))</f>
        <v>0</v>
      </c>
      <c r="H25" s="113" t="s">
        <v>353</v>
      </c>
      <c r="I25" s="113" t="s">
        <v>401</v>
      </c>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1533</v>
      </c>
      <c r="B26" s="109" t="s">
        <v>1534</v>
      </c>
      <c r="C26" s="110" t="s">
        <v>1535</v>
      </c>
      <c r="D26" s="110" t="s">
        <v>1536</v>
      </c>
      <c r="E26" s="110" t="s">
        <v>21</v>
      </c>
      <c r="F26" s="111" t="s">
        <v>1537</v>
      </c>
      <c r="G26" s="112">
        <f>IF(COUNTIF(H26:AU26,"&lt;&gt;")=0,"",SUMPRODUCT(((Recommendations[ImplStatus]="Implemented")+(Recommendations[ImplStatus]="Compensated"))*ISNUMBER(MATCH(Recommendations[Id],H26:AU26,0)))/COUNTIF(H26:AU26,"&lt;&gt;"))</f>
        <v>0</v>
      </c>
      <c r="H26" s="113" t="s">
        <v>126</v>
      </c>
      <c r="I26" s="113" t="s">
        <v>131</v>
      </c>
      <c r="J26" s="113"/>
      <c r="K26" s="113"/>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21"/>
    </row>
    <row r="27" spans="1:47" ht="60" customHeight="1" x14ac:dyDescent="0.35">
      <c r="A27" s="119" t="s">
        <v>1538</v>
      </c>
      <c r="B27" s="109" t="s">
        <v>1539</v>
      </c>
      <c r="C27" s="110" t="s">
        <v>1540</v>
      </c>
      <c r="D27" s="110" t="s">
        <v>1541</v>
      </c>
      <c r="E27" s="110" t="s">
        <v>1542</v>
      </c>
      <c r="F27" s="111" t="s">
        <v>1543</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1544</v>
      </c>
      <c r="B28" s="109" t="s">
        <v>1545</v>
      </c>
      <c r="C28" s="110" t="s">
        <v>1546</v>
      </c>
      <c r="D28" s="110" t="s">
        <v>21</v>
      </c>
      <c r="E28" s="110" t="s">
        <v>21</v>
      </c>
      <c r="F28" s="111" t="s">
        <v>1547</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1548</v>
      </c>
      <c r="B29" s="109" t="s">
        <v>1549</v>
      </c>
      <c r="C29" s="110" t="s">
        <v>1550</v>
      </c>
      <c r="D29" s="110" t="s">
        <v>1551</v>
      </c>
      <c r="E29" s="110" t="s">
        <v>1552</v>
      </c>
      <c r="F29" s="111" t="s">
        <v>1553</v>
      </c>
      <c r="G29" s="112">
        <f>IF(COUNTIF(H29:AU29,"&lt;&gt;")=0,"",SUMPRODUCT(((Recommendations[ImplStatus]="Implemented")+(Recommendations[ImplStatus]="Compensated"))*ISNUMBER(MATCH(Recommendations[Id],H29:AU29,0)))/COUNTIF(H29:AU29,"&lt;&gt;"))</f>
        <v>0</v>
      </c>
      <c r="H29" s="113" t="s">
        <v>363</v>
      </c>
      <c r="I29" s="113" t="s">
        <v>368</v>
      </c>
      <c r="J29" s="113" t="s">
        <v>373</v>
      </c>
      <c r="K29" s="113" t="s">
        <v>378</v>
      </c>
      <c r="L29" s="113" t="s">
        <v>382</v>
      </c>
      <c r="M29" s="113" t="s">
        <v>450</v>
      </c>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1554</v>
      </c>
      <c r="B30" s="109" t="s">
        <v>1555</v>
      </c>
      <c r="C30" s="110" t="s">
        <v>1556</v>
      </c>
      <c r="D30" s="110" t="s">
        <v>1557</v>
      </c>
      <c r="E30" s="110" t="s">
        <v>21</v>
      </c>
      <c r="F30" s="111" t="s">
        <v>1558</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1559</v>
      </c>
      <c r="B31" s="109" t="s">
        <v>1560</v>
      </c>
      <c r="C31" s="110" t="s">
        <v>1561</v>
      </c>
      <c r="D31" s="110" t="s">
        <v>1562</v>
      </c>
      <c r="E31" s="110" t="s">
        <v>1563</v>
      </c>
      <c r="F31" s="111" t="s">
        <v>1564</v>
      </c>
      <c r="G31" s="112">
        <f>IF(COUNTIF(H31:AU31,"&lt;&gt;")=0,"",SUMPRODUCT(((Recommendations[ImplStatus]="Implemented")+(Recommendations[ImplStatus]="Compensated"))*ISNUMBER(MATCH(Recommendations[Id],H31:AU31,0)))/COUNTIF(H31:AU31,"&lt;&gt;"))</f>
        <v>0</v>
      </c>
      <c r="H31" s="113" t="s">
        <v>166</v>
      </c>
      <c r="I31" s="113" t="s">
        <v>172</v>
      </c>
      <c r="J31" s="113" t="s">
        <v>182</v>
      </c>
      <c r="K31" s="113" t="s">
        <v>187</v>
      </c>
      <c r="L31" s="113" t="s">
        <v>192</v>
      </c>
      <c r="M31" s="113" t="s">
        <v>212</v>
      </c>
      <c r="N31" s="113" t="s">
        <v>288</v>
      </c>
      <c r="O31" s="113" t="s">
        <v>293</v>
      </c>
      <c r="P31" s="113" t="s">
        <v>298</v>
      </c>
      <c r="Q31" s="113" t="s">
        <v>303</v>
      </c>
      <c r="R31" s="113" t="s">
        <v>333</v>
      </c>
      <c r="S31" s="113" t="s">
        <v>445</v>
      </c>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1565</v>
      </c>
      <c r="B32" s="109" t="s">
        <v>1566</v>
      </c>
      <c r="C32" s="110" t="s">
        <v>1567</v>
      </c>
      <c r="D32" s="110" t="s">
        <v>1568</v>
      </c>
      <c r="E32" s="110" t="s">
        <v>1569</v>
      </c>
      <c r="F32" s="111" t="s">
        <v>1570</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1571</v>
      </c>
      <c r="B33" s="109" t="s">
        <v>1572</v>
      </c>
      <c r="C33" s="110" t="s">
        <v>1573</v>
      </c>
      <c r="D33" s="110" t="s">
        <v>1574</v>
      </c>
      <c r="E33" s="110" t="s">
        <v>21</v>
      </c>
      <c r="F33" s="111" t="s">
        <v>1575</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1576</v>
      </c>
      <c r="B34" s="109" t="s">
        <v>1577</v>
      </c>
      <c r="C34" s="110" t="s">
        <v>1578</v>
      </c>
      <c r="D34" s="110" t="s">
        <v>1579</v>
      </c>
      <c r="E34" s="110" t="s">
        <v>21</v>
      </c>
      <c r="F34" s="111" t="s">
        <v>1580</v>
      </c>
      <c r="G34" s="112">
        <f>IF(COUNTIF(H34:AU34,"&lt;&gt;")=0,"",SUMPRODUCT(((Recommendations[ImplStatus]="Implemented")+(Recommendations[ImplStatus]="Compensated"))*ISNUMBER(MATCH(Recommendations[Id],H34:AU34,0)))/COUNTIF(H34:AU34,"&lt;&gt;"))</f>
        <v>0</v>
      </c>
      <c r="H34" s="113" t="s">
        <v>273</v>
      </c>
      <c r="I34" s="113" t="s">
        <v>278</v>
      </c>
      <c r="J34" s="113" t="s">
        <v>283</v>
      </c>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1581</v>
      </c>
      <c r="B35" s="109" t="s">
        <v>1582</v>
      </c>
      <c r="C35" s="110" t="s">
        <v>1583</v>
      </c>
      <c r="D35" s="110" t="s">
        <v>1584</v>
      </c>
      <c r="E35" s="110" t="s">
        <v>1585</v>
      </c>
      <c r="F35" s="111" t="s">
        <v>1586</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1587</v>
      </c>
      <c r="B36" s="109" t="s">
        <v>1588</v>
      </c>
      <c r="C36" s="110" t="s">
        <v>1589</v>
      </c>
      <c r="D36" s="110" t="s">
        <v>1590</v>
      </c>
      <c r="E36" s="110" t="s">
        <v>1591</v>
      </c>
      <c r="F36" s="111" t="s">
        <v>1592</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1593</v>
      </c>
      <c r="B37" s="109" t="s">
        <v>1594</v>
      </c>
      <c r="C37" s="110" t="s">
        <v>1595</v>
      </c>
      <c r="D37" s="110" t="s">
        <v>1596</v>
      </c>
      <c r="E37" s="110" t="s">
        <v>21</v>
      </c>
      <c r="F37" s="111" t="s">
        <v>1597</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1598</v>
      </c>
      <c r="B38" s="109" t="s">
        <v>1599</v>
      </c>
      <c r="C38" s="110" t="s">
        <v>1600</v>
      </c>
      <c r="D38" s="110" t="s">
        <v>1601</v>
      </c>
      <c r="E38" s="110" t="s">
        <v>1602</v>
      </c>
      <c r="F38" s="111" t="s">
        <v>1603</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1604</v>
      </c>
      <c r="B39" s="109" t="s">
        <v>1605</v>
      </c>
      <c r="C39" s="110" t="s">
        <v>1606</v>
      </c>
      <c r="D39" s="110" t="s">
        <v>1607</v>
      </c>
      <c r="E39" s="110" t="s">
        <v>21</v>
      </c>
      <c r="F39" s="111" t="s">
        <v>1608</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1609</v>
      </c>
      <c r="B40" s="109" t="s">
        <v>1610</v>
      </c>
      <c r="C40" s="110" t="s">
        <v>1611</v>
      </c>
      <c r="D40" s="110" t="s">
        <v>1612</v>
      </c>
      <c r="E40" s="110" t="s">
        <v>1613</v>
      </c>
      <c r="F40" s="111" t="s">
        <v>1614</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1615</v>
      </c>
      <c r="B41" s="109" t="s">
        <v>1616</v>
      </c>
      <c r="C41" s="110" t="s">
        <v>1617</v>
      </c>
      <c r="D41" s="110" t="s">
        <v>1618</v>
      </c>
      <c r="E41" s="110" t="s">
        <v>1619</v>
      </c>
      <c r="F41" s="111" t="s">
        <v>1620</v>
      </c>
      <c r="G41" s="112">
        <f>IF(COUNTIF(H41:AU41,"&lt;&gt;")=0,"",SUMPRODUCT(((Recommendations[ImplStatus]="Implemented")+(Recommendations[ImplStatus]="Compensated"))*ISNUMBER(MATCH(Recommendations[Id],H41:AU41,0)))/COUNTIF(H41:AU41,"&lt;&gt;"))</f>
        <v>0</v>
      </c>
      <c r="H41" s="113" t="s">
        <v>313</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1621</v>
      </c>
      <c r="B42" s="109" t="s">
        <v>1622</v>
      </c>
      <c r="C42" s="110" t="s">
        <v>1623</v>
      </c>
      <c r="D42" s="110" t="s">
        <v>1624</v>
      </c>
      <c r="E42" s="110" t="s">
        <v>1625</v>
      </c>
      <c r="F42" s="111" t="s">
        <v>1626</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1627</v>
      </c>
      <c r="B43" s="109" t="s">
        <v>1628</v>
      </c>
      <c r="C43" s="110" t="s">
        <v>1629</v>
      </c>
      <c r="D43" s="110" t="s">
        <v>1630</v>
      </c>
      <c r="E43" s="110" t="s">
        <v>1631</v>
      </c>
      <c r="F43" s="111" t="s">
        <v>1632</v>
      </c>
      <c r="G43" s="112" t="str">
        <f>IF(COUNTIF(H43:AU43,"&lt;&gt;")=0,"",SUMPRODUCT(((Recommendations[ImplStatus]="Implemented")+(Recommendations[ImplStatus]="Compensated"))*ISNUMBER(MATCH(Recommendations[Id],H43:AU43,0)))/COUNTIF(H43:AU43,"&lt;&gt;"))</f>
        <v/>
      </c>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1633</v>
      </c>
      <c r="B44" s="109" t="s">
        <v>1634</v>
      </c>
      <c r="C44" s="110" t="s">
        <v>1635</v>
      </c>
      <c r="D44" s="110" t="s">
        <v>1636</v>
      </c>
      <c r="E44" s="110" t="s">
        <v>21</v>
      </c>
      <c r="F44" s="111" t="s">
        <v>1637</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1638</v>
      </c>
      <c r="B45" s="114" t="s">
        <v>1639</v>
      </c>
      <c r="C45" s="115" t="s">
        <v>1640</v>
      </c>
      <c r="D45" s="115" t="s">
        <v>1641</v>
      </c>
      <c r="E45" s="115" t="s">
        <v>1642</v>
      </c>
      <c r="F45" s="116" t="s">
        <v>1643</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455</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IFERROR(INDEX('Recommendations'!$H$2:$H$90, MATCH(H2,'Recommendations'!$A$2:$A$90,0))="Implemented", FALSE))</xm:f>
            <x14:dxf>
              <font>
                <color rgb="FF000000"/>
              </font>
              <fill>
                <patternFill>
                  <bgColor rgb="FF3C7D22"/>
                </patternFill>
              </fill>
            </x14:dxf>
          </x14:cfRule>
          <x14:cfRule type="expression" priority="2" id="{00000000-000E-0000-0500-000002000000}">
            <xm:f>AND(H2&lt;&gt;"", IFERROR(INDEX('Recommendations'!$H$2:$H$90, MATCH(H2,'Recommendations'!$A$2:$A$90,0))="Compensated", FALSE))</xm:f>
            <x14:dxf>
              <font>
                <color rgb="FF000000"/>
              </font>
              <fill>
                <patternFill>
                  <bgColor rgb="FFC6E0B4"/>
                </patternFill>
              </fill>
            </x14:dxf>
          </x14:cfRule>
          <x14:cfRule type="expression" priority="3" id="{00000000-000E-0000-0500-000003000000}">
            <xm:f>AND(H2&lt;&gt;"", IFERROR(INDEX('Recommendations'!$H$2:$H$90, MATCH(H2,'Recommendations'!$A$2:$A$90,0))="Testing", FALSE))</xm:f>
            <x14:dxf>
              <font>
                <color rgb="FF000000"/>
              </font>
              <fill>
                <patternFill>
                  <bgColor rgb="FFFFC000"/>
                </patternFill>
              </fill>
            </x14:dxf>
          </x14:cfRule>
          <x14:cfRule type="expression" priority="4" id="{00000000-000E-0000-0500-000004000000}">
            <xm:f>AND(H2&lt;&gt;"", IFERROR(INDEX('Recommendations'!$H$2:$H$90, MATCH(H2,'Recommendations'!$A$2:$A$90,0))="Failed", FALSE))</xm:f>
            <x14:dxf>
              <font>
                <color rgb="FF000000"/>
              </font>
              <fill>
                <patternFill>
                  <bgColor rgb="FFD82891"/>
                </patternFill>
              </fill>
            </x14:dxf>
          </x14:cfRule>
          <x14:cfRule type="expression" priority="5" id="{00000000-000E-0000-0500-000005000000}">
            <xm:f>AND(H2&lt;&gt;"", IFERROR(INDEX('Recommendations'!$H$2:$H$90, MATCH(H2,'Recommendations'!$A$2:$A$90,0))="Risk Accepted", FALSE))</xm:f>
            <x14:dxf>
              <font>
                <color rgb="FF000000"/>
              </font>
              <fill>
                <patternFill>
                  <bgColor rgb="FFD9D9D9"/>
                </patternFill>
              </fill>
            </x14:dxf>
          </x14:cfRule>
          <x14:cfRule type="expression" priority="6" id="{00000000-000E-0000-0500-000006000000}">
            <xm:f>AND(H2&lt;&gt;"", IFERROR(INDEX('Recommendations'!$H$2:$H$90, MATCH(H2,'Recommendations'!$A$2:$A$90,0))="N/A",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1644</v>
      </c>
      <c r="B1" s="148" t="s">
        <v>698</v>
      </c>
      <c r="C1" s="148" t="s">
        <v>0</v>
      </c>
      <c r="D1" s="148" t="s">
        <v>699</v>
      </c>
      <c r="E1" s="148" t="s">
        <v>1645</v>
      </c>
      <c r="F1" s="148" t="s">
        <v>1646</v>
      </c>
      <c r="G1" s="148" t="s">
        <v>1647</v>
      </c>
      <c r="H1" s="148" t="s">
        <v>1648</v>
      </c>
      <c r="I1" s="148" t="s">
        <v>704</v>
      </c>
      <c r="J1" s="148" t="s">
        <v>705</v>
      </c>
      <c r="K1" s="148" t="s">
        <v>706</v>
      </c>
      <c r="L1" s="148" t="s">
        <v>707</v>
      </c>
      <c r="M1" s="148" t="s">
        <v>708</v>
      </c>
      <c r="N1" s="148" t="s">
        <v>709</v>
      </c>
      <c r="O1" s="148" t="s">
        <v>710</v>
      </c>
      <c r="P1" s="148" t="s">
        <v>711</v>
      </c>
      <c r="Q1" s="148" t="s">
        <v>712</v>
      </c>
      <c r="R1" s="148" t="s">
        <v>713</v>
      </c>
      <c r="S1" s="148" t="s">
        <v>714</v>
      </c>
      <c r="T1" s="148" t="s">
        <v>715</v>
      </c>
      <c r="U1" s="148" t="s">
        <v>716</v>
      </c>
      <c r="V1" s="148" t="s">
        <v>717</v>
      </c>
      <c r="W1" s="148" t="s">
        <v>718</v>
      </c>
      <c r="X1" s="148" t="s">
        <v>719</v>
      </c>
      <c r="Y1" s="148" t="s">
        <v>720</v>
      </c>
      <c r="Z1" s="148" t="s">
        <v>721</v>
      </c>
      <c r="AA1" s="148" t="s">
        <v>722</v>
      </c>
      <c r="AB1" s="148" t="s">
        <v>723</v>
      </c>
      <c r="AC1" s="148" t="s">
        <v>724</v>
      </c>
      <c r="AD1" s="148" t="s">
        <v>725</v>
      </c>
      <c r="AE1" s="148" t="s">
        <v>726</v>
      </c>
      <c r="AF1" s="148" t="s">
        <v>727</v>
      </c>
      <c r="AG1" s="148" t="s">
        <v>728</v>
      </c>
      <c r="AH1" s="148" t="s">
        <v>729</v>
      </c>
      <c r="AI1" s="148" t="s">
        <v>730</v>
      </c>
      <c r="AJ1" s="148" t="s">
        <v>731</v>
      </c>
      <c r="AK1" s="148" t="s">
        <v>732</v>
      </c>
      <c r="AL1" s="148" t="s">
        <v>733</v>
      </c>
      <c r="AM1" s="148" t="s">
        <v>734</v>
      </c>
      <c r="AN1" s="148" t="s">
        <v>735</v>
      </c>
      <c r="AO1" s="148" t="s">
        <v>736</v>
      </c>
      <c r="AP1" s="148" t="s">
        <v>737</v>
      </c>
      <c r="AQ1" s="148" t="s">
        <v>738</v>
      </c>
      <c r="AR1" s="148" t="s">
        <v>739</v>
      </c>
      <c r="AS1" s="148" t="s">
        <v>740</v>
      </c>
      <c r="AT1" s="148" t="s">
        <v>741</v>
      </c>
      <c r="AU1" s="148" t="s">
        <v>742</v>
      </c>
      <c r="AV1" s="148" t="s">
        <v>743</v>
      </c>
      <c r="AW1" s="149" t="s">
        <v>744</v>
      </c>
    </row>
    <row r="2" spans="1:49" ht="60" customHeight="1" outlineLevel="1" x14ac:dyDescent="0.35">
      <c r="A2" s="141" t="s">
        <v>1649</v>
      </c>
      <c r="B2" s="127"/>
      <c r="C2" s="126" t="s">
        <v>1650</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1649</v>
      </c>
      <c r="B3" s="128" t="s">
        <v>915</v>
      </c>
      <c r="C3" s="129" t="s">
        <v>1651</v>
      </c>
      <c r="D3" s="131" t="s">
        <v>1652</v>
      </c>
      <c r="E3" s="131" t="s">
        <v>1653</v>
      </c>
      <c r="F3" s="131" t="s">
        <v>1654</v>
      </c>
      <c r="G3" s="131" t="s">
        <v>1655</v>
      </c>
      <c r="H3" s="131" t="s">
        <v>1656</v>
      </c>
      <c r="I3" s="133">
        <f>IF(COUNTIF(J3:AW3,"&lt;&gt;")=0,"",SUMPRODUCT(((Recommendations[ImplStatus]="Implemented")+(Recommendations[ImplStatus]="Compensated"))*ISNUMBER(MATCH(Recommendations[Id],J3:AW3,0)))/COUNTIF(J3:AW3,"&lt;&gt;"))</f>
        <v>0</v>
      </c>
      <c r="J3" s="135" t="s">
        <v>166</v>
      </c>
      <c r="K3" s="135" t="s">
        <v>172</v>
      </c>
      <c r="L3" s="135" t="s">
        <v>182</v>
      </c>
      <c r="M3" s="135" t="s">
        <v>187</v>
      </c>
      <c r="N3" s="135" t="s">
        <v>212</v>
      </c>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1649</v>
      </c>
      <c r="B4" s="128" t="s">
        <v>1657</v>
      </c>
      <c r="C4" s="129" t="s">
        <v>1658</v>
      </c>
      <c r="D4" s="131" t="s">
        <v>1659</v>
      </c>
      <c r="E4" s="131" t="s">
        <v>1660</v>
      </c>
      <c r="F4" s="131" t="s">
        <v>1661</v>
      </c>
      <c r="G4" s="131" t="s">
        <v>1662</v>
      </c>
      <c r="H4" s="131" t="s">
        <v>1663</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1649</v>
      </c>
      <c r="B5" s="128" t="s">
        <v>1664</v>
      </c>
      <c r="C5" s="129" t="s">
        <v>1665</v>
      </c>
      <c r="D5" s="131" t="s">
        <v>1666</v>
      </c>
      <c r="E5" s="131" t="s">
        <v>1667</v>
      </c>
      <c r="F5" s="131" t="s">
        <v>1668</v>
      </c>
      <c r="G5" s="131" t="s">
        <v>1669</v>
      </c>
      <c r="H5" s="131" t="s">
        <v>1670</v>
      </c>
      <c r="I5" s="133">
        <f>IF(COUNTIF(J5:AW5,"&lt;&gt;")=0,"",SUMPRODUCT(((Recommendations[ImplStatus]="Implemented")+(Recommendations[ImplStatus]="Compensated"))*ISNUMBER(MATCH(Recommendations[Id],J5:AW5,0)))/COUNTIF(J5:AW5,"&lt;&gt;"))</f>
        <v>0</v>
      </c>
      <c r="J5" s="135" t="s">
        <v>14</v>
      </c>
      <c r="K5" s="135" t="s">
        <v>25</v>
      </c>
      <c r="L5" s="135" t="s">
        <v>91</v>
      </c>
      <c r="M5" s="135" t="s">
        <v>116</v>
      </c>
      <c r="N5" s="135" t="s">
        <v>121</v>
      </c>
      <c r="O5" s="135" t="s">
        <v>136</v>
      </c>
      <c r="P5" s="135" t="s">
        <v>425</v>
      </c>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1649</v>
      </c>
      <c r="B6" s="128" t="s">
        <v>1671</v>
      </c>
      <c r="C6" s="129" t="s">
        <v>1672</v>
      </c>
      <c r="D6" s="131" t="s">
        <v>1673</v>
      </c>
      <c r="E6" s="131" t="s">
        <v>1674</v>
      </c>
      <c r="F6" s="131" t="s">
        <v>1675</v>
      </c>
      <c r="G6" s="131" t="s">
        <v>1676</v>
      </c>
      <c r="H6" s="131" t="s">
        <v>1677</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1649</v>
      </c>
      <c r="B7" s="128" t="s">
        <v>1678</v>
      </c>
      <c r="C7" s="129" t="s">
        <v>1679</v>
      </c>
      <c r="D7" s="131" t="s">
        <v>1680</v>
      </c>
      <c r="E7" s="131" t="s">
        <v>1681</v>
      </c>
      <c r="F7" s="131" t="s">
        <v>1682</v>
      </c>
      <c r="G7" s="131" t="s">
        <v>1683</v>
      </c>
      <c r="H7" s="131" t="s">
        <v>1684</v>
      </c>
      <c r="I7" s="133">
        <f>IF(COUNTIF(J7:AW7,"&lt;&gt;")=0,"",SUMPRODUCT(((Recommendations[ImplStatus]="Implemented")+(Recommendations[ImplStatus]="Compensated"))*ISNUMBER(MATCH(Recommendations[Id],J7:AW7,0)))/COUNTIF(J7:AW7,"&lt;&gt;"))</f>
        <v>0</v>
      </c>
      <c r="J7" s="135" t="s">
        <v>187</v>
      </c>
      <c r="K7" s="135" t="s">
        <v>192</v>
      </c>
      <c r="L7" s="135" t="s">
        <v>293</v>
      </c>
      <c r="M7" s="135" t="s">
        <v>303</v>
      </c>
      <c r="N7" s="135" t="s">
        <v>333</v>
      </c>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1649</v>
      </c>
      <c r="B8" s="128" t="s">
        <v>1685</v>
      </c>
      <c r="C8" s="129" t="s">
        <v>1686</v>
      </c>
      <c r="D8" s="131" t="s">
        <v>1687</v>
      </c>
      <c r="E8" s="131" t="s">
        <v>1688</v>
      </c>
      <c r="F8" s="131" t="s">
        <v>1689</v>
      </c>
      <c r="G8" s="131" t="s">
        <v>1683</v>
      </c>
      <c r="H8" s="131" t="s">
        <v>1690</v>
      </c>
      <c r="I8" s="133">
        <f>IF(COUNTIF(J8:AW8,"&lt;&gt;")=0,"",SUMPRODUCT(((Recommendations[ImplStatus]="Implemented")+(Recommendations[ImplStatus]="Compensated"))*ISNUMBER(MATCH(Recommendations[Id],J8:AW8,0)))/COUNTIF(J8:AW8,"&lt;&gt;"))</f>
        <v>0</v>
      </c>
      <c r="J8" s="135" t="s">
        <v>192</v>
      </c>
      <c r="K8" s="135" t="s">
        <v>333</v>
      </c>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1649</v>
      </c>
      <c r="B9" s="128" t="s">
        <v>1691</v>
      </c>
      <c r="C9" s="129" t="s">
        <v>1692</v>
      </c>
      <c r="D9" s="131" t="s">
        <v>1693</v>
      </c>
      <c r="E9" s="131" t="s">
        <v>1694</v>
      </c>
      <c r="F9" s="131" t="s">
        <v>1695</v>
      </c>
      <c r="G9" s="131" t="s">
        <v>1696</v>
      </c>
      <c r="H9" s="131" t="s">
        <v>1697</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1649</v>
      </c>
      <c r="B10" s="128" t="s">
        <v>1698</v>
      </c>
      <c r="C10" s="129" t="s">
        <v>1699</v>
      </c>
      <c r="D10" s="131" t="s">
        <v>1700</v>
      </c>
      <c r="E10" s="131" t="s">
        <v>1701</v>
      </c>
      <c r="F10" s="131" t="s">
        <v>1702</v>
      </c>
      <c r="G10" s="131" t="s">
        <v>1703</v>
      </c>
      <c r="H10" s="131" t="s">
        <v>1704</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1649</v>
      </c>
      <c r="B11" s="128" t="s">
        <v>1705</v>
      </c>
      <c r="C11" s="129" t="s">
        <v>1706</v>
      </c>
      <c r="D11" s="131" t="s">
        <v>1707</v>
      </c>
      <c r="E11" s="131" t="s">
        <v>1708</v>
      </c>
      <c r="F11" s="131" t="s">
        <v>1709</v>
      </c>
      <c r="G11" s="131" t="s">
        <v>1710</v>
      </c>
      <c r="H11" s="131" t="s">
        <v>1711</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1649</v>
      </c>
      <c r="B12" s="128" t="s">
        <v>1712</v>
      </c>
      <c r="C12" s="129" t="s">
        <v>1713</v>
      </c>
      <c r="D12" s="131" t="s">
        <v>1714</v>
      </c>
      <c r="E12" s="131" t="s">
        <v>1715</v>
      </c>
      <c r="F12" s="131" t="s">
        <v>1716</v>
      </c>
      <c r="G12" s="131" t="s">
        <v>1703</v>
      </c>
      <c r="H12" s="131" t="s">
        <v>1717</v>
      </c>
      <c r="I12" s="133" t="str">
        <f>IF(COUNTIF(J12:AW12,"&lt;&gt;")=0,"",SUMPRODUCT(((Recommendations[ImplStatus]="Implemented")+(Recommendations[ImplStatus]="Compensated"))*ISNUMBER(MATCH(Recommendations[Id],J12:AW12,0)))/COUNTIF(J12:AW12,"&lt;&gt;"))</f>
        <v/>
      </c>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1649</v>
      </c>
      <c r="B13" s="128" t="s">
        <v>1718</v>
      </c>
      <c r="C13" s="129" t="s">
        <v>1719</v>
      </c>
      <c r="D13" s="131" t="s">
        <v>1720</v>
      </c>
      <c r="E13" s="131" t="s">
        <v>1721</v>
      </c>
      <c r="F13" s="131" t="s">
        <v>1722</v>
      </c>
      <c r="G13" s="131" t="s">
        <v>1703</v>
      </c>
      <c r="H13" s="131" t="s">
        <v>1723</v>
      </c>
      <c r="I13" s="133">
        <f>IF(COUNTIF(J13:AW13,"&lt;&gt;")=0,"",SUMPRODUCT(((Recommendations[ImplStatus]="Implemented")+(Recommendations[ImplStatus]="Compensated"))*ISNUMBER(MATCH(Recommendations[Id],J13:AW13,0)))/COUNTIF(J13:AW13,"&lt;&gt;"))</f>
        <v>0</v>
      </c>
      <c r="J13" s="135" t="s">
        <v>411</v>
      </c>
      <c r="K13" s="135" t="s">
        <v>416</v>
      </c>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1649</v>
      </c>
      <c r="B14" s="128" t="s">
        <v>1724</v>
      </c>
      <c r="C14" s="129" t="s">
        <v>1725</v>
      </c>
      <c r="D14" s="131" t="s">
        <v>1726</v>
      </c>
      <c r="E14" s="131" t="s">
        <v>1727</v>
      </c>
      <c r="F14" s="131" t="s">
        <v>1728</v>
      </c>
      <c r="G14" s="131" t="s">
        <v>1729</v>
      </c>
      <c r="H14" s="131" t="s">
        <v>1730</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1649</v>
      </c>
      <c r="B15" s="128" t="s">
        <v>1731</v>
      </c>
      <c r="C15" s="129" t="s">
        <v>1732</v>
      </c>
      <c r="D15" s="131" t="s">
        <v>1733</v>
      </c>
      <c r="E15" s="131" t="s">
        <v>1734</v>
      </c>
      <c r="F15" s="131" t="s">
        <v>1735</v>
      </c>
      <c r="G15" s="131" t="s">
        <v>1736</v>
      </c>
      <c r="H15" s="131" t="s">
        <v>1737</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1649</v>
      </c>
      <c r="B16" s="128" t="s">
        <v>1738</v>
      </c>
      <c r="C16" s="129" t="s">
        <v>1739</v>
      </c>
      <c r="D16" s="131" t="s">
        <v>1740</v>
      </c>
      <c r="E16" s="131" t="s">
        <v>1741</v>
      </c>
      <c r="F16" s="131" t="s">
        <v>1742</v>
      </c>
      <c r="G16" s="131" t="s">
        <v>1743</v>
      </c>
      <c r="H16" s="131" t="s">
        <v>1744</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1649</v>
      </c>
      <c r="B17" s="128" t="s">
        <v>1745</v>
      </c>
      <c r="C17" s="129" t="s">
        <v>1746</v>
      </c>
      <c r="D17" s="131" t="s">
        <v>1747</v>
      </c>
      <c r="E17" s="131" t="s">
        <v>1748</v>
      </c>
      <c r="F17" s="131" t="s">
        <v>1749</v>
      </c>
      <c r="G17" s="131" t="s">
        <v>1750</v>
      </c>
      <c r="H17" s="131" t="s">
        <v>1751</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1649</v>
      </c>
      <c r="B18" s="128" t="s">
        <v>1752</v>
      </c>
      <c r="C18" s="129" t="s">
        <v>1753</v>
      </c>
      <c r="D18" s="131" t="s">
        <v>1754</v>
      </c>
      <c r="E18" s="131" t="s">
        <v>1755</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1756</v>
      </c>
      <c r="B19" s="127"/>
      <c r="C19" s="126" t="s">
        <v>1757</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1756</v>
      </c>
      <c r="B20" s="128" t="s">
        <v>1758</v>
      </c>
      <c r="C20" s="129" t="s">
        <v>1759</v>
      </c>
      <c r="D20" s="131" t="s">
        <v>1760</v>
      </c>
      <c r="E20" s="131" t="s">
        <v>1761</v>
      </c>
      <c r="F20" s="131" t="s">
        <v>1762</v>
      </c>
      <c r="G20" s="131" t="s">
        <v>1763</v>
      </c>
      <c r="H20" s="131" t="s">
        <v>1764</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1756</v>
      </c>
      <c r="B21" s="128" t="s">
        <v>1765</v>
      </c>
      <c r="C21" s="129" t="s">
        <v>1766</v>
      </c>
      <c r="D21" s="131" t="s">
        <v>1767</v>
      </c>
      <c r="E21" s="131" t="s">
        <v>1768</v>
      </c>
      <c r="F21" s="131" t="s">
        <v>1769</v>
      </c>
      <c r="G21" s="131" t="s">
        <v>1770</v>
      </c>
      <c r="H21" s="131" t="s">
        <v>1771</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1772</v>
      </c>
      <c r="B22" s="127"/>
      <c r="C22" s="126" t="s">
        <v>1773</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1772</v>
      </c>
      <c r="B23" s="128" t="s">
        <v>1774</v>
      </c>
      <c r="C23" s="129" t="s">
        <v>1775</v>
      </c>
      <c r="D23" s="131" t="s">
        <v>1776</v>
      </c>
      <c r="E23" s="131" t="s">
        <v>1777</v>
      </c>
      <c r="F23" s="131" t="s">
        <v>1778</v>
      </c>
      <c r="G23" s="131" t="s">
        <v>1779</v>
      </c>
      <c r="H23" s="131" t="s">
        <v>1780</v>
      </c>
      <c r="I23" s="133">
        <f>IF(COUNTIF(J23:AW23,"&lt;&gt;")=0,"",SUMPRODUCT(((Recommendations[ImplStatus]="Implemented")+(Recommendations[ImplStatus]="Compensated"))*ISNUMBER(MATCH(Recommendations[Id],J23:AW23,0)))/COUNTIF(J23:AW23,"&lt;&gt;"))</f>
        <v>0</v>
      </c>
      <c r="J23" s="135" t="s">
        <v>31</v>
      </c>
      <c r="K23" s="135" t="s">
        <v>36</v>
      </c>
      <c r="L23" s="135" t="s">
        <v>41</v>
      </c>
      <c r="M23" s="135" t="s">
        <v>46</v>
      </c>
      <c r="N23" s="135" t="s">
        <v>52</v>
      </c>
      <c r="O23" s="135" t="s">
        <v>57</v>
      </c>
      <c r="P23" s="135" t="s">
        <v>62</v>
      </c>
      <c r="Q23" s="135" t="s">
        <v>67</v>
      </c>
      <c r="R23" s="135" t="s">
        <v>72</v>
      </c>
      <c r="S23" s="135" t="s">
        <v>101</v>
      </c>
      <c r="T23" s="135" t="s">
        <v>106</v>
      </c>
      <c r="U23" s="135" t="s">
        <v>156</v>
      </c>
      <c r="V23" s="135" t="s">
        <v>161</v>
      </c>
      <c r="W23" s="135" t="s">
        <v>166</v>
      </c>
      <c r="X23" s="135" t="s">
        <v>172</v>
      </c>
      <c r="Y23" s="135" t="s">
        <v>212</v>
      </c>
      <c r="Z23" s="135" t="s">
        <v>217</v>
      </c>
      <c r="AA23" s="135" t="s">
        <v>221</v>
      </c>
      <c r="AB23" s="135" t="s">
        <v>224</v>
      </c>
      <c r="AC23" s="135" t="s">
        <v>228</v>
      </c>
      <c r="AD23" s="135" t="s">
        <v>231</v>
      </c>
      <c r="AE23" s="135" t="s">
        <v>235</v>
      </c>
      <c r="AF23" s="135" t="s">
        <v>238</v>
      </c>
      <c r="AG23" s="135" t="s">
        <v>243</v>
      </c>
      <c r="AH23" s="135" t="s">
        <v>248</v>
      </c>
      <c r="AI23" s="135" t="s">
        <v>253</v>
      </c>
      <c r="AJ23" s="135" t="s">
        <v>268</v>
      </c>
      <c r="AK23" s="135" t="s">
        <v>318</v>
      </c>
      <c r="AL23" s="135" t="s">
        <v>435</v>
      </c>
      <c r="AM23" s="135"/>
      <c r="AN23" s="135"/>
      <c r="AO23" s="135"/>
      <c r="AP23" s="135"/>
      <c r="AQ23" s="135"/>
      <c r="AR23" s="135"/>
      <c r="AS23" s="135"/>
      <c r="AT23" s="135"/>
      <c r="AU23" s="135"/>
      <c r="AV23" s="135"/>
      <c r="AW23" s="145"/>
    </row>
    <row r="24" spans="1:49" ht="60" customHeight="1" x14ac:dyDescent="0.35">
      <c r="A24" s="142" t="s">
        <v>1772</v>
      </c>
      <c r="B24" s="128" t="s">
        <v>1781</v>
      </c>
      <c r="C24" s="129" t="s">
        <v>1782</v>
      </c>
      <c r="D24" s="131" t="s">
        <v>1783</v>
      </c>
      <c r="E24" s="131" t="s">
        <v>1784</v>
      </c>
      <c r="F24" s="131" t="s">
        <v>1785</v>
      </c>
      <c r="G24" s="131" t="s">
        <v>1786</v>
      </c>
      <c r="H24" s="131" t="s">
        <v>1787</v>
      </c>
      <c r="I24" s="133">
        <f>IF(COUNTIF(J24:AW24,"&lt;&gt;")=0,"",SUMPRODUCT(((Recommendations[ImplStatus]="Implemented")+(Recommendations[ImplStatus]="Compensated"))*ISNUMBER(MATCH(Recommendations[Id],J24:AW24,0)))/COUNTIF(J24:AW24,"&lt;&gt;"))</f>
        <v>0</v>
      </c>
      <c r="J24" s="135" t="s">
        <v>31</v>
      </c>
      <c r="K24" s="135" t="s">
        <v>36</v>
      </c>
      <c r="L24" s="135" t="s">
        <v>41</v>
      </c>
      <c r="M24" s="135" t="s">
        <v>46</v>
      </c>
      <c r="N24" s="135" t="s">
        <v>52</v>
      </c>
      <c r="O24" s="135" t="s">
        <v>57</v>
      </c>
      <c r="P24" s="135" t="s">
        <v>62</v>
      </c>
      <c r="Q24" s="135" t="s">
        <v>67</v>
      </c>
      <c r="R24" s="135" t="s">
        <v>72</v>
      </c>
      <c r="S24" s="135" t="s">
        <v>101</v>
      </c>
      <c r="T24" s="135" t="s">
        <v>156</v>
      </c>
      <c r="U24" s="135" t="s">
        <v>161</v>
      </c>
      <c r="V24" s="135" t="s">
        <v>192</v>
      </c>
      <c r="W24" s="135" t="s">
        <v>217</v>
      </c>
      <c r="X24" s="135" t="s">
        <v>221</v>
      </c>
      <c r="Y24" s="135" t="s">
        <v>224</v>
      </c>
      <c r="Z24" s="135" t="s">
        <v>228</v>
      </c>
      <c r="AA24" s="135" t="s">
        <v>231</v>
      </c>
      <c r="AB24" s="135" t="s">
        <v>235</v>
      </c>
      <c r="AC24" s="135" t="s">
        <v>238</v>
      </c>
      <c r="AD24" s="135" t="s">
        <v>243</v>
      </c>
      <c r="AE24" s="135" t="s">
        <v>318</v>
      </c>
      <c r="AF24" s="135" t="s">
        <v>333</v>
      </c>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1772</v>
      </c>
      <c r="B25" s="128" t="s">
        <v>1788</v>
      </c>
      <c r="C25" s="129" t="s">
        <v>1789</v>
      </c>
      <c r="D25" s="131" t="s">
        <v>1790</v>
      </c>
      <c r="E25" s="131" t="s">
        <v>1791</v>
      </c>
      <c r="F25" s="131" t="s">
        <v>1792</v>
      </c>
      <c r="G25" s="131" t="s">
        <v>1793</v>
      </c>
      <c r="H25" s="131" t="s">
        <v>1794</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1772</v>
      </c>
      <c r="B26" s="128" t="s">
        <v>1795</v>
      </c>
      <c r="C26" s="129" t="s">
        <v>1796</v>
      </c>
      <c r="D26" s="131" t="s">
        <v>1797</v>
      </c>
      <c r="E26" s="131" t="s">
        <v>1798</v>
      </c>
      <c r="F26" s="131" t="s">
        <v>1799</v>
      </c>
      <c r="G26" s="131" t="s">
        <v>1786</v>
      </c>
      <c r="H26" s="131" t="s">
        <v>1800</v>
      </c>
      <c r="I26" s="133">
        <f>IF(COUNTIF(J26:AW26,"&lt;&gt;")=0,"",SUMPRODUCT(((Recommendations[ImplStatus]="Implemented")+(Recommendations[ImplStatus]="Compensated"))*ISNUMBER(MATCH(Recommendations[Id],J26:AW26,0)))/COUNTIF(J26:AW26,"&lt;&gt;"))</f>
        <v>0</v>
      </c>
      <c r="J26" s="135" t="s">
        <v>106</v>
      </c>
      <c r="K26" s="135" t="s">
        <v>248</v>
      </c>
      <c r="L26" s="135" t="s">
        <v>253</v>
      </c>
      <c r="M26" s="135" t="s">
        <v>258</v>
      </c>
      <c r="N26" s="135" t="s">
        <v>435</v>
      </c>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1772</v>
      </c>
      <c r="B27" s="128" t="s">
        <v>1801</v>
      </c>
      <c r="C27" s="129" t="s">
        <v>1802</v>
      </c>
      <c r="D27" s="131" t="s">
        <v>1803</v>
      </c>
      <c r="E27" s="131" t="s">
        <v>1804</v>
      </c>
      <c r="F27" s="131" t="s">
        <v>1805</v>
      </c>
      <c r="G27" s="131" t="s">
        <v>1806</v>
      </c>
      <c r="H27" s="131" t="s">
        <v>1807</v>
      </c>
      <c r="I27" s="133">
        <f>IF(COUNTIF(J27:AW27,"&lt;&gt;")=0,"",SUMPRODUCT(((Recommendations[ImplStatus]="Implemented")+(Recommendations[ImplStatus]="Compensated"))*ISNUMBER(MATCH(Recommendations[Id],J27:AW27,0)))/COUNTIF(J27:AW27,"&lt;&gt;"))</f>
        <v>0</v>
      </c>
      <c r="J27" s="135" t="s">
        <v>273</v>
      </c>
      <c r="K27" s="135" t="s">
        <v>278</v>
      </c>
      <c r="L27" s="135" t="s">
        <v>283</v>
      </c>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1772</v>
      </c>
      <c r="B28" s="128" t="s">
        <v>1808</v>
      </c>
      <c r="C28" s="129" t="s">
        <v>1809</v>
      </c>
      <c r="D28" s="131" t="s">
        <v>1810</v>
      </c>
      <c r="E28" s="131" t="s">
        <v>1811</v>
      </c>
      <c r="F28" s="131" t="s">
        <v>1812</v>
      </c>
      <c r="G28" s="131" t="s">
        <v>1813</v>
      </c>
      <c r="H28" s="131" t="s">
        <v>1814</v>
      </c>
      <c r="I28" s="133">
        <f>IF(COUNTIF(J28:AW28,"&lt;&gt;")=0,"",SUMPRODUCT(((Recommendations[ImplStatus]="Implemented")+(Recommendations[ImplStatus]="Compensated"))*ISNUMBER(MATCH(Recommendations[Id],J28:AW28,0)))/COUNTIF(J28:AW28,"&lt;&gt;"))</f>
        <v>0</v>
      </c>
      <c r="J28" s="135" t="s">
        <v>273</v>
      </c>
      <c r="K28" s="135" t="s">
        <v>278</v>
      </c>
      <c r="L28" s="135" t="s">
        <v>283</v>
      </c>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1772</v>
      </c>
      <c r="B29" s="128" t="s">
        <v>1815</v>
      </c>
      <c r="C29" s="129" t="s">
        <v>1816</v>
      </c>
      <c r="D29" s="131" t="s">
        <v>1817</v>
      </c>
      <c r="E29" s="131" t="s">
        <v>1818</v>
      </c>
      <c r="F29" s="131" t="s">
        <v>1819</v>
      </c>
      <c r="G29" s="131" t="s">
        <v>1703</v>
      </c>
      <c r="H29" s="131" t="s">
        <v>1820</v>
      </c>
      <c r="I29" s="133">
        <f>IF(COUNTIF(J29:AW29,"&lt;&gt;")=0,"",SUMPRODUCT(((Recommendations[ImplStatus]="Implemented")+(Recommendations[ImplStatus]="Compensated"))*ISNUMBER(MATCH(Recommendations[Id],J29:AW29,0)))/COUNTIF(J29:AW29,"&lt;&gt;"))</f>
        <v>0</v>
      </c>
      <c r="J29" s="135" t="s">
        <v>263</v>
      </c>
      <c r="K29" s="135" t="s">
        <v>268</v>
      </c>
      <c r="L29" s="135" t="s">
        <v>358</v>
      </c>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1772</v>
      </c>
      <c r="B30" s="128" t="s">
        <v>1821</v>
      </c>
      <c r="C30" s="129" t="s">
        <v>1822</v>
      </c>
      <c r="D30" s="131" t="s">
        <v>1823</v>
      </c>
      <c r="E30" s="131" t="s">
        <v>1824</v>
      </c>
      <c r="F30" s="131" t="s">
        <v>1825</v>
      </c>
      <c r="G30" s="131" t="s">
        <v>1786</v>
      </c>
      <c r="H30" s="131" t="s">
        <v>1826</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1827</v>
      </c>
      <c r="B31" s="127"/>
      <c r="C31" s="126" t="s">
        <v>1828</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1827</v>
      </c>
      <c r="B32" s="128" t="s">
        <v>1829</v>
      </c>
      <c r="C32" s="129" t="s">
        <v>1830</v>
      </c>
      <c r="D32" s="131" t="s">
        <v>1831</v>
      </c>
      <c r="E32" s="131" t="s">
        <v>1832</v>
      </c>
      <c r="F32" s="131" t="s">
        <v>1833</v>
      </c>
      <c r="G32" s="131" t="s">
        <v>1834</v>
      </c>
      <c r="H32" s="131" t="s">
        <v>1835</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1827</v>
      </c>
      <c r="B33" s="128" t="s">
        <v>1836</v>
      </c>
      <c r="C33" s="129" t="s">
        <v>1837</v>
      </c>
      <c r="D33" s="131" t="s">
        <v>1838</v>
      </c>
      <c r="E33" s="131" t="s">
        <v>1839</v>
      </c>
      <c r="F33" s="131" t="s">
        <v>1840</v>
      </c>
      <c r="G33" s="131" t="s">
        <v>1841</v>
      </c>
      <c r="H33" s="131" t="s">
        <v>1842</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1827</v>
      </c>
      <c r="B34" s="128" t="s">
        <v>1843</v>
      </c>
      <c r="C34" s="129" t="s">
        <v>1844</v>
      </c>
      <c r="D34" s="131" t="s">
        <v>1845</v>
      </c>
      <c r="E34" s="131" t="s">
        <v>1846</v>
      </c>
      <c r="F34" s="131" t="s">
        <v>1847</v>
      </c>
      <c r="G34" s="131" t="s">
        <v>1848</v>
      </c>
      <c r="H34" s="131" t="s">
        <v>1849</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1827</v>
      </c>
      <c r="B35" s="128" t="s">
        <v>1850</v>
      </c>
      <c r="C35" s="129" t="s">
        <v>1851</v>
      </c>
      <c r="D35" s="131" t="s">
        <v>1852</v>
      </c>
      <c r="E35" s="131" t="s">
        <v>1853</v>
      </c>
      <c r="F35" s="131" t="s">
        <v>1854</v>
      </c>
      <c r="G35" s="131" t="s">
        <v>1855</v>
      </c>
      <c r="H35" s="131" t="s">
        <v>1856</v>
      </c>
      <c r="I35" s="133">
        <f>IF(COUNTIF(J35:AW35,"&lt;&gt;")=0,"",SUMPRODUCT(((Recommendations[ImplStatus]="Implemented")+(Recommendations[ImplStatus]="Compensated"))*ISNUMBER(MATCH(Recommendations[Id],J35:AW35,0)))/COUNTIF(J35:AW35,"&lt;&gt;"))</f>
        <v>0</v>
      </c>
      <c r="J35" s="135" t="s">
        <v>288</v>
      </c>
      <c r="K35" s="135" t="s">
        <v>445</v>
      </c>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1827</v>
      </c>
      <c r="B36" s="128" t="s">
        <v>1857</v>
      </c>
      <c r="C36" s="129" t="s">
        <v>1858</v>
      </c>
      <c r="D36" s="131" t="s">
        <v>1859</v>
      </c>
      <c r="E36" s="131" t="s">
        <v>1860</v>
      </c>
      <c r="F36" s="131" t="s">
        <v>1861</v>
      </c>
      <c r="G36" s="131" t="s">
        <v>1862</v>
      </c>
      <c r="H36" s="131" t="s">
        <v>1863</v>
      </c>
      <c r="I36" s="133">
        <f>IF(COUNTIF(J36:AW36,"&lt;&gt;")=0,"",SUMPRODUCT(((Recommendations[ImplStatus]="Implemented")+(Recommendations[ImplStatus]="Compensated"))*ISNUMBER(MATCH(Recommendations[Id],J36:AW36,0)))/COUNTIF(J36:AW36,"&lt;&gt;"))</f>
        <v>0</v>
      </c>
      <c r="J36" s="135" t="s">
        <v>288</v>
      </c>
      <c r="K36" s="135" t="s">
        <v>293</v>
      </c>
      <c r="L36" s="135" t="s">
        <v>298</v>
      </c>
      <c r="M36" s="135" t="s">
        <v>303</v>
      </c>
      <c r="N36" s="135" t="s">
        <v>445</v>
      </c>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1827</v>
      </c>
      <c r="B37" s="128" t="s">
        <v>1864</v>
      </c>
      <c r="C37" s="129" t="s">
        <v>1865</v>
      </c>
      <c r="D37" s="131" t="s">
        <v>1866</v>
      </c>
      <c r="E37" s="131" t="s">
        <v>1867</v>
      </c>
      <c r="F37" s="131" t="s">
        <v>1868</v>
      </c>
      <c r="G37" s="131" t="s">
        <v>1869</v>
      </c>
      <c r="H37" s="131" t="s">
        <v>1870</v>
      </c>
      <c r="I37" s="133">
        <f>IF(COUNTIF(J37:AW37,"&lt;&gt;")=0,"",SUMPRODUCT(((Recommendations[ImplStatus]="Implemented")+(Recommendations[ImplStatus]="Compensated"))*ISNUMBER(MATCH(Recommendations[Id],J37:AW37,0)))/COUNTIF(J37:AW37,"&lt;&gt;"))</f>
        <v>0</v>
      </c>
      <c r="J37" s="135" t="s">
        <v>343</v>
      </c>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1827</v>
      </c>
      <c r="B38" s="128" t="s">
        <v>1871</v>
      </c>
      <c r="C38" s="129" t="s">
        <v>1872</v>
      </c>
      <c r="D38" s="131" t="s">
        <v>1873</v>
      </c>
      <c r="E38" s="131" t="s">
        <v>1874</v>
      </c>
      <c r="F38" s="131" t="s">
        <v>1875</v>
      </c>
      <c r="G38" s="131" t="s">
        <v>1876</v>
      </c>
      <c r="H38" s="131" t="s">
        <v>1877</v>
      </c>
      <c r="I38" s="133">
        <f>IF(COUNTIF(J38:AW38,"&lt;&gt;")=0,"",SUMPRODUCT(((Recommendations[ImplStatus]="Implemented")+(Recommendations[ImplStatus]="Compensated"))*ISNUMBER(MATCH(Recommendations[Id],J38:AW38,0)))/COUNTIF(J38:AW38,"&lt;&gt;"))</f>
        <v>0</v>
      </c>
      <c r="J38" s="135" t="s">
        <v>343</v>
      </c>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1827</v>
      </c>
      <c r="B39" s="128" t="s">
        <v>1878</v>
      </c>
      <c r="C39" s="129" t="s">
        <v>1879</v>
      </c>
      <c r="D39" s="131" t="s">
        <v>1880</v>
      </c>
      <c r="E39" s="131" t="s">
        <v>1881</v>
      </c>
      <c r="F39" s="131" t="s">
        <v>1882</v>
      </c>
      <c r="G39" s="131" t="s">
        <v>1883</v>
      </c>
      <c r="H39" s="131" t="s">
        <v>1884</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1827</v>
      </c>
      <c r="B40" s="128" t="s">
        <v>1885</v>
      </c>
      <c r="C40" s="129" t="s">
        <v>1886</v>
      </c>
      <c r="D40" s="131" t="s">
        <v>1887</v>
      </c>
      <c r="E40" s="131" t="s">
        <v>1888</v>
      </c>
      <c r="F40" s="131" t="s">
        <v>1889</v>
      </c>
      <c r="G40" s="131" t="s">
        <v>1890</v>
      </c>
      <c r="H40" s="131" t="s">
        <v>1891</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1827</v>
      </c>
      <c r="B41" s="128" t="s">
        <v>1892</v>
      </c>
      <c r="C41" s="129" t="s">
        <v>1893</v>
      </c>
      <c r="D41" s="131" t="s">
        <v>1894</v>
      </c>
      <c r="E41" s="131" t="s">
        <v>1895</v>
      </c>
      <c r="F41" s="131" t="s">
        <v>1896</v>
      </c>
      <c r="G41" s="131" t="s">
        <v>1834</v>
      </c>
      <c r="H41" s="131" t="s">
        <v>1897</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1898</v>
      </c>
      <c r="B42" s="127"/>
      <c r="C42" s="126" t="s">
        <v>1899</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1898</v>
      </c>
      <c r="B43" s="128" t="s">
        <v>1900</v>
      </c>
      <c r="C43" s="129" t="s">
        <v>1901</v>
      </c>
      <c r="D43" s="131" t="s">
        <v>1902</v>
      </c>
      <c r="E43" s="131" t="s">
        <v>1903</v>
      </c>
      <c r="F43" s="131" t="s">
        <v>1904</v>
      </c>
      <c r="G43" s="131" t="s">
        <v>1905</v>
      </c>
      <c r="H43" s="131" t="s">
        <v>1906</v>
      </c>
      <c r="I43" s="133">
        <f>IF(COUNTIF(J43:AW43,"&lt;&gt;")=0,"",SUMPRODUCT(((Recommendations[ImplStatus]="Implemented")+(Recommendations[ImplStatus]="Compensated"))*ISNUMBER(MATCH(Recommendations[Id],J43:AW43,0)))/COUNTIF(J43:AW43,"&lt;&gt;"))</f>
        <v>0</v>
      </c>
      <c r="J43" s="135" t="s">
        <v>182</v>
      </c>
      <c r="K43" s="135" t="s">
        <v>308</v>
      </c>
      <c r="L43" s="135" t="s">
        <v>386</v>
      </c>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1898</v>
      </c>
      <c r="B44" s="128" t="s">
        <v>1907</v>
      </c>
      <c r="C44" s="129" t="s">
        <v>1908</v>
      </c>
      <c r="D44" s="131" t="s">
        <v>1909</v>
      </c>
      <c r="E44" s="131" t="s">
        <v>1910</v>
      </c>
      <c r="F44" s="131" t="s">
        <v>1911</v>
      </c>
      <c r="G44" s="131" t="s">
        <v>1912</v>
      </c>
      <c r="H44" s="131" t="s">
        <v>1913</v>
      </c>
      <c r="I44" s="133">
        <f>IF(COUNTIF(J44:AW44,"&lt;&gt;")=0,"",SUMPRODUCT(((Recommendations[ImplStatus]="Implemented")+(Recommendations[ImplStatus]="Compensated"))*ISNUMBER(MATCH(Recommendations[Id],J44:AW44,0)))/COUNTIF(J44:AW44,"&lt;&gt;"))</f>
        <v>0</v>
      </c>
      <c r="J44" s="135" t="s">
        <v>308</v>
      </c>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1898</v>
      </c>
      <c r="B45" s="128" t="s">
        <v>1914</v>
      </c>
      <c r="C45" s="129" t="s">
        <v>1915</v>
      </c>
      <c r="D45" s="131" t="s">
        <v>1916</v>
      </c>
      <c r="E45" s="131" t="s">
        <v>1917</v>
      </c>
      <c r="F45" s="131" t="s">
        <v>1918</v>
      </c>
      <c r="G45" s="131" t="s">
        <v>1919</v>
      </c>
      <c r="H45" s="131" t="s">
        <v>1920</v>
      </c>
      <c r="I45" s="133">
        <f>IF(COUNTIF(J45:AW45,"&lt;&gt;")=0,"",SUMPRODUCT(((Recommendations[ImplStatus]="Implemented")+(Recommendations[ImplStatus]="Compensated"))*ISNUMBER(MATCH(Recommendations[Id],J45:AW45,0)))/COUNTIF(J45:AW45,"&lt;&gt;"))</f>
        <v>0</v>
      </c>
      <c r="J45" s="135" t="s">
        <v>348</v>
      </c>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1898</v>
      </c>
      <c r="B46" s="128" t="s">
        <v>1921</v>
      </c>
      <c r="C46" s="129" t="s">
        <v>1922</v>
      </c>
      <c r="D46" s="131" t="s">
        <v>1923</v>
      </c>
      <c r="E46" s="131" t="s">
        <v>1924</v>
      </c>
      <c r="F46" s="131" t="s">
        <v>1925</v>
      </c>
      <c r="G46" s="131" t="s">
        <v>1919</v>
      </c>
      <c r="H46" s="131" t="s">
        <v>1926</v>
      </c>
      <c r="I46" s="133">
        <f>IF(COUNTIF(J46:AW46,"&lt;&gt;")=0,"",SUMPRODUCT(((Recommendations[ImplStatus]="Implemented")+(Recommendations[ImplStatus]="Compensated"))*ISNUMBER(MATCH(Recommendations[Id],J46:AW46,0)))/COUNTIF(J46:AW46,"&lt;&gt;"))</f>
        <v>0</v>
      </c>
      <c r="J46" s="135" t="s">
        <v>348</v>
      </c>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1898</v>
      </c>
      <c r="B47" s="128" t="s">
        <v>1927</v>
      </c>
      <c r="C47" s="129" t="s">
        <v>1928</v>
      </c>
      <c r="D47" s="131" t="s">
        <v>1929</v>
      </c>
      <c r="E47" s="131" t="s">
        <v>1930</v>
      </c>
      <c r="F47" s="131" t="s">
        <v>1931</v>
      </c>
      <c r="G47" s="131" t="s">
        <v>1932</v>
      </c>
      <c r="H47" s="131" t="s">
        <v>1933</v>
      </c>
      <c r="I47" s="133">
        <f>IF(COUNTIF(J47:AW47,"&lt;&gt;")=0,"",SUMPRODUCT(((Recommendations[ImplStatus]="Implemented")+(Recommendations[ImplStatus]="Compensated"))*ISNUMBER(MATCH(Recommendations[Id],J47:AW47,0)))/COUNTIF(J47:AW47,"&lt;&gt;"))</f>
        <v>0</v>
      </c>
      <c r="J47" s="135" t="s">
        <v>197</v>
      </c>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1898</v>
      </c>
      <c r="B48" s="128" t="s">
        <v>1934</v>
      </c>
      <c r="C48" s="129" t="s">
        <v>1935</v>
      </c>
      <c r="D48" s="131" t="s">
        <v>1936</v>
      </c>
      <c r="E48" s="131" t="s">
        <v>1937</v>
      </c>
      <c r="F48" s="131" t="s">
        <v>1938</v>
      </c>
      <c r="G48" s="131" t="s">
        <v>1939</v>
      </c>
      <c r="H48" s="131" t="s">
        <v>1940</v>
      </c>
      <c r="I48" s="133">
        <f>IF(COUNTIF(J48:AW48,"&lt;&gt;")=0,"",SUMPRODUCT(((Recommendations[ImplStatus]="Implemented")+(Recommendations[ImplStatus]="Compensated"))*ISNUMBER(MATCH(Recommendations[Id],J48:AW48,0)))/COUNTIF(J48:AW48,"&lt;&gt;"))</f>
        <v>0</v>
      </c>
      <c r="J48" s="135" t="s">
        <v>363</v>
      </c>
      <c r="K48" s="135" t="s">
        <v>368</v>
      </c>
      <c r="L48" s="135" t="s">
        <v>373</v>
      </c>
      <c r="M48" s="135" t="s">
        <v>378</v>
      </c>
      <c r="N48" s="135" t="s">
        <v>382</v>
      </c>
      <c r="O48" s="135" t="s">
        <v>450</v>
      </c>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1898</v>
      </c>
      <c r="B49" s="128" t="s">
        <v>1941</v>
      </c>
      <c r="C49" s="129" t="s">
        <v>1942</v>
      </c>
      <c r="D49" s="131" t="s">
        <v>1943</v>
      </c>
      <c r="E49" s="131" t="s">
        <v>1944</v>
      </c>
      <c r="F49" s="131" t="s">
        <v>1945</v>
      </c>
      <c r="G49" s="131" t="s">
        <v>1703</v>
      </c>
      <c r="H49" s="131" t="s">
        <v>1946</v>
      </c>
      <c r="I49" s="133">
        <f>IF(COUNTIF(J49:AW49,"&lt;&gt;")=0,"",SUMPRODUCT(((Recommendations[ImplStatus]="Implemented")+(Recommendations[ImplStatus]="Compensated"))*ISNUMBER(MATCH(Recommendations[Id],J49:AW49,0)))/COUNTIF(J49:AW49,"&lt;&gt;"))</f>
        <v>0</v>
      </c>
      <c r="J49" s="135" t="s">
        <v>420</v>
      </c>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1898</v>
      </c>
      <c r="B50" s="128" t="s">
        <v>1947</v>
      </c>
      <c r="C50" s="129" t="s">
        <v>1948</v>
      </c>
      <c r="D50" s="131" t="s">
        <v>1949</v>
      </c>
      <c r="E50" s="131" t="s">
        <v>1950</v>
      </c>
      <c r="F50" s="131" t="s">
        <v>1951</v>
      </c>
      <c r="G50" s="131" t="s">
        <v>1952</v>
      </c>
      <c r="H50" s="131" t="s">
        <v>1953</v>
      </c>
      <c r="I50" s="133">
        <f>IF(COUNTIF(J50:AW50,"&lt;&gt;")=0,"",SUMPRODUCT(((Recommendations[ImplStatus]="Implemented")+(Recommendations[ImplStatus]="Compensated"))*ISNUMBER(MATCH(Recommendations[Id],J50:AW50,0)))/COUNTIF(J50:AW50,"&lt;&gt;"))</f>
        <v>0</v>
      </c>
      <c r="J50" s="135" t="s">
        <v>363</v>
      </c>
      <c r="K50" s="135" t="s">
        <v>368</v>
      </c>
      <c r="L50" s="135" t="s">
        <v>373</v>
      </c>
      <c r="M50" s="135" t="s">
        <v>378</v>
      </c>
      <c r="N50" s="135" t="s">
        <v>382</v>
      </c>
      <c r="O50" s="135" t="s">
        <v>450</v>
      </c>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1954</v>
      </c>
      <c r="B51" s="127"/>
      <c r="C51" s="126" t="s">
        <v>1955</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1954</v>
      </c>
      <c r="B52" s="128" t="s">
        <v>1956</v>
      </c>
      <c r="C52" s="129" t="s">
        <v>1957</v>
      </c>
      <c r="D52" s="131" t="s">
        <v>1958</v>
      </c>
      <c r="E52" s="131" t="s">
        <v>1959</v>
      </c>
      <c r="F52" s="131" t="s">
        <v>1960</v>
      </c>
      <c r="G52" s="131" t="s">
        <v>1961</v>
      </c>
      <c r="H52" s="131" t="s">
        <v>1962</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1954</v>
      </c>
      <c r="B53" s="128" t="s">
        <v>1963</v>
      </c>
      <c r="C53" s="129" t="s">
        <v>1964</v>
      </c>
      <c r="D53" s="131" t="s">
        <v>1965</v>
      </c>
      <c r="E53" s="131" t="s">
        <v>1966</v>
      </c>
      <c r="F53" s="131" t="s">
        <v>1967</v>
      </c>
      <c r="G53" s="131" t="s">
        <v>1968</v>
      </c>
      <c r="H53" s="131" t="s">
        <v>1969</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1954</v>
      </c>
      <c r="B54" s="128" t="s">
        <v>1970</v>
      </c>
      <c r="C54" s="129" t="s">
        <v>1971</v>
      </c>
      <c r="D54" s="131" t="s">
        <v>1972</v>
      </c>
      <c r="E54" s="131" t="s">
        <v>1973</v>
      </c>
      <c r="F54" s="131" t="s">
        <v>1974</v>
      </c>
      <c r="G54" s="131" t="s">
        <v>1975</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1954</v>
      </c>
      <c r="B55" s="128" t="s">
        <v>1976</v>
      </c>
      <c r="C55" s="129" t="s">
        <v>1977</v>
      </c>
      <c r="D55" s="131" t="s">
        <v>1978</v>
      </c>
      <c r="E55" s="131" t="s">
        <v>1979</v>
      </c>
      <c r="F55" s="131" t="s">
        <v>1980</v>
      </c>
      <c r="G55" s="131" t="s">
        <v>1981</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1954</v>
      </c>
      <c r="B56" s="128" t="s">
        <v>1982</v>
      </c>
      <c r="C56" s="129" t="s">
        <v>1983</v>
      </c>
      <c r="D56" s="131" t="s">
        <v>1984</v>
      </c>
      <c r="E56" s="131" t="s">
        <v>1985</v>
      </c>
      <c r="F56" s="131" t="s">
        <v>1986</v>
      </c>
      <c r="G56" s="131" t="s">
        <v>1987</v>
      </c>
      <c r="H56" s="131" t="s">
        <v>1988</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1989</v>
      </c>
      <c r="B57" s="127"/>
      <c r="C57" s="126" t="s">
        <v>1990</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1989</v>
      </c>
      <c r="B58" s="128" t="s">
        <v>1991</v>
      </c>
      <c r="C58" s="129" t="s">
        <v>1992</v>
      </c>
      <c r="D58" s="131" t="s">
        <v>1993</v>
      </c>
      <c r="E58" s="131" t="s">
        <v>1994</v>
      </c>
      <c r="F58" s="131" t="s">
        <v>1995</v>
      </c>
      <c r="G58" s="131" t="s">
        <v>1996</v>
      </c>
      <c r="H58" s="131" t="s">
        <v>1997</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1989</v>
      </c>
      <c r="B59" s="128" t="s">
        <v>1998</v>
      </c>
      <c r="C59" s="129" t="s">
        <v>1999</v>
      </c>
      <c r="D59" s="131" t="s">
        <v>2000</v>
      </c>
      <c r="E59" s="131" t="s">
        <v>2001</v>
      </c>
      <c r="F59" s="131" t="s">
        <v>2002</v>
      </c>
      <c r="G59" s="131" t="s">
        <v>2003</v>
      </c>
      <c r="H59" s="131" t="s">
        <v>2004</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1989</v>
      </c>
      <c r="B60" s="128" t="s">
        <v>2005</v>
      </c>
      <c r="C60" s="129" t="s">
        <v>2006</v>
      </c>
      <c r="D60" s="131" t="s">
        <v>2007</v>
      </c>
      <c r="E60" s="131" t="s">
        <v>2008</v>
      </c>
      <c r="F60" s="131" t="s">
        <v>2009</v>
      </c>
      <c r="G60" s="131" t="s">
        <v>2010</v>
      </c>
      <c r="H60" s="131" t="s">
        <v>2011</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2012</v>
      </c>
      <c r="B61" s="127"/>
      <c r="C61" s="126" t="s">
        <v>2013</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2012</v>
      </c>
      <c r="B62" s="128" t="s">
        <v>2014</v>
      </c>
      <c r="C62" s="129" t="s">
        <v>2015</v>
      </c>
      <c r="D62" s="131" t="s">
        <v>2016</v>
      </c>
      <c r="E62" s="131" t="s">
        <v>2017</v>
      </c>
      <c r="F62" s="131" t="s">
        <v>2018</v>
      </c>
      <c r="G62" s="131" t="s">
        <v>2019</v>
      </c>
      <c r="H62" s="131" t="s">
        <v>2020</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2012</v>
      </c>
      <c r="B63" s="128" t="s">
        <v>2021</v>
      </c>
      <c r="C63" s="129" t="s">
        <v>2022</v>
      </c>
      <c r="D63" s="131" t="s">
        <v>2023</v>
      </c>
      <c r="E63" s="131" t="s">
        <v>2024</v>
      </c>
      <c r="F63" s="131" t="s">
        <v>2025</v>
      </c>
      <c r="G63" s="131" t="s">
        <v>2026</v>
      </c>
      <c r="H63" s="131" t="s">
        <v>2027</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2012</v>
      </c>
      <c r="B64" s="128" t="s">
        <v>2028</v>
      </c>
      <c r="C64" s="129" t="s">
        <v>2029</v>
      </c>
      <c r="D64" s="131" t="s">
        <v>2030</v>
      </c>
      <c r="E64" s="131" t="s">
        <v>2031</v>
      </c>
      <c r="F64" s="131" t="s">
        <v>2032</v>
      </c>
      <c r="G64" s="131" t="s">
        <v>2033</v>
      </c>
      <c r="H64" s="131" t="s">
        <v>2034</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2012</v>
      </c>
      <c r="B65" s="128" t="s">
        <v>2035</v>
      </c>
      <c r="C65" s="129" t="s">
        <v>2036</v>
      </c>
      <c r="D65" s="131" t="s">
        <v>2037</v>
      </c>
      <c r="E65" s="131" t="s">
        <v>2038</v>
      </c>
      <c r="F65" s="131" t="s">
        <v>2039</v>
      </c>
      <c r="G65" s="131" t="s">
        <v>2040</v>
      </c>
      <c r="H65" s="131" t="s">
        <v>2041</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2012</v>
      </c>
      <c r="B66" s="128" t="s">
        <v>2042</v>
      </c>
      <c r="C66" s="129" t="s">
        <v>2043</v>
      </c>
      <c r="D66" s="131" t="s">
        <v>2044</v>
      </c>
      <c r="E66" s="131" t="s">
        <v>2045</v>
      </c>
      <c r="F66" s="131" t="s">
        <v>2046</v>
      </c>
      <c r="G66" s="131" t="s">
        <v>2047</v>
      </c>
      <c r="H66" s="131" t="s">
        <v>2048</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2012</v>
      </c>
      <c r="B67" s="128" t="s">
        <v>2049</v>
      </c>
      <c r="C67" s="129" t="s">
        <v>2050</v>
      </c>
      <c r="D67" s="131" t="s">
        <v>2051</v>
      </c>
      <c r="E67" s="131" t="s">
        <v>2052</v>
      </c>
      <c r="F67" s="131" t="s">
        <v>2053</v>
      </c>
      <c r="G67" s="131" t="s">
        <v>2054</v>
      </c>
      <c r="H67" s="131" t="s">
        <v>2055</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2012</v>
      </c>
      <c r="B68" s="128" t="s">
        <v>2056</v>
      </c>
      <c r="C68" s="129" t="s">
        <v>2057</v>
      </c>
      <c r="D68" s="131" t="s">
        <v>2058</v>
      </c>
      <c r="E68" s="131" t="s">
        <v>2059</v>
      </c>
      <c r="F68" s="131" t="s">
        <v>2060</v>
      </c>
      <c r="G68" s="131" t="s">
        <v>2061</v>
      </c>
      <c r="H68" s="131" t="s">
        <v>2062</v>
      </c>
      <c r="I68" s="133">
        <f>IF(COUNTIF(J68:AW68,"&lt;&gt;")=0,"",SUMPRODUCT(((Recommendations[ImplStatus]="Implemented")+(Recommendations[ImplStatus]="Compensated"))*ISNUMBER(MATCH(Recommendations[Id],J68:AW68,0)))/COUNTIF(J68:AW68,"&lt;&gt;"))</f>
        <v>0</v>
      </c>
      <c r="J68" s="135" t="s">
        <v>323</v>
      </c>
      <c r="K68" s="135" t="s">
        <v>328</v>
      </c>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2063</v>
      </c>
      <c r="B69" s="127"/>
      <c r="C69" s="126" t="s">
        <v>2064</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2063</v>
      </c>
      <c r="B70" s="128" t="s">
        <v>2065</v>
      </c>
      <c r="C70" s="129" t="s">
        <v>2066</v>
      </c>
      <c r="D70" s="131" t="s">
        <v>2067</v>
      </c>
      <c r="E70" s="131" t="s">
        <v>2068</v>
      </c>
      <c r="F70" s="131" t="s">
        <v>2069</v>
      </c>
      <c r="G70" s="131" t="s">
        <v>2070</v>
      </c>
      <c r="H70" s="131" t="s">
        <v>2071</v>
      </c>
      <c r="I70" s="133">
        <f>IF(COUNTIF(J70:AW70,"&lt;&gt;")=0,"",SUMPRODUCT(((Recommendations[ImplStatus]="Implemented")+(Recommendations[ImplStatus]="Compensated"))*ISNUMBER(MATCH(Recommendations[Id],J70:AW70,0)))/COUNTIF(J70:AW70,"&lt;&gt;"))</f>
        <v>0</v>
      </c>
      <c r="J70" s="135" t="s">
        <v>202</v>
      </c>
      <c r="K70" s="135" t="s">
        <v>207</v>
      </c>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2063</v>
      </c>
      <c r="B71" s="128" t="s">
        <v>2072</v>
      </c>
      <c r="C71" s="129" t="s">
        <v>2073</v>
      </c>
      <c r="D71" s="131" t="s">
        <v>2074</v>
      </c>
      <c r="E71" s="131" t="s">
        <v>2075</v>
      </c>
      <c r="F71" s="131" t="s">
        <v>2076</v>
      </c>
      <c r="G71" s="131" t="s">
        <v>2077</v>
      </c>
      <c r="H71" s="131" t="s">
        <v>2078</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2079</v>
      </c>
      <c r="B72" s="127"/>
      <c r="C72" s="126" t="s">
        <v>2080</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2079</v>
      </c>
      <c r="B73" s="128" t="s">
        <v>2081</v>
      </c>
      <c r="C73" s="129" t="s">
        <v>2082</v>
      </c>
      <c r="D73" s="131" t="s">
        <v>2083</v>
      </c>
      <c r="E73" s="131" t="s">
        <v>2084</v>
      </c>
      <c r="F73" s="131" t="s">
        <v>2085</v>
      </c>
      <c r="G73" s="131" t="s">
        <v>2086</v>
      </c>
      <c r="H73" s="131" t="s">
        <v>2087</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2079</v>
      </c>
      <c r="B74" s="128" t="s">
        <v>2088</v>
      </c>
      <c r="C74" s="129" t="s">
        <v>2089</v>
      </c>
      <c r="D74" s="131" t="s">
        <v>2090</v>
      </c>
      <c r="E74" s="131" t="s">
        <v>2091</v>
      </c>
      <c r="F74" s="131" t="s">
        <v>2092</v>
      </c>
      <c r="G74" s="131" t="s">
        <v>2093</v>
      </c>
      <c r="H74" s="131" t="s">
        <v>2094</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2079</v>
      </c>
      <c r="B75" s="128" t="s">
        <v>2095</v>
      </c>
      <c r="C75" s="129" t="s">
        <v>2096</v>
      </c>
      <c r="D75" s="131" t="s">
        <v>2097</v>
      </c>
      <c r="E75" s="131" t="s">
        <v>2098</v>
      </c>
      <c r="F75" s="131" t="s">
        <v>2099</v>
      </c>
      <c r="G75" s="131" t="s">
        <v>2100</v>
      </c>
      <c r="H75" s="131" t="s">
        <v>2101</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2079</v>
      </c>
      <c r="B76" s="128" t="s">
        <v>2102</v>
      </c>
      <c r="C76" s="129" t="s">
        <v>2103</v>
      </c>
      <c r="D76" s="131" t="s">
        <v>2104</v>
      </c>
      <c r="E76" s="131" t="s">
        <v>2105</v>
      </c>
      <c r="F76" s="131" t="s">
        <v>2106</v>
      </c>
      <c r="G76" s="131" t="s">
        <v>2107</v>
      </c>
      <c r="H76" s="131" t="s">
        <v>2108</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2079</v>
      </c>
      <c r="B77" s="128" t="s">
        <v>2109</v>
      </c>
      <c r="C77" s="129" t="s">
        <v>2110</v>
      </c>
      <c r="D77" s="131" t="s">
        <v>2111</v>
      </c>
      <c r="E77" s="131" t="s">
        <v>2112</v>
      </c>
      <c r="F77" s="131" t="s">
        <v>2113</v>
      </c>
      <c r="G77" s="131" t="s">
        <v>2107</v>
      </c>
      <c r="H77" s="131" t="s">
        <v>2114</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2115</v>
      </c>
      <c r="B78" s="127"/>
      <c r="C78" s="126" t="s">
        <v>2116</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2115</v>
      </c>
      <c r="B79" s="128" t="s">
        <v>2115</v>
      </c>
      <c r="C79" s="129" t="s">
        <v>2117</v>
      </c>
      <c r="D79" s="131" t="s">
        <v>2118</v>
      </c>
      <c r="E79" s="131" t="s">
        <v>2119</v>
      </c>
      <c r="F79" s="131" t="s">
        <v>2120</v>
      </c>
      <c r="G79" s="131" t="s">
        <v>2121</v>
      </c>
      <c r="H79" s="131" t="s">
        <v>2122</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2115</v>
      </c>
      <c r="B80" s="128" t="s">
        <v>2123</v>
      </c>
      <c r="C80" s="129" t="s">
        <v>2124</v>
      </c>
      <c r="D80" s="131" t="s">
        <v>2125</v>
      </c>
      <c r="E80" s="131" t="s">
        <v>2126</v>
      </c>
      <c r="F80" s="131" t="s">
        <v>2127</v>
      </c>
      <c r="G80" s="131" t="s">
        <v>2128</v>
      </c>
      <c r="H80" s="131" t="s">
        <v>2129</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2115</v>
      </c>
      <c r="B81" s="128" t="s">
        <v>2130</v>
      </c>
      <c r="C81" s="129" t="s">
        <v>2131</v>
      </c>
      <c r="D81" s="131" t="s">
        <v>2132</v>
      </c>
      <c r="E81" s="131" t="s">
        <v>2133</v>
      </c>
      <c r="F81" s="131" t="s">
        <v>2134</v>
      </c>
      <c r="G81" s="131" t="s">
        <v>2135</v>
      </c>
      <c r="H81" s="131" t="s">
        <v>2136</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2137</v>
      </c>
      <c r="B82" s="127"/>
      <c r="C82" s="126" t="s">
        <v>2138</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2137</v>
      </c>
      <c r="B83" s="128" t="s">
        <v>2139</v>
      </c>
      <c r="C83" s="129" t="s">
        <v>2140</v>
      </c>
      <c r="D83" s="131" t="s">
        <v>2141</v>
      </c>
      <c r="E83" s="131" t="s">
        <v>2142</v>
      </c>
      <c r="F83" s="131" t="s">
        <v>2143</v>
      </c>
      <c r="G83" s="131" t="s">
        <v>2144</v>
      </c>
      <c r="H83" s="131" t="s">
        <v>2145</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2137</v>
      </c>
      <c r="B84" s="128" t="s">
        <v>2146</v>
      </c>
      <c r="C84" s="129" t="s">
        <v>2147</v>
      </c>
      <c r="D84" s="131" t="s">
        <v>2148</v>
      </c>
      <c r="E84" s="131" t="s">
        <v>2149</v>
      </c>
      <c r="F84" s="131" t="s">
        <v>2150</v>
      </c>
      <c r="G84" s="131" t="s">
        <v>2151</v>
      </c>
      <c r="H84" s="131" t="s">
        <v>2152</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2137</v>
      </c>
      <c r="B85" s="128" t="s">
        <v>2153</v>
      </c>
      <c r="C85" s="129" t="s">
        <v>2154</v>
      </c>
      <c r="D85" s="131" t="s">
        <v>2155</v>
      </c>
      <c r="E85" s="131" t="s">
        <v>2156</v>
      </c>
      <c r="F85" s="131" t="s">
        <v>2157</v>
      </c>
      <c r="G85" s="131" t="s">
        <v>2158</v>
      </c>
      <c r="H85" s="131" t="s">
        <v>2159</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2137</v>
      </c>
      <c r="B86" s="128" t="s">
        <v>2160</v>
      </c>
      <c r="C86" s="129" t="s">
        <v>2161</v>
      </c>
      <c r="D86" s="131" t="s">
        <v>2162</v>
      </c>
      <c r="E86" s="131" t="s">
        <v>2163</v>
      </c>
      <c r="F86" s="131" t="s">
        <v>2164</v>
      </c>
      <c r="G86" s="131" t="s">
        <v>2165</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2166</v>
      </c>
      <c r="B87" s="127"/>
      <c r="C87" s="126" t="s">
        <v>2167</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2166</v>
      </c>
      <c r="B88" s="128" t="s">
        <v>2168</v>
      </c>
      <c r="C88" s="129" t="s">
        <v>2169</v>
      </c>
      <c r="D88" s="131" t="s">
        <v>2170</v>
      </c>
      <c r="E88" s="131" t="s">
        <v>2171</v>
      </c>
      <c r="F88" s="131" t="s">
        <v>2172</v>
      </c>
      <c r="G88" s="131" t="s">
        <v>2173</v>
      </c>
      <c r="H88" s="131" t="s">
        <v>2174</v>
      </c>
      <c r="I88" s="133">
        <f>IF(COUNTIF(J88:AW88,"&lt;&gt;")=0,"",SUMPRODUCT(((Recommendations[ImplStatus]="Implemented")+(Recommendations[ImplStatus]="Compensated"))*ISNUMBER(MATCH(Recommendations[Id],J88:AW88,0)))/COUNTIF(J88:AW88,"&lt;&gt;"))</f>
        <v>0</v>
      </c>
      <c r="J88" s="135" t="s">
        <v>14</v>
      </c>
      <c r="K88" s="135" t="s">
        <v>25</v>
      </c>
      <c r="L88" s="135" t="s">
        <v>91</v>
      </c>
      <c r="M88" s="135" t="s">
        <v>96</v>
      </c>
      <c r="N88" s="135" t="s">
        <v>116</v>
      </c>
      <c r="O88" s="135" t="s">
        <v>121</v>
      </c>
      <c r="P88" s="135" t="s">
        <v>126</v>
      </c>
      <c r="Q88" s="135" t="s">
        <v>131</v>
      </c>
      <c r="R88" s="135" t="s">
        <v>136</v>
      </c>
      <c r="S88" s="135" t="s">
        <v>425</v>
      </c>
      <c r="T88" s="135"/>
      <c r="U88" s="135"/>
      <c r="V88" s="135"/>
      <c r="W88" s="135"/>
      <c r="X88" s="135"/>
      <c r="Y88" s="135"/>
      <c r="Z88" s="135"/>
      <c r="AA88" s="135"/>
      <c r="AB88" s="135"/>
      <c r="AC88" s="135"/>
      <c r="AD88" s="135"/>
      <c r="AE88" s="135"/>
      <c r="AF88" s="135"/>
      <c r="AG88" s="135"/>
      <c r="AH88" s="135"/>
      <c r="AI88" s="135"/>
      <c r="AJ88" s="135"/>
      <c r="AK88" s="135"/>
      <c r="AL88" s="135"/>
      <c r="AM88" s="135"/>
      <c r="AN88" s="135"/>
      <c r="AO88" s="135"/>
      <c r="AP88" s="135"/>
      <c r="AQ88" s="135"/>
      <c r="AR88" s="135"/>
      <c r="AS88" s="135"/>
      <c r="AT88" s="135"/>
      <c r="AU88" s="135"/>
      <c r="AV88" s="135"/>
      <c r="AW88" s="145"/>
    </row>
    <row r="89" spans="1:49" ht="60" customHeight="1" x14ac:dyDescent="0.35">
      <c r="A89" s="142" t="s">
        <v>2166</v>
      </c>
      <c r="B89" s="128" t="s">
        <v>2175</v>
      </c>
      <c r="C89" s="129" t="s">
        <v>2176</v>
      </c>
      <c r="D89" s="131" t="s">
        <v>2177</v>
      </c>
      <c r="E89" s="131" t="s">
        <v>2178</v>
      </c>
      <c r="F89" s="131" t="s">
        <v>2179</v>
      </c>
      <c r="G89" s="131" t="s">
        <v>1703</v>
      </c>
      <c r="H89" s="131" t="s">
        <v>2180</v>
      </c>
      <c r="I89" s="133" t="str">
        <f>IF(COUNTIF(J89:AW89,"&lt;&gt;")=0,"",SUMPRODUCT(((Recommendations[ImplStatus]="Implemented")+(Recommendations[ImplStatus]="Compensated"))*ISNUMBER(MATCH(Recommendations[Id],J89:AW89,0)))/COUNTIF(J89:AW89,"&lt;&gt;"))</f>
        <v/>
      </c>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2166</v>
      </c>
      <c r="B90" s="128" t="s">
        <v>2181</v>
      </c>
      <c r="C90" s="129" t="s">
        <v>2182</v>
      </c>
      <c r="D90" s="131" t="s">
        <v>2183</v>
      </c>
      <c r="E90" s="131" t="s">
        <v>2184</v>
      </c>
      <c r="F90" s="131" t="s">
        <v>2185</v>
      </c>
      <c r="G90" s="131" t="s">
        <v>2173</v>
      </c>
      <c r="H90" s="131" t="s">
        <v>2186</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2166</v>
      </c>
      <c r="B91" s="128" t="s">
        <v>2187</v>
      </c>
      <c r="C91" s="129" t="s">
        <v>2188</v>
      </c>
      <c r="D91" s="131" t="s">
        <v>2189</v>
      </c>
      <c r="E91" s="131" t="s">
        <v>2190</v>
      </c>
      <c r="F91" s="131" t="s">
        <v>2191</v>
      </c>
      <c r="G91" s="131" t="s">
        <v>1703</v>
      </c>
      <c r="H91" s="131" t="s">
        <v>2192</v>
      </c>
      <c r="I91" s="133">
        <f>IF(COUNTIF(J91:AW91,"&lt;&gt;")=0,"",SUMPRODUCT(((Recommendations[ImplStatus]="Implemented")+(Recommendations[ImplStatus]="Compensated"))*ISNUMBER(MATCH(Recommendations[Id],J91:AW91,0)))/COUNTIF(J91:AW91,"&lt;&gt;"))</f>
        <v>0</v>
      </c>
      <c r="J91" s="135" t="s">
        <v>353</v>
      </c>
      <c r="K91" s="135" t="s">
        <v>386</v>
      </c>
      <c r="L91" s="135" t="s">
        <v>396</v>
      </c>
      <c r="M91" s="135" t="s">
        <v>401</v>
      </c>
      <c r="N91" s="135" t="s">
        <v>406</v>
      </c>
      <c r="O91" s="135"/>
      <c r="P91" s="135"/>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2166</v>
      </c>
      <c r="B92" s="128" t="s">
        <v>2193</v>
      </c>
      <c r="C92" s="129" t="s">
        <v>2194</v>
      </c>
      <c r="D92" s="131" t="s">
        <v>2195</v>
      </c>
      <c r="E92" s="131" t="s">
        <v>2196</v>
      </c>
      <c r="F92" s="131" t="s">
        <v>2197</v>
      </c>
      <c r="G92" s="131" t="s">
        <v>1703</v>
      </c>
      <c r="H92" s="131" t="s">
        <v>2198</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2166</v>
      </c>
      <c r="B93" s="128" t="s">
        <v>2199</v>
      </c>
      <c r="C93" s="129" t="s">
        <v>2200</v>
      </c>
      <c r="D93" s="131" t="s">
        <v>2201</v>
      </c>
      <c r="E93" s="131" t="s">
        <v>2202</v>
      </c>
      <c r="F93" s="131" t="s">
        <v>2203</v>
      </c>
      <c r="G93" s="131" t="s">
        <v>2204</v>
      </c>
      <c r="H93" s="131" t="s">
        <v>2205</v>
      </c>
      <c r="I93" s="133">
        <f>IF(COUNTIF(J93:AW93,"&lt;&gt;")=0,"",SUMPRODUCT(((Recommendations[ImplStatus]="Implemented")+(Recommendations[ImplStatus]="Compensated"))*ISNUMBER(MATCH(Recommendations[Id],J93:AW93,0)))/COUNTIF(J93:AW93,"&lt;&gt;"))</f>
        <v>0</v>
      </c>
      <c r="J93" s="135" t="s">
        <v>338</v>
      </c>
      <c r="K93" s="135" t="s">
        <v>396</v>
      </c>
      <c r="L93" s="135" t="s">
        <v>406</v>
      </c>
      <c r="M93" s="135"/>
      <c r="N93" s="135"/>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2166</v>
      </c>
      <c r="B94" s="128" t="s">
        <v>2206</v>
      </c>
      <c r="C94" s="129" t="s">
        <v>2207</v>
      </c>
      <c r="D94" s="131" t="s">
        <v>2208</v>
      </c>
      <c r="E94" s="131" t="s">
        <v>2209</v>
      </c>
      <c r="F94" s="131" t="s">
        <v>2210</v>
      </c>
      <c r="G94" s="131" t="s">
        <v>2211</v>
      </c>
      <c r="H94" s="131" t="s">
        <v>2212</v>
      </c>
      <c r="I94" s="133">
        <f>IF(COUNTIF(J94:AW94,"&lt;&gt;")=0,"",SUMPRODUCT(((Recommendations[ImplStatus]="Implemented")+(Recommendations[ImplStatus]="Compensated"))*ISNUMBER(MATCH(Recommendations[Id],J94:AW94,0)))/COUNTIF(J94:AW94,"&lt;&gt;"))</f>
        <v>0</v>
      </c>
      <c r="J94" s="135" t="s">
        <v>396</v>
      </c>
      <c r="K94" s="135" t="s">
        <v>406</v>
      </c>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2166</v>
      </c>
      <c r="B95" s="128" t="s">
        <v>2213</v>
      </c>
      <c r="C95" s="129" t="s">
        <v>2214</v>
      </c>
      <c r="D95" s="131" t="s">
        <v>2215</v>
      </c>
      <c r="E95" s="131" t="s">
        <v>2216</v>
      </c>
      <c r="F95" s="131" t="s">
        <v>2217</v>
      </c>
      <c r="G95" s="131" t="s">
        <v>2218</v>
      </c>
      <c r="H95" s="131" t="s">
        <v>2219</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2166</v>
      </c>
      <c r="B96" s="128" t="s">
        <v>2220</v>
      </c>
      <c r="C96" s="129" t="s">
        <v>2221</v>
      </c>
      <c r="D96" s="131" t="s">
        <v>2222</v>
      </c>
      <c r="E96" s="131" t="s">
        <v>2223</v>
      </c>
      <c r="F96" s="131" t="s">
        <v>2224</v>
      </c>
      <c r="G96" s="131" t="s">
        <v>2225</v>
      </c>
      <c r="H96" s="131" t="s">
        <v>2226</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2166</v>
      </c>
      <c r="B97" s="128" t="s">
        <v>2227</v>
      </c>
      <c r="C97" s="129" t="s">
        <v>2228</v>
      </c>
      <c r="D97" s="131" t="s">
        <v>2229</v>
      </c>
      <c r="E97" s="131" t="s">
        <v>2230</v>
      </c>
      <c r="F97" s="131" t="s">
        <v>2231</v>
      </c>
      <c r="G97" s="131" t="s">
        <v>2232</v>
      </c>
      <c r="H97" s="131" t="s">
        <v>2233</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2234</v>
      </c>
      <c r="B98" s="127"/>
      <c r="C98" s="126" t="s">
        <v>2235</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2234</v>
      </c>
      <c r="B99" s="128" t="s">
        <v>2236</v>
      </c>
      <c r="C99" s="129" t="s">
        <v>2237</v>
      </c>
      <c r="D99" s="131" t="s">
        <v>2238</v>
      </c>
      <c r="E99" s="131" t="s">
        <v>2239</v>
      </c>
      <c r="F99" s="131" t="s">
        <v>2240</v>
      </c>
      <c r="G99" s="131" t="s">
        <v>2241</v>
      </c>
      <c r="H99" s="131" t="s">
        <v>2242</v>
      </c>
      <c r="I99" s="133">
        <f>IF(COUNTIF(J99:AW99,"&lt;&gt;")=0,"",SUMPRODUCT(((Recommendations[ImplStatus]="Implemented")+(Recommendations[ImplStatus]="Compensated"))*ISNUMBER(MATCH(Recommendations[Id],J99:AW99,0)))/COUNTIF(J99:AW99,"&lt;&gt;"))</f>
        <v>0</v>
      </c>
      <c r="J99" s="135" t="s">
        <v>313</v>
      </c>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2234</v>
      </c>
      <c r="B100" s="128" t="s">
        <v>2243</v>
      </c>
      <c r="C100" s="129" t="s">
        <v>2244</v>
      </c>
      <c r="D100" s="131" t="s">
        <v>2245</v>
      </c>
      <c r="E100" s="131" t="s">
        <v>2246</v>
      </c>
      <c r="F100" s="131" t="s">
        <v>2247</v>
      </c>
      <c r="G100" s="131" t="s">
        <v>2248</v>
      </c>
      <c r="H100" s="131" t="s">
        <v>2249</v>
      </c>
      <c r="I100" s="133">
        <f>IF(COUNTIF(J100:AW100,"&lt;&gt;")=0,"",SUMPRODUCT(((Recommendations[ImplStatus]="Implemented")+(Recommendations[ImplStatus]="Compensated"))*ISNUMBER(MATCH(Recommendations[Id],J100:AW100,0)))/COUNTIF(J100:AW100,"&lt;&gt;"))</f>
        <v>0</v>
      </c>
      <c r="J100" s="135" t="s">
        <v>81</v>
      </c>
      <c r="K100" s="135" t="s">
        <v>86</v>
      </c>
      <c r="L100" s="135" t="s">
        <v>111</v>
      </c>
      <c r="M100" s="135" t="s">
        <v>146</v>
      </c>
      <c r="N100" s="135" t="s">
        <v>430</v>
      </c>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2234</v>
      </c>
      <c r="B101" s="128" t="s">
        <v>2250</v>
      </c>
      <c r="C101" s="129" t="s">
        <v>2251</v>
      </c>
      <c r="D101" s="131" t="s">
        <v>2252</v>
      </c>
      <c r="E101" s="131" t="s">
        <v>2253</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2234</v>
      </c>
      <c r="B102" s="128" t="s">
        <v>2254</v>
      </c>
      <c r="C102" s="129" t="s">
        <v>2255</v>
      </c>
      <c r="D102" s="131" t="s">
        <v>2256</v>
      </c>
      <c r="E102" s="131" t="s">
        <v>2257</v>
      </c>
      <c r="F102" s="131" t="s">
        <v>2258</v>
      </c>
      <c r="G102" s="131" t="s">
        <v>2259</v>
      </c>
      <c r="H102" s="131" t="s">
        <v>2260</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2234</v>
      </c>
      <c r="B103" s="128" t="s">
        <v>2261</v>
      </c>
      <c r="C103" s="129" t="s">
        <v>2262</v>
      </c>
      <c r="D103" s="131" t="s">
        <v>2263</v>
      </c>
      <c r="E103" s="131" t="s">
        <v>2264</v>
      </c>
      <c r="F103" s="131" t="s">
        <v>2265</v>
      </c>
      <c r="G103" s="131" t="s">
        <v>2266</v>
      </c>
      <c r="H103" s="131" t="s">
        <v>2267</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2268</v>
      </c>
      <c r="B104" s="127"/>
      <c r="C104" s="126" t="s">
        <v>2269</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2268</v>
      </c>
      <c r="B105" s="128" t="s">
        <v>2270</v>
      </c>
      <c r="C105" s="129" t="s">
        <v>2271</v>
      </c>
      <c r="D105" s="131" t="s">
        <v>2272</v>
      </c>
      <c r="E105" s="131" t="s">
        <v>2273</v>
      </c>
      <c r="F105" s="131" t="s">
        <v>2274</v>
      </c>
      <c r="G105" s="131" t="s">
        <v>2275</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2268</v>
      </c>
      <c r="B106" s="128" t="s">
        <v>2276</v>
      </c>
      <c r="C106" s="129" t="s">
        <v>2277</v>
      </c>
      <c r="D106" s="131" t="s">
        <v>2278</v>
      </c>
      <c r="E106" s="131" t="s">
        <v>2279</v>
      </c>
      <c r="F106" s="131" t="s">
        <v>2280</v>
      </c>
      <c r="G106" s="131" t="s">
        <v>2281</v>
      </c>
      <c r="H106" s="131" t="s">
        <v>2282</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2268</v>
      </c>
      <c r="B107" s="128" t="s">
        <v>2283</v>
      </c>
      <c r="C107" s="129" t="s">
        <v>2284</v>
      </c>
      <c r="D107" s="131" t="s">
        <v>2285</v>
      </c>
      <c r="E107" s="131" t="s">
        <v>2286</v>
      </c>
      <c r="F107" s="131" t="s">
        <v>2287</v>
      </c>
      <c r="G107" s="131" t="s">
        <v>2288</v>
      </c>
      <c r="H107" s="131" t="s">
        <v>2289</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2290</v>
      </c>
      <c r="B108" s="127"/>
      <c r="C108" s="126" t="s">
        <v>2291</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2290</v>
      </c>
      <c r="B109" s="128" t="s">
        <v>2292</v>
      </c>
      <c r="C109" s="129" t="s">
        <v>2293</v>
      </c>
      <c r="D109" s="131" t="s">
        <v>2294</v>
      </c>
      <c r="E109" s="131" t="s">
        <v>2295</v>
      </c>
      <c r="F109" s="131" t="s">
        <v>2296</v>
      </c>
      <c r="G109" s="131" t="s">
        <v>2297</v>
      </c>
      <c r="H109" s="131" t="s">
        <v>2298</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2290</v>
      </c>
      <c r="B110" s="128" t="s">
        <v>2299</v>
      </c>
      <c r="C110" s="129" t="s">
        <v>2300</v>
      </c>
      <c r="D110" s="131" t="s">
        <v>2301</v>
      </c>
      <c r="E110" s="131" t="s">
        <v>2302</v>
      </c>
      <c r="F110" s="131" t="s">
        <v>2303</v>
      </c>
      <c r="G110" s="131" t="s">
        <v>2304</v>
      </c>
      <c r="H110" s="131" t="s">
        <v>2305</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2290</v>
      </c>
      <c r="B111" s="128" t="s">
        <v>2306</v>
      </c>
      <c r="C111" s="129" t="s">
        <v>2307</v>
      </c>
      <c r="D111" s="131" t="s">
        <v>2308</v>
      </c>
      <c r="E111" s="131" t="s">
        <v>2309</v>
      </c>
      <c r="F111" s="131" t="s">
        <v>2310</v>
      </c>
      <c r="G111" s="131" t="s">
        <v>2311</v>
      </c>
      <c r="H111" s="131" t="s">
        <v>2312</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2313</v>
      </c>
      <c r="B112" s="127"/>
      <c r="C112" s="126" t="s">
        <v>2314</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2313</v>
      </c>
      <c r="B113" s="128" t="s">
        <v>2315</v>
      </c>
      <c r="C113" s="129" t="s">
        <v>2316</v>
      </c>
      <c r="D113" s="131" t="s">
        <v>2317</v>
      </c>
      <c r="E113" s="131" t="s">
        <v>2318</v>
      </c>
      <c r="F113" s="131" t="s">
        <v>2319</v>
      </c>
      <c r="G113" s="131" t="s">
        <v>2320</v>
      </c>
      <c r="H113" s="131" t="s">
        <v>2321</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2313</v>
      </c>
      <c r="B114" s="128" t="s">
        <v>2322</v>
      </c>
      <c r="C114" s="129" t="s">
        <v>2323</v>
      </c>
      <c r="D114" s="131" t="s">
        <v>2324</v>
      </c>
      <c r="E114" s="131" t="s">
        <v>2325</v>
      </c>
      <c r="F114" s="131" t="s">
        <v>2326</v>
      </c>
      <c r="G114" s="131" t="s">
        <v>2320</v>
      </c>
      <c r="H114" s="131" t="s">
        <v>2327</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2313</v>
      </c>
      <c r="B115" s="136" t="s">
        <v>2328</v>
      </c>
      <c r="C115" s="137" t="s">
        <v>2329</v>
      </c>
      <c r="D115" s="138" t="s">
        <v>2330</v>
      </c>
      <c r="E115" s="138" t="s">
        <v>2331</v>
      </c>
      <c r="F115" s="138" t="s">
        <v>2332</v>
      </c>
      <c r="G115" s="138" t="s">
        <v>2333</v>
      </c>
      <c r="H115" s="138" t="s">
        <v>2334</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455</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IFERROR(INDEX('Recommendations'!$H$2:$H$90, MATCH(J2,'Recommendations'!$A$2:$A$90,0))="Implemented", FALSE))</xm:f>
            <x14:dxf>
              <font>
                <color rgb="FF000000"/>
              </font>
              <fill>
                <patternFill>
                  <bgColor rgb="FF3C7D22"/>
                </patternFill>
              </fill>
            </x14:dxf>
          </x14:cfRule>
          <x14:cfRule type="expression" priority="2" id="{00000000-000E-0000-0600-000002000000}">
            <xm:f>AND(J2&lt;&gt;"", IFERROR(INDEX('Recommendations'!$H$2:$H$90, MATCH(J2,'Recommendations'!$A$2:$A$90,0))="Compensated", FALSE))</xm:f>
            <x14:dxf>
              <font>
                <color rgb="FF000000"/>
              </font>
              <fill>
                <patternFill>
                  <bgColor rgb="FFC6E0B4"/>
                </patternFill>
              </fill>
            </x14:dxf>
          </x14:cfRule>
          <x14:cfRule type="expression" priority="3" id="{00000000-000E-0000-0600-000003000000}">
            <xm:f>AND(J2&lt;&gt;"", IFERROR(INDEX('Recommendations'!$H$2:$H$90, MATCH(J2,'Recommendations'!$A$2:$A$90,0))="Testing", FALSE))</xm:f>
            <x14:dxf>
              <font>
                <color rgb="FF000000"/>
              </font>
              <fill>
                <patternFill>
                  <bgColor rgb="FFFFC000"/>
                </patternFill>
              </fill>
            </x14:dxf>
          </x14:cfRule>
          <x14:cfRule type="expression" priority="4" id="{00000000-000E-0000-0600-000004000000}">
            <xm:f>AND(J2&lt;&gt;"", IFERROR(INDEX('Recommendations'!$H$2:$H$90, MATCH(J2,'Recommendations'!$A$2:$A$90,0))="Failed", FALSE))</xm:f>
            <x14:dxf>
              <font>
                <color rgb="FF000000"/>
              </font>
              <fill>
                <patternFill>
                  <bgColor rgb="FFD82891"/>
                </patternFill>
              </fill>
            </x14:dxf>
          </x14:cfRule>
          <x14:cfRule type="expression" priority="5" id="{00000000-000E-0000-0600-000005000000}">
            <xm:f>AND(J2&lt;&gt;"", IFERROR(INDEX('Recommendations'!$H$2:$H$90, MATCH(J2,'Recommendations'!$A$2:$A$90,0))="Risk Accepted", FALSE))</xm:f>
            <x14:dxf>
              <font>
                <color rgb="FF000000"/>
              </font>
              <fill>
                <patternFill>
                  <bgColor rgb="FFD9D9D9"/>
                </patternFill>
              </fill>
            </x14:dxf>
          </x14:cfRule>
          <x14:cfRule type="expression" priority="6" id="{00000000-000E-0000-0600-000006000000}">
            <xm:f>AND(J2&lt;&gt;"", IFERROR(INDEX('Recommendations'!$H$2:$H$90, MATCH(J2,'Recommendations'!$A$2:$A$90,0))="N/A",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2335</v>
      </c>
      <c r="B1" s="187" t="s">
        <v>2336</v>
      </c>
      <c r="C1" s="187" t="s">
        <v>0</v>
      </c>
      <c r="D1" s="187" t="s">
        <v>2337</v>
      </c>
      <c r="E1" s="187" t="s">
        <v>2338</v>
      </c>
      <c r="F1" s="187" t="s">
        <v>2339</v>
      </c>
      <c r="G1" s="187" t="s">
        <v>704</v>
      </c>
      <c r="H1" s="187" t="s">
        <v>705</v>
      </c>
      <c r="I1" s="187" t="s">
        <v>706</v>
      </c>
      <c r="J1" s="187" t="s">
        <v>707</v>
      </c>
      <c r="K1" s="187" t="s">
        <v>708</v>
      </c>
      <c r="L1" s="187" t="s">
        <v>709</v>
      </c>
      <c r="M1" s="187" t="s">
        <v>710</v>
      </c>
      <c r="N1" s="187" t="s">
        <v>711</v>
      </c>
      <c r="O1" s="187" t="s">
        <v>712</v>
      </c>
      <c r="P1" s="187" t="s">
        <v>713</v>
      </c>
      <c r="Q1" s="187" t="s">
        <v>714</v>
      </c>
      <c r="R1" s="187" t="s">
        <v>715</v>
      </c>
      <c r="S1" s="187" t="s">
        <v>716</v>
      </c>
      <c r="T1" s="187" t="s">
        <v>717</v>
      </c>
      <c r="U1" s="187" t="s">
        <v>718</v>
      </c>
      <c r="V1" s="187" t="s">
        <v>719</v>
      </c>
      <c r="W1" s="187" t="s">
        <v>720</v>
      </c>
      <c r="X1" s="187" t="s">
        <v>721</v>
      </c>
      <c r="Y1" s="187" t="s">
        <v>722</v>
      </c>
      <c r="Z1" s="187" t="s">
        <v>723</v>
      </c>
      <c r="AA1" s="187" t="s">
        <v>724</v>
      </c>
      <c r="AB1" s="187" t="s">
        <v>725</v>
      </c>
      <c r="AC1" s="187" t="s">
        <v>726</v>
      </c>
      <c r="AD1" s="187" t="s">
        <v>727</v>
      </c>
      <c r="AE1" s="187" t="s">
        <v>728</v>
      </c>
      <c r="AF1" s="187" t="s">
        <v>729</v>
      </c>
      <c r="AG1" s="187" t="s">
        <v>730</v>
      </c>
      <c r="AH1" s="187" t="s">
        <v>731</v>
      </c>
      <c r="AI1" s="187" t="s">
        <v>732</v>
      </c>
      <c r="AJ1" s="187" t="s">
        <v>733</v>
      </c>
      <c r="AK1" s="187" t="s">
        <v>734</v>
      </c>
      <c r="AL1" s="187" t="s">
        <v>735</v>
      </c>
      <c r="AM1" s="187" t="s">
        <v>736</v>
      </c>
      <c r="AN1" s="187" t="s">
        <v>737</v>
      </c>
      <c r="AO1" s="187" t="s">
        <v>738</v>
      </c>
      <c r="AP1" s="187" t="s">
        <v>739</v>
      </c>
      <c r="AQ1" s="187" t="s">
        <v>740</v>
      </c>
      <c r="AR1" s="187" t="s">
        <v>741</v>
      </c>
      <c r="AS1" s="187" t="s">
        <v>742</v>
      </c>
      <c r="AT1" s="187" t="s">
        <v>743</v>
      </c>
      <c r="AU1" s="188" t="s">
        <v>744</v>
      </c>
    </row>
    <row r="2" spans="1:47" ht="60" customHeight="1" outlineLevel="1" x14ac:dyDescent="0.35">
      <c r="A2" s="178" t="s">
        <v>2340</v>
      </c>
      <c r="B2" s="152" t="s">
        <v>21</v>
      </c>
      <c r="C2" s="150" t="s">
        <v>2341</v>
      </c>
      <c r="D2" s="156" t="s">
        <v>2342</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2340</v>
      </c>
      <c r="B3" s="153" t="s">
        <v>2343</v>
      </c>
      <c r="C3" s="151" t="s">
        <v>2344</v>
      </c>
      <c r="D3" s="157" t="s">
        <v>2345</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2340</v>
      </c>
      <c r="B4" s="154" t="s">
        <v>2343</v>
      </c>
      <c r="C4" s="155" t="s">
        <v>2346</v>
      </c>
      <c r="D4" s="158" t="s">
        <v>2347</v>
      </c>
      <c r="E4" s="161" t="s">
        <v>2348</v>
      </c>
      <c r="F4" s="164" t="s">
        <v>2349</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2340</v>
      </c>
      <c r="B5" s="154" t="s">
        <v>2343</v>
      </c>
      <c r="C5" s="155" t="s">
        <v>2350</v>
      </c>
      <c r="D5" s="158" t="s">
        <v>2351</v>
      </c>
      <c r="E5" s="161" t="s">
        <v>2352</v>
      </c>
      <c r="F5" s="164" t="s">
        <v>2353</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2340</v>
      </c>
      <c r="B6" s="154" t="s">
        <v>2343</v>
      </c>
      <c r="C6" s="155" t="s">
        <v>2354</v>
      </c>
      <c r="D6" s="158" t="s">
        <v>2355</v>
      </c>
      <c r="E6" s="161" t="s">
        <v>2356</v>
      </c>
      <c r="F6" s="164" t="s">
        <v>2353</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2340</v>
      </c>
      <c r="B7" s="154" t="s">
        <v>2343</v>
      </c>
      <c r="C7" s="155" t="s">
        <v>2357</v>
      </c>
      <c r="D7" s="158" t="s">
        <v>2358</v>
      </c>
      <c r="E7" s="161" t="s">
        <v>2359</v>
      </c>
      <c r="F7" s="164" t="s">
        <v>2353</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2340</v>
      </c>
      <c r="B8" s="154" t="s">
        <v>2343</v>
      </c>
      <c r="C8" s="155" t="s">
        <v>2360</v>
      </c>
      <c r="D8" s="158" t="s">
        <v>2361</v>
      </c>
      <c r="E8" s="161" t="s">
        <v>2362</v>
      </c>
      <c r="F8" s="164" t="s">
        <v>2363</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2340</v>
      </c>
      <c r="B9" s="153" t="s">
        <v>2364</v>
      </c>
      <c r="C9" s="151" t="s">
        <v>2365</v>
      </c>
      <c r="D9" s="157" t="s">
        <v>2366</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2340</v>
      </c>
      <c r="B10" s="154" t="s">
        <v>2364</v>
      </c>
      <c r="C10" s="155" t="s">
        <v>2367</v>
      </c>
      <c r="D10" s="158" t="s">
        <v>2368</v>
      </c>
      <c r="E10" s="161" t="s">
        <v>2369</v>
      </c>
      <c r="F10" s="164" t="s">
        <v>2349</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2340</v>
      </c>
      <c r="B11" s="154" t="s">
        <v>2364</v>
      </c>
      <c r="C11" s="155" t="s">
        <v>2370</v>
      </c>
      <c r="D11" s="158" t="s">
        <v>2371</v>
      </c>
      <c r="E11" s="161" t="s">
        <v>2372</v>
      </c>
      <c r="F11" s="164" t="s">
        <v>2349</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2340</v>
      </c>
      <c r="B12" s="154" t="s">
        <v>2364</v>
      </c>
      <c r="C12" s="155" t="s">
        <v>2373</v>
      </c>
      <c r="D12" s="158" t="s">
        <v>2374</v>
      </c>
      <c r="E12" s="161" t="s">
        <v>2375</v>
      </c>
      <c r="F12" s="164" t="s">
        <v>2349</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2340</v>
      </c>
      <c r="B13" s="153" t="s">
        <v>2376</v>
      </c>
      <c r="C13" s="151" t="s">
        <v>2377</v>
      </c>
      <c r="D13" s="157" t="s">
        <v>2378</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2340</v>
      </c>
      <c r="B14" s="154" t="s">
        <v>2376</v>
      </c>
      <c r="C14" s="155" t="s">
        <v>2379</v>
      </c>
      <c r="D14" s="158" t="s">
        <v>2380</v>
      </c>
      <c r="E14" s="161" t="s">
        <v>2381</v>
      </c>
      <c r="F14" s="164" t="s">
        <v>2349</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2340</v>
      </c>
      <c r="B15" s="154" t="s">
        <v>2376</v>
      </c>
      <c r="C15" s="155" t="s">
        <v>2382</v>
      </c>
      <c r="D15" s="158" t="s">
        <v>2383</v>
      </c>
      <c r="E15" s="161" t="s">
        <v>2384</v>
      </c>
      <c r="F15" s="164" t="s">
        <v>2349</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2340</v>
      </c>
      <c r="B16" s="153" t="s">
        <v>2385</v>
      </c>
      <c r="C16" s="151" t="s">
        <v>2386</v>
      </c>
      <c r="D16" s="157" t="s">
        <v>2387</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2340</v>
      </c>
      <c r="B17" s="154" t="s">
        <v>2385</v>
      </c>
      <c r="C17" s="155" t="s">
        <v>2388</v>
      </c>
      <c r="D17" s="158" t="s">
        <v>2389</v>
      </c>
      <c r="E17" s="161" t="s">
        <v>2390</v>
      </c>
      <c r="F17" s="164" t="s">
        <v>2349</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2340</v>
      </c>
      <c r="B18" s="154" t="s">
        <v>2385</v>
      </c>
      <c r="C18" s="155" t="s">
        <v>2391</v>
      </c>
      <c r="D18" s="158" t="s">
        <v>2392</v>
      </c>
      <c r="E18" s="161" t="s">
        <v>2393</v>
      </c>
      <c r="F18" s="164" t="s">
        <v>2353</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2340</v>
      </c>
      <c r="B19" s="154" t="s">
        <v>2385</v>
      </c>
      <c r="C19" s="155" t="s">
        <v>2394</v>
      </c>
      <c r="D19" s="158" t="s">
        <v>2395</v>
      </c>
      <c r="E19" s="161" t="s">
        <v>2396</v>
      </c>
      <c r="F19" s="164" t="s">
        <v>2349</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2340</v>
      </c>
      <c r="B20" s="154" t="s">
        <v>2385</v>
      </c>
      <c r="C20" s="155" t="s">
        <v>2397</v>
      </c>
      <c r="D20" s="158" t="s">
        <v>2398</v>
      </c>
      <c r="E20" s="161" t="s">
        <v>2399</v>
      </c>
      <c r="F20" s="164" t="s">
        <v>2349</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2340</v>
      </c>
      <c r="B21" s="154" t="s">
        <v>2385</v>
      </c>
      <c r="C21" s="155" t="s">
        <v>2400</v>
      </c>
      <c r="D21" s="158" t="s">
        <v>2401</v>
      </c>
      <c r="E21" s="161" t="s">
        <v>2402</v>
      </c>
      <c r="F21" s="164" t="s">
        <v>2353</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2340</v>
      </c>
      <c r="B22" s="154" t="s">
        <v>2385</v>
      </c>
      <c r="C22" s="155" t="s">
        <v>2403</v>
      </c>
      <c r="D22" s="158" t="s">
        <v>2404</v>
      </c>
      <c r="E22" s="161" t="s">
        <v>2405</v>
      </c>
      <c r="F22" s="164" t="s">
        <v>2349</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2340</v>
      </c>
      <c r="B23" s="154" t="s">
        <v>2385</v>
      </c>
      <c r="C23" s="155" t="s">
        <v>2406</v>
      </c>
      <c r="D23" s="158" t="s">
        <v>2407</v>
      </c>
      <c r="E23" s="161" t="s">
        <v>2408</v>
      </c>
      <c r="F23" s="164" t="s">
        <v>2349</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2340</v>
      </c>
      <c r="B24" s="153" t="s">
        <v>2409</v>
      </c>
      <c r="C24" s="151" t="s">
        <v>2410</v>
      </c>
      <c r="D24" s="157" t="s">
        <v>2411</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2340</v>
      </c>
      <c r="B25" s="154" t="s">
        <v>2409</v>
      </c>
      <c r="C25" s="155" t="s">
        <v>2412</v>
      </c>
      <c r="D25" s="158" t="s">
        <v>2413</v>
      </c>
      <c r="E25" s="161" t="s">
        <v>2414</v>
      </c>
      <c r="F25" s="164" t="s">
        <v>2349</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2340</v>
      </c>
      <c r="B26" s="154" t="s">
        <v>2409</v>
      </c>
      <c r="C26" s="155" t="s">
        <v>2415</v>
      </c>
      <c r="D26" s="158" t="s">
        <v>2416</v>
      </c>
      <c r="E26" s="161" t="s">
        <v>2417</v>
      </c>
      <c r="F26" s="164" t="s">
        <v>2349</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2340</v>
      </c>
      <c r="B27" s="154" t="s">
        <v>2409</v>
      </c>
      <c r="C27" s="155" t="s">
        <v>2418</v>
      </c>
      <c r="D27" s="158" t="s">
        <v>2419</v>
      </c>
      <c r="E27" s="161" t="s">
        <v>2420</v>
      </c>
      <c r="F27" s="164" t="s">
        <v>2353</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2340</v>
      </c>
      <c r="B28" s="154" t="s">
        <v>2409</v>
      </c>
      <c r="C28" s="155" t="s">
        <v>2421</v>
      </c>
      <c r="D28" s="158" t="s">
        <v>2422</v>
      </c>
      <c r="E28" s="161" t="s">
        <v>2423</v>
      </c>
      <c r="F28" s="164" t="s">
        <v>2349</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2340</v>
      </c>
      <c r="B29" s="153" t="s">
        <v>2424</v>
      </c>
      <c r="C29" s="151" t="s">
        <v>2425</v>
      </c>
      <c r="D29" s="157" t="s">
        <v>2426</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2340</v>
      </c>
      <c r="B30" s="154" t="s">
        <v>2424</v>
      </c>
      <c r="C30" s="155" t="s">
        <v>2427</v>
      </c>
      <c r="D30" s="158" t="s">
        <v>2428</v>
      </c>
      <c r="E30" s="161" t="s">
        <v>2429</v>
      </c>
      <c r="F30" s="164" t="s">
        <v>2363</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2340</v>
      </c>
      <c r="B31" s="154" t="s">
        <v>2424</v>
      </c>
      <c r="C31" s="155" t="s">
        <v>2430</v>
      </c>
      <c r="D31" s="158" t="s">
        <v>2431</v>
      </c>
      <c r="E31" s="161" t="s">
        <v>2432</v>
      </c>
      <c r="F31" s="164" t="s">
        <v>2363</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2340</v>
      </c>
      <c r="B32" s="154" t="s">
        <v>2424</v>
      </c>
      <c r="C32" s="155" t="s">
        <v>2433</v>
      </c>
      <c r="D32" s="158" t="s">
        <v>2434</v>
      </c>
      <c r="E32" s="161" t="s">
        <v>2435</v>
      </c>
      <c r="F32" s="164" t="s">
        <v>2363</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2340</v>
      </c>
      <c r="B33" s="154" t="s">
        <v>2424</v>
      </c>
      <c r="C33" s="155" t="s">
        <v>2436</v>
      </c>
      <c r="D33" s="158" t="s">
        <v>2437</v>
      </c>
      <c r="E33" s="161" t="s">
        <v>2438</v>
      </c>
      <c r="F33" s="164" t="s">
        <v>2363</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2340</v>
      </c>
      <c r="B34" s="154" t="s">
        <v>2424</v>
      </c>
      <c r="C34" s="155" t="s">
        <v>2439</v>
      </c>
      <c r="D34" s="158" t="s">
        <v>2440</v>
      </c>
      <c r="E34" s="161" t="s">
        <v>2441</v>
      </c>
      <c r="F34" s="164" t="s">
        <v>2363</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2340</v>
      </c>
      <c r="B35" s="154" t="s">
        <v>2424</v>
      </c>
      <c r="C35" s="155" t="s">
        <v>2442</v>
      </c>
      <c r="D35" s="158" t="s">
        <v>2443</v>
      </c>
      <c r="E35" s="161" t="s">
        <v>2444</v>
      </c>
      <c r="F35" s="164" t="s">
        <v>2363</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2340</v>
      </c>
      <c r="B36" s="154" t="s">
        <v>2424</v>
      </c>
      <c r="C36" s="155" t="s">
        <v>2445</v>
      </c>
      <c r="D36" s="158" t="s">
        <v>2446</v>
      </c>
      <c r="E36" s="161" t="s">
        <v>2447</v>
      </c>
      <c r="F36" s="164" t="s">
        <v>2363</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2340</v>
      </c>
      <c r="B37" s="154" t="s">
        <v>2424</v>
      </c>
      <c r="C37" s="155" t="s">
        <v>2448</v>
      </c>
      <c r="D37" s="158" t="s">
        <v>2449</v>
      </c>
      <c r="E37" s="161" t="s">
        <v>2450</v>
      </c>
      <c r="F37" s="164" t="s">
        <v>2363</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2340</v>
      </c>
      <c r="B38" s="154" t="s">
        <v>2424</v>
      </c>
      <c r="C38" s="155" t="s">
        <v>2451</v>
      </c>
      <c r="D38" s="158" t="s">
        <v>2452</v>
      </c>
      <c r="E38" s="161" t="s">
        <v>2453</v>
      </c>
      <c r="F38" s="164" t="s">
        <v>2363</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2340</v>
      </c>
      <c r="B39" s="154" t="s">
        <v>2424</v>
      </c>
      <c r="C39" s="155" t="s">
        <v>2454</v>
      </c>
      <c r="D39" s="158" t="s">
        <v>2455</v>
      </c>
      <c r="E39" s="161" t="s">
        <v>2456</v>
      </c>
      <c r="F39" s="164" t="s">
        <v>2363</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2457</v>
      </c>
      <c r="B40" s="152" t="s">
        <v>21</v>
      </c>
      <c r="C40" s="150" t="s">
        <v>2458</v>
      </c>
      <c r="D40" s="156" t="s">
        <v>2459</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2457</v>
      </c>
      <c r="B41" s="153" t="s">
        <v>2460</v>
      </c>
      <c r="C41" s="151" t="s">
        <v>2461</v>
      </c>
      <c r="D41" s="157" t="s">
        <v>2462</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2457</v>
      </c>
      <c r="B42" s="154" t="s">
        <v>2460</v>
      </c>
      <c r="C42" s="155" t="s">
        <v>2463</v>
      </c>
      <c r="D42" s="158" t="s">
        <v>2464</v>
      </c>
      <c r="E42" s="161" t="s">
        <v>2465</v>
      </c>
      <c r="F42" s="164" t="s">
        <v>2349</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2457</v>
      </c>
      <c r="B43" s="154" t="s">
        <v>2460</v>
      </c>
      <c r="C43" s="155" t="s">
        <v>2466</v>
      </c>
      <c r="D43" s="158" t="s">
        <v>2467</v>
      </c>
      <c r="E43" s="161" t="s">
        <v>2468</v>
      </c>
      <c r="F43" s="164" t="s">
        <v>2349</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2457</v>
      </c>
      <c r="B44" s="154" t="s">
        <v>2460</v>
      </c>
      <c r="C44" s="155" t="s">
        <v>2469</v>
      </c>
      <c r="D44" s="158" t="s">
        <v>2470</v>
      </c>
      <c r="E44" s="161" t="s">
        <v>2471</v>
      </c>
      <c r="F44" s="164" t="s">
        <v>2353</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2457</v>
      </c>
      <c r="B45" s="154" t="s">
        <v>2460</v>
      </c>
      <c r="C45" s="155" t="s">
        <v>2472</v>
      </c>
      <c r="D45" s="158" t="s">
        <v>2473</v>
      </c>
      <c r="E45" s="161" t="s">
        <v>2474</v>
      </c>
      <c r="F45" s="164" t="s">
        <v>2363</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2457</v>
      </c>
      <c r="B46" s="154" t="s">
        <v>2460</v>
      </c>
      <c r="C46" s="155" t="s">
        <v>2475</v>
      </c>
      <c r="D46" s="158" t="s">
        <v>2476</v>
      </c>
      <c r="E46" s="161" t="s">
        <v>2477</v>
      </c>
      <c r="F46" s="164" t="s">
        <v>2349</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2457</v>
      </c>
      <c r="B47" s="154" t="s">
        <v>2460</v>
      </c>
      <c r="C47" s="155" t="s">
        <v>2478</v>
      </c>
      <c r="D47" s="158" t="s">
        <v>2479</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2457</v>
      </c>
      <c r="B48" s="154" t="s">
        <v>2460</v>
      </c>
      <c r="C48" s="155" t="s">
        <v>2480</v>
      </c>
      <c r="D48" s="158" t="s">
        <v>2481</v>
      </c>
      <c r="E48" s="161" t="s">
        <v>2482</v>
      </c>
      <c r="F48" s="164" t="s">
        <v>2349</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2457</v>
      </c>
      <c r="B49" s="154" t="s">
        <v>2460</v>
      </c>
      <c r="C49" s="155" t="s">
        <v>2483</v>
      </c>
      <c r="D49" s="158" t="s">
        <v>2484</v>
      </c>
      <c r="E49" s="161" t="s">
        <v>2485</v>
      </c>
      <c r="F49" s="164" t="s">
        <v>2353</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2457</v>
      </c>
      <c r="B50" s="153" t="s">
        <v>2486</v>
      </c>
      <c r="C50" s="151" t="s">
        <v>2487</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2457</v>
      </c>
      <c r="B51" s="154" t="s">
        <v>2486</v>
      </c>
      <c r="C51" s="155" t="s">
        <v>2488</v>
      </c>
      <c r="D51" s="158" t="s">
        <v>2489</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2457</v>
      </c>
      <c r="B52" s="154" t="s">
        <v>2486</v>
      </c>
      <c r="C52" s="155" t="s">
        <v>2490</v>
      </c>
      <c r="D52" s="158" t="s">
        <v>2491</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2457</v>
      </c>
      <c r="B53" s="154" t="s">
        <v>2486</v>
      </c>
      <c r="C53" s="155" t="s">
        <v>2492</v>
      </c>
      <c r="D53" s="158" t="s">
        <v>2493</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2457</v>
      </c>
      <c r="B54" s="154" t="s">
        <v>2486</v>
      </c>
      <c r="C54" s="155" t="s">
        <v>2494</v>
      </c>
      <c r="D54" s="158" t="s">
        <v>2495</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2457</v>
      </c>
      <c r="B55" s="154" t="s">
        <v>2486</v>
      </c>
      <c r="C55" s="155" t="s">
        <v>2496</v>
      </c>
      <c r="D55" s="158" t="s">
        <v>2497</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2457</v>
      </c>
      <c r="B56" s="153" t="s">
        <v>611</v>
      </c>
      <c r="C56" s="151" t="s">
        <v>2498</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2457</v>
      </c>
      <c r="B57" s="154" t="s">
        <v>611</v>
      </c>
      <c r="C57" s="155" t="s">
        <v>2499</v>
      </c>
      <c r="D57" s="158" t="s">
        <v>2500</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2457</v>
      </c>
      <c r="B58" s="154" t="s">
        <v>611</v>
      </c>
      <c r="C58" s="155" t="s">
        <v>2501</v>
      </c>
      <c r="D58" s="158" t="s">
        <v>2502</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2457</v>
      </c>
      <c r="B59" s="154" t="s">
        <v>611</v>
      </c>
      <c r="C59" s="155" t="s">
        <v>2503</v>
      </c>
      <c r="D59" s="158" t="s">
        <v>2504</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2457</v>
      </c>
      <c r="B60" s="154" t="s">
        <v>611</v>
      </c>
      <c r="C60" s="155" t="s">
        <v>2505</v>
      </c>
      <c r="D60" s="158" t="s">
        <v>2506</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2457</v>
      </c>
      <c r="B61" s="153" t="s">
        <v>2507</v>
      </c>
      <c r="C61" s="151" t="s">
        <v>2508</v>
      </c>
      <c r="D61" s="157" t="s">
        <v>2509</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2457</v>
      </c>
      <c r="B62" s="154" t="s">
        <v>2507</v>
      </c>
      <c r="C62" s="155" t="s">
        <v>2510</v>
      </c>
      <c r="D62" s="158" t="s">
        <v>2511</v>
      </c>
      <c r="E62" s="161" t="s">
        <v>2512</v>
      </c>
      <c r="F62" s="164" t="s">
        <v>2349</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2457</v>
      </c>
      <c r="B63" s="154" t="s">
        <v>2507</v>
      </c>
      <c r="C63" s="155" t="s">
        <v>2513</v>
      </c>
      <c r="D63" s="158" t="s">
        <v>2514</v>
      </c>
      <c r="E63" s="161" t="s">
        <v>2515</v>
      </c>
      <c r="F63" s="164" t="s">
        <v>2353</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2457</v>
      </c>
      <c r="B64" s="154" t="s">
        <v>2507</v>
      </c>
      <c r="C64" s="155" t="s">
        <v>2516</v>
      </c>
      <c r="D64" s="158" t="s">
        <v>2517</v>
      </c>
      <c r="E64" s="161" t="s">
        <v>2518</v>
      </c>
      <c r="F64" s="164" t="s">
        <v>2349</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2457</v>
      </c>
      <c r="B65" s="154" t="s">
        <v>2507</v>
      </c>
      <c r="C65" s="155" t="s">
        <v>2519</v>
      </c>
      <c r="D65" s="158" t="s">
        <v>2520</v>
      </c>
      <c r="E65" s="161" t="s">
        <v>2521</v>
      </c>
      <c r="F65" s="164" t="s">
        <v>2349</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2457</v>
      </c>
      <c r="B66" s="153" t="s">
        <v>2115</v>
      </c>
      <c r="C66" s="151" t="s">
        <v>2522</v>
      </c>
      <c r="D66" s="157" t="s">
        <v>2523</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2457</v>
      </c>
      <c r="B67" s="154" t="s">
        <v>2115</v>
      </c>
      <c r="C67" s="155" t="s">
        <v>2524</v>
      </c>
      <c r="D67" s="158" t="s">
        <v>2525</v>
      </c>
      <c r="E67" s="161" t="s">
        <v>2526</v>
      </c>
      <c r="F67" s="164" t="s">
        <v>2349</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2457</v>
      </c>
      <c r="B68" s="154" t="s">
        <v>2115</v>
      </c>
      <c r="C68" s="155" t="s">
        <v>2527</v>
      </c>
      <c r="D68" s="158" t="s">
        <v>2528</v>
      </c>
      <c r="E68" s="161" t="s">
        <v>2529</v>
      </c>
      <c r="F68" s="164" t="s">
        <v>2349</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2457</v>
      </c>
      <c r="B69" s="154" t="s">
        <v>2115</v>
      </c>
      <c r="C69" s="155" t="s">
        <v>2530</v>
      </c>
      <c r="D69" s="158" t="s">
        <v>2531</v>
      </c>
      <c r="E69" s="161" t="s">
        <v>2532</v>
      </c>
      <c r="F69" s="164" t="s">
        <v>2353</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2457</v>
      </c>
      <c r="B70" s="154" t="s">
        <v>2115</v>
      </c>
      <c r="C70" s="155" t="s">
        <v>2533</v>
      </c>
      <c r="D70" s="158" t="s">
        <v>2534</v>
      </c>
      <c r="E70" s="161" t="s">
        <v>2535</v>
      </c>
      <c r="F70" s="164" t="s">
        <v>2349</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2457</v>
      </c>
      <c r="B71" s="154" t="s">
        <v>2115</v>
      </c>
      <c r="C71" s="155" t="s">
        <v>2536</v>
      </c>
      <c r="D71" s="158" t="s">
        <v>2537</v>
      </c>
      <c r="E71" s="161" t="s">
        <v>2538</v>
      </c>
      <c r="F71" s="164" t="s">
        <v>2349</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2457</v>
      </c>
      <c r="B72" s="154" t="s">
        <v>2115</v>
      </c>
      <c r="C72" s="155" t="s">
        <v>2539</v>
      </c>
      <c r="D72" s="158" t="s">
        <v>2540</v>
      </c>
      <c r="E72" s="161" t="s">
        <v>2541</v>
      </c>
      <c r="F72" s="164" t="s">
        <v>2349</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2457</v>
      </c>
      <c r="B73" s="154" t="s">
        <v>2115</v>
      </c>
      <c r="C73" s="155" t="s">
        <v>2542</v>
      </c>
      <c r="D73" s="158" t="s">
        <v>2543</v>
      </c>
      <c r="E73" s="161" t="s">
        <v>2544</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2457</v>
      </c>
      <c r="B74" s="154" t="s">
        <v>2115</v>
      </c>
      <c r="C74" s="155" t="s">
        <v>2545</v>
      </c>
      <c r="D74" s="158" t="s">
        <v>2546</v>
      </c>
      <c r="E74" s="161" t="s">
        <v>2547</v>
      </c>
      <c r="F74" s="164" t="s">
        <v>2353</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2457</v>
      </c>
      <c r="B75" s="154" t="s">
        <v>2115</v>
      </c>
      <c r="C75" s="155" t="s">
        <v>2548</v>
      </c>
      <c r="D75" s="158" t="s">
        <v>2549</v>
      </c>
      <c r="E75" s="161" t="s">
        <v>2550</v>
      </c>
      <c r="F75" s="164" t="s">
        <v>2363</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2457</v>
      </c>
      <c r="B76" s="154" t="s">
        <v>2115</v>
      </c>
      <c r="C76" s="155" t="s">
        <v>2551</v>
      </c>
      <c r="D76" s="158" t="s">
        <v>2552</v>
      </c>
      <c r="E76" s="161" t="s">
        <v>2553</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2457</v>
      </c>
      <c r="B77" s="153" t="s">
        <v>2385</v>
      </c>
      <c r="C77" s="151" t="s">
        <v>2554</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2457</v>
      </c>
      <c r="B78" s="154" t="s">
        <v>2385</v>
      </c>
      <c r="C78" s="155" t="s">
        <v>2555</v>
      </c>
      <c r="D78" s="158" t="s">
        <v>2556</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2457</v>
      </c>
      <c r="B79" s="154" t="s">
        <v>2385</v>
      </c>
      <c r="C79" s="155" t="s">
        <v>2557</v>
      </c>
      <c r="D79" s="158" t="s">
        <v>2558</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2457</v>
      </c>
      <c r="B80" s="154" t="s">
        <v>2385</v>
      </c>
      <c r="C80" s="155" t="s">
        <v>2559</v>
      </c>
      <c r="D80" s="158" t="s">
        <v>2560</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2457</v>
      </c>
      <c r="B81" s="153" t="s">
        <v>2313</v>
      </c>
      <c r="C81" s="151" t="s">
        <v>2561</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2457</v>
      </c>
      <c r="B82" s="154" t="s">
        <v>2313</v>
      </c>
      <c r="C82" s="155" t="s">
        <v>2562</v>
      </c>
      <c r="D82" s="158" t="s">
        <v>2563</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2457</v>
      </c>
      <c r="B83" s="154" t="s">
        <v>2313</v>
      </c>
      <c r="C83" s="155" t="s">
        <v>2564</v>
      </c>
      <c r="D83" s="158" t="s">
        <v>2565</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2457</v>
      </c>
      <c r="B84" s="154" t="s">
        <v>2313</v>
      </c>
      <c r="C84" s="155" t="s">
        <v>2566</v>
      </c>
      <c r="D84" s="158" t="s">
        <v>2567</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2457</v>
      </c>
      <c r="B85" s="154" t="s">
        <v>2313</v>
      </c>
      <c r="C85" s="155" t="s">
        <v>2568</v>
      </c>
      <c r="D85" s="158" t="s">
        <v>2569</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2457</v>
      </c>
      <c r="B86" s="154" t="s">
        <v>2313</v>
      </c>
      <c r="C86" s="155" t="s">
        <v>2570</v>
      </c>
      <c r="D86" s="158" t="s">
        <v>2571</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2572</v>
      </c>
      <c r="B87" s="152" t="s">
        <v>21</v>
      </c>
      <c r="C87" s="150" t="s">
        <v>2573</v>
      </c>
      <c r="D87" s="156" t="s">
        <v>2574</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2572</v>
      </c>
      <c r="B88" s="153" t="s">
        <v>2575</v>
      </c>
      <c r="C88" s="151" t="s">
        <v>2576</v>
      </c>
      <c r="D88" s="157" t="s">
        <v>2577</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2572</v>
      </c>
      <c r="B89" s="154" t="s">
        <v>2575</v>
      </c>
      <c r="C89" s="155" t="s">
        <v>2578</v>
      </c>
      <c r="D89" s="158" t="s">
        <v>2579</v>
      </c>
      <c r="E89" s="161" t="s">
        <v>2580</v>
      </c>
      <c r="F89" s="164" t="s">
        <v>2349</v>
      </c>
      <c r="G89" s="167">
        <f>IF(COUNTIF(H89:AU89,"&lt;&gt;")=0,"",SUMPRODUCT(((Recommendations[ImplStatus]="Implemented")+(Recommendations[ImplStatus]="Compensated"))*ISNUMBER(MATCH(Recommendations[Id],H89:AU89,0)))/COUNTIF(H89:AU89,"&lt;&gt;"))</f>
        <v>0</v>
      </c>
      <c r="H89" s="170" t="s">
        <v>197</v>
      </c>
      <c r="I89" s="170" t="s">
        <v>363</v>
      </c>
      <c r="J89" s="170" t="s">
        <v>368</v>
      </c>
      <c r="K89" s="170" t="s">
        <v>373</v>
      </c>
      <c r="L89" s="170" t="s">
        <v>378</v>
      </c>
      <c r="M89" s="170" t="s">
        <v>382</v>
      </c>
      <c r="N89" s="170" t="s">
        <v>411</v>
      </c>
      <c r="O89" s="170" t="s">
        <v>416</v>
      </c>
      <c r="P89" s="170" t="s">
        <v>420</v>
      </c>
      <c r="Q89" s="170" t="s">
        <v>450</v>
      </c>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2572</v>
      </c>
      <c r="B90" s="154" t="s">
        <v>2575</v>
      </c>
      <c r="C90" s="155" t="s">
        <v>2581</v>
      </c>
      <c r="D90" s="158" t="s">
        <v>2582</v>
      </c>
      <c r="E90" s="161" t="s">
        <v>2583</v>
      </c>
      <c r="F90" s="164" t="s">
        <v>2353</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2572</v>
      </c>
      <c r="B91" s="154" t="s">
        <v>2575</v>
      </c>
      <c r="C91" s="155" t="s">
        <v>2584</v>
      </c>
      <c r="D91" s="158" t="s">
        <v>2585</v>
      </c>
      <c r="E91" s="161" t="s">
        <v>2586</v>
      </c>
      <c r="F91" s="164" t="s">
        <v>2349</v>
      </c>
      <c r="G91" s="167">
        <f>IF(COUNTIF(H91:AU91,"&lt;&gt;")=0,"",SUMPRODUCT(((Recommendations[ImplStatus]="Implemented")+(Recommendations[ImplStatus]="Compensated"))*ISNUMBER(MATCH(Recommendations[Id],H91:AU91,0)))/COUNTIF(H91:AU91,"&lt;&gt;"))</f>
        <v>0</v>
      </c>
      <c r="H91" s="170" t="s">
        <v>202</v>
      </c>
      <c r="I91" s="170" t="s">
        <v>207</v>
      </c>
      <c r="J91" s="170" t="s">
        <v>308</v>
      </c>
      <c r="K91" s="170" t="s">
        <v>338</v>
      </c>
      <c r="L91" s="170" t="s">
        <v>348</v>
      </c>
      <c r="M91" s="170" t="s">
        <v>386</v>
      </c>
      <c r="N91" s="170"/>
      <c r="O91" s="170"/>
      <c r="P91" s="170"/>
      <c r="Q91" s="170"/>
      <c r="R91" s="170"/>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2572</v>
      </c>
      <c r="B92" s="154" t="s">
        <v>2575</v>
      </c>
      <c r="C92" s="155" t="s">
        <v>2587</v>
      </c>
      <c r="D92" s="158" t="s">
        <v>2588</v>
      </c>
      <c r="E92" s="161" t="s">
        <v>2589</v>
      </c>
      <c r="F92" s="164" t="s">
        <v>2349</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2572</v>
      </c>
      <c r="B93" s="154" t="s">
        <v>2575</v>
      </c>
      <c r="C93" s="155" t="s">
        <v>2590</v>
      </c>
      <c r="D93" s="158" t="s">
        <v>2591</v>
      </c>
      <c r="E93" s="161" t="s">
        <v>2592</v>
      </c>
      <c r="F93" s="164" t="s">
        <v>2349</v>
      </c>
      <c r="G93" s="167">
        <f>IF(COUNTIF(H93:AU93,"&lt;&gt;")=0,"",SUMPRODUCT(((Recommendations[ImplStatus]="Implemented")+(Recommendations[ImplStatus]="Compensated"))*ISNUMBER(MATCH(Recommendations[Id],H93:AU93,0)))/COUNTIF(H93:AU93,"&lt;&gt;"))</f>
        <v>0</v>
      </c>
      <c r="H93" s="170" t="s">
        <v>166</v>
      </c>
      <c r="I93" s="170" t="s">
        <v>172</v>
      </c>
      <c r="J93" s="170" t="s">
        <v>182</v>
      </c>
      <c r="K93" s="170" t="s">
        <v>187</v>
      </c>
      <c r="L93" s="170" t="s">
        <v>192</v>
      </c>
      <c r="M93" s="170" t="s">
        <v>212</v>
      </c>
      <c r="N93" s="170" t="s">
        <v>293</v>
      </c>
      <c r="O93" s="170" t="s">
        <v>303</v>
      </c>
      <c r="P93" s="170" t="s">
        <v>333</v>
      </c>
      <c r="Q93" s="170" t="s">
        <v>425</v>
      </c>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2572</v>
      </c>
      <c r="B94" s="154" t="s">
        <v>2575</v>
      </c>
      <c r="C94" s="155" t="s">
        <v>2593</v>
      </c>
      <c r="D94" s="158" t="s">
        <v>2594</v>
      </c>
      <c r="E94" s="161" t="s">
        <v>2595</v>
      </c>
      <c r="F94" s="164" t="s">
        <v>2353</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2572</v>
      </c>
      <c r="B95" s="153" t="s">
        <v>2596</v>
      </c>
      <c r="C95" s="151" t="s">
        <v>2597</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2572</v>
      </c>
      <c r="B96" s="154" t="s">
        <v>2596</v>
      </c>
      <c r="C96" s="155" t="s">
        <v>2598</v>
      </c>
      <c r="D96" s="158" t="s">
        <v>2599</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2572</v>
      </c>
      <c r="B97" s="154" t="s">
        <v>2596</v>
      </c>
      <c r="C97" s="155" t="s">
        <v>2600</v>
      </c>
      <c r="D97" s="158" t="s">
        <v>2601</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2572</v>
      </c>
      <c r="B98" s="154" t="s">
        <v>2596</v>
      </c>
      <c r="C98" s="155" t="s">
        <v>2602</v>
      </c>
      <c r="D98" s="158" t="s">
        <v>2603</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2572</v>
      </c>
      <c r="B99" s="154" t="s">
        <v>2596</v>
      </c>
      <c r="C99" s="155" t="s">
        <v>2604</v>
      </c>
      <c r="D99" s="158" t="s">
        <v>2605</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2572</v>
      </c>
      <c r="B100" s="154" t="s">
        <v>2596</v>
      </c>
      <c r="C100" s="155" t="s">
        <v>2606</v>
      </c>
      <c r="D100" s="158" t="s">
        <v>2607</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2572</v>
      </c>
      <c r="B101" s="154" t="s">
        <v>2596</v>
      </c>
      <c r="C101" s="155" t="s">
        <v>2608</v>
      </c>
      <c r="D101" s="158" t="s">
        <v>2609</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2572</v>
      </c>
      <c r="B102" s="154" t="s">
        <v>2596</v>
      </c>
      <c r="C102" s="155" t="s">
        <v>2610</v>
      </c>
      <c r="D102" s="158" t="s">
        <v>2611</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2572</v>
      </c>
      <c r="B103" s="153" t="s">
        <v>1756</v>
      </c>
      <c r="C103" s="151" t="s">
        <v>2612</v>
      </c>
      <c r="D103" s="157" t="s">
        <v>2613</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2572</v>
      </c>
      <c r="B104" s="154" t="s">
        <v>1756</v>
      </c>
      <c r="C104" s="155" t="s">
        <v>2614</v>
      </c>
      <c r="D104" s="158" t="s">
        <v>2615</v>
      </c>
      <c r="E104" s="161" t="s">
        <v>2616</v>
      </c>
      <c r="F104" s="164" t="s">
        <v>2349</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2572</v>
      </c>
      <c r="B105" s="154" t="s">
        <v>1756</v>
      </c>
      <c r="C105" s="155" t="s">
        <v>2617</v>
      </c>
      <c r="D105" s="158" t="s">
        <v>2618</v>
      </c>
      <c r="E105" s="161" t="s">
        <v>2619</v>
      </c>
      <c r="F105" s="164" t="s">
        <v>2353</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2572</v>
      </c>
      <c r="B106" s="154" t="s">
        <v>1756</v>
      </c>
      <c r="C106" s="155" t="s">
        <v>2620</v>
      </c>
      <c r="D106" s="158" t="s">
        <v>2621</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2572</v>
      </c>
      <c r="B107" s="154" t="s">
        <v>1756</v>
      </c>
      <c r="C107" s="155" t="s">
        <v>2622</v>
      </c>
      <c r="D107" s="158" t="s">
        <v>2623</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2572</v>
      </c>
      <c r="B108" s="154" t="s">
        <v>1756</v>
      </c>
      <c r="C108" s="155" t="s">
        <v>2624</v>
      </c>
      <c r="D108" s="158" t="s">
        <v>2625</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2572</v>
      </c>
      <c r="B109" s="153" t="s">
        <v>2626</v>
      </c>
      <c r="C109" s="151" t="s">
        <v>2627</v>
      </c>
      <c r="D109" s="157" t="s">
        <v>2628</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2572</v>
      </c>
      <c r="B110" s="154" t="s">
        <v>2626</v>
      </c>
      <c r="C110" s="155" t="s">
        <v>2629</v>
      </c>
      <c r="D110" s="158" t="s">
        <v>2630</v>
      </c>
      <c r="E110" s="161" t="s">
        <v>2631</v>
      </c>
      <c r="F110" s="164" t="s">
        <v>2349</v>
      </c>
      <c r="G110" s="167">
        <f>IF(COUNTIF(H110:AU110,"&lt;&gt;")=0,"",SUMPRODUCT(((Recommendations[ImplStatus]="Implemented")+(Recommendations[ImplStatus]="Compensated"))*ISNUMBER(MATCH(Recommendations[Id],H110:AU110,0)))/COUNTIF(H110:AU110,"&lt;&gt;"))</f>
        <v>0</v>
      </c>
      <c r="H110" s="170" t="s">
        <v>273</v>
      </c>
      <c r="I110" s="170" t="s">
        <v>278</v>
      </c>
      <c r="J110" s="170" t="s">
        <v>283</v>
      </c>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2572</v>
      </c>
      <c r="B111" s="154" t="s">
        <v>2626</v>
      </c>
      <c r="C111" s="155" t="s">
        <v>2632</v>
      </c>
      <c r="D111" s="158" t="s">
        <v>2633</v>
      </c>
      <c r="E111" s="161" t="s">
        <v>2634</v>
      </c>
      <c r="F111" s="164" t="s">
        <v>2349</v>
      </c>
      <c r="G111" s="167">
        <f>IF(COUNTIF(H111:AU111,"&lt;&gt;")=0,"",SUMPRODUCT(((Recommendations[ImplStatus]="Implemented")+(Recommendations[ImplStatus]="Compensated"))*ISNUMBER(MATCH(Recommendations[Id],H111:AU111,0)))/COUNTIF(H111:AU111,"&lt;&gt;"))</f>
        <v>0</v>
      </c>
      <c r="H111" s="170" t="s">
        <v>353</v>
      </c>
      <c r="I111" s="170" t="s">
        <v>386</v>
      </c>
      <c r="J111" s="170" t="s">
        <v>396</v>
      </c>
      <c r="K111" s="170" t="s">
        <v>401</v>
      </c>
      <c r="L111" s="170" t="s">
        <v>406</v>
      </c>
      <c r="M111" s="170"/>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2572</v>
      </c>
      <c r="B112" s="154" t="s">
        <v>2626</v>
      </c>
      <c r="C112" s="155" t="s">
        <v>2635</v>
      </c>
      <c r="D112" s="158" t="s">
        <v>2636</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2572</v>
      </c>
      <c r="B113" s="154" t="s">
        <v>2626</v>
      </c>
      <c r="C113" s="155" t="s">
        <v>2637</v>
      </c>
      <c r="D113" s="158" t="s">
        <v>2638</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2572</v>
      </c>
      <c r="B114" s="154" t="s">
        <v>2626</v>
      </c>
      <c r="C114" s="155" t="s">
        <v>2639</v>
      </c>
      <c r="D114" s="158" t="s">
        <v>2640</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2572</v>
      </c>
      <c r="B115" s="154" t="s">
        <v>2626</v>
      </c>
      <c r="C115" s="155" t="s">
        <v>2641</v>
      </c>
      <c r="D115" s="158" t="s">
        <v>2642</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2572</v>
      </c>
      <c r="B116" s="154" t="s">
        <v>2626</v>
      </c>
      <c r="C116" s="155" t="s">
        <v>2643</v>
      </c>
      <c r="D116" s="158" t="s">
        <v>2644</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2572</v>
      </c>
      <c r="B117" s="154" t="s">
        <v>2626</v>
      </c>
      <c r="C117" s="155" t="s">
        <v>2645</v>
      </c>
      <c r="D117" s="158" t="s">
        <v>2646</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2572</v>
      </c>
      <c r="B118" s="154" t="s">
        <v>2626</v>
      </c>
      <c r="C118" s="155" t="s">
        <v>2647</v>
      </c>
      <c r="D118" s="158" t="s">
        <v>2648</v>
      </c>
      <c r="E118" s="161" t="s">
        <v>2649</v>
      </c>
      <c r="F118" s="164" t="s">
        <v>2349</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2572</v>
      </c>
      <c r="B119" s="154" t="s">
        <v>2626</v>
      </c>
      <c r="C119" s="155" t="s">
        <v>2650</v>
      </c>
      <c r="D119" s="158" t="s">
        <v>2651</v>
      </c>
      <c r="E119" s="161" t="s">
        <v>2652</v>
      </c>
      <c r="F119" s="164" t="s">
        <v>2349</v>
      </c>
      <c r="G119" s="167">
        <f>IF(COUNTIF(H119:AU119,"&lt;&gt;")=0,"",SUMPRODUCT(((Recommendations[ImplStatus]="Implemented")+(Recommendations[ImplStatus]="Compensated"))*ISNUMBER(MATCH(Recommendations[Id],H119:AU119,0)))/COUNTIF(H119:AU119,"&lt;&gt;"))</f>
        <v>0</v>
      </c>
      <c r="H119" s="170" t="s">
        <v>323</v>
      </c>
      <c r="I119" s="170" t="s">
        <v>328</v>
      </c>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2572</v>
      </c>
      <c r="B120" s="153" t="s">
        <v>2653</v>
      </c>
      <c r="C120" s="151" t="s">
        <v>2654</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2572</v>
      </c>
      <c r="B121" s="154" t="s">
        <v>2653</v>
      </c>
      <c r="C121" s="155" t="s">
        <v>2655</v>
      </c>
      <c r="D121" s="158" t="s">
        <v>2656</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2572</v>
      </c>
      <c r="B122" s="154" t="s">
        <v>2653</v>
      </c>
      <c r="C122" s="155" t="s">
        <v>2657</v>
      </c>
      <c r="D122" s="158" t="s">
        <v>2658</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2572</v>
      </c>
      <c r="B123" s="154" t="s">
        <v>2653</v>
      </c>
      <c r="C123" s="155" t="s">
        <v>2659</v>
      </c>
      <c r="D123" s="158" t="s">
        <v>2660</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2572</v>
      </c>
      <c r="B124" s="154" t="s">
        <v>2653</v>
      </c>
      <c r="C124" s="155" t="s">
        <v>2661</v>
      </c>
      <c r="D124" s="158" t="s">
        <v>2662</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2572</v>
      </c>
      <c r="B125" s="154" t="s">
        <v>2653</v>
      </c>
      <c r="C125" s="155" t="s">
        <v>2663</v>
      </c>
      <c r="D125" s="158" t="s">
        <v>2664</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2572</v>
      </c>
      <c r="B126" s="154" t="s">
        <v>2653</v>
      </c>
      <c r="C126" s="155" t="s">
        <v>2665</v>
      </c>
      <c r="D126" s="158" t="s">
        <v>2666</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2572</v>
      </c>
      <c r="B127" s="154" t="s">
        <v>2653</v>
      </c>
      <c r="C127" s="155" t="s">
        <v>2667</v>
      </c>
      <c r="D127" s="158" t="s">
        <v>2668</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2572</v>
      </c>
      <c r="B128" s="154" t="s">
        <v>2653</v>
      </c>
      <c r="C128" s="155" t="s">
        <v>2669</v>
      </c>
      <c r="D128" s="158" t="s">
        <v>2670</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2572</v>
      </c>
      <c r="B129" s="154" t="s">
        <v>2653</v>
      </c>
      <c r="C129" s="155" t="s">
        <v>2671</v>
      </c>
      <c r="D129" s="158" t="s">
        <v>2672</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2572</v>
      </c>
      <c r="B130" s="154" t="s">
        <v>2653</v>
      </c>
      <c r="C130" s="155" t="s">
        <v>2673</v>
      </c>
      <c r="D130" s="158" t="s">
        <v>2674</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2572</v>
      </c>
      <c r="B131" s="154" t="s">
        <v>2653</v>
      </c>
      <c r="C131" s="155" t="s">
        <v>2675</v>
      </c>
      <c r="D131" s="158" t="s">
        <v>2676</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2572</v>
      </c>
      <c r="B132" s="154" t="s">
        <v>2653</v>
      </c>
      <c r="C132" s="155" t="s">
        <v>2677</v>
      </c>
      <c r="D132" s="158" t="s">
        <v>2678</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2572</v>
      </c>
      <c r="B133" s="153" t="s">
        <v>2679</v>
      </c>
      <c r="C133" s="151" t="s">
        <v>2680</v>
      </c>
      <c r="D133" s="157" t="s">
        <v>2681</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2572</v>
      </c>
      <c r="B134" s="154" t="s">
        <v>2679</v>
      </c>
      <c r="C134" s="155" t="s">
        <v>2682</v>
      </c>
      <c r="D134" s="158" t="s">
        <v>2683</v>
      </c>
      <c r="E134" s="161" t="s">
        <v>2684</v>
      </c>
      <c r="F134" s="164" t="s">
        <v>2353</v>
      </c>
      <c r="G134" s="167">
        <f>IF(COUNTIF(H134:AU134,"&lt;&gt;")=0,"",SUMPRODUCT(((Recommendations[ImplStatus]="Implemented")+(Recommendations[ImplStatus]="Compensated"))*ISNUMBER(MATCH(Recommendations[Id],H134:AU134,0)))/COUNTIF(H134:AU134,"&lt;&gt;"))</f>
        <v>0</v>
      </c>
      <c r="H134" s="170" t="s">
        <v>14</v>
      </c>
      <c r="I134" s="170" t="s">
        <v>25</v>
      </c>
      <c r="J134" s="170" t="s">
        <v>76</v>
      </c>
      <c r="K134" s="170" t="s">
        <v>91</v>
      </c>
      <c r="L134" s="170" t="s">
        <v>96</v>
      </c>
      <c r="M134" s="170" t="s">
        <v>116</v>
      </c>
      <c r="N134" s="170" t="s">
        <v>121</v>
      </c>
      <c r="O134" s="170" t="s">
        <v>126</v>
      </c>
      <c r="P134" s="170" t="s">
        <v>131</v>
      </c>
      <c r="Q134" s="170" t="s">
        <v>136</v>
      </c>
      <c r="R134" s="170" t="s">
        <v>141</v>
      </c>
      <c r="S134" s="170" t="s">
        <v>151</v>
      </c>
      <c r="T134" s="170" t="s">
        <v>177</v>
      </c>
      <c r="U134" s="170" t="s">
        <v>391</v>
      </c>
      <c r="V134" s="170" t="s">
        <v>425</v>
      </c>
      <c r="W134" s="170" t="s">
        <v>440</v>
      </c>
      <c r="X134" s="170"/>
      <c r="Y134" s="170"/>
      <c r="Z134" s="170"/>
      <c r="AA134" s="170"/>
      <c r="AB134" s="170"/>
      <c r="AC134" s="170"/>
      <c r="AD134" s="170"/>
      <c r="AE134" s="170"/>
      <c r="AF134" s="170"/>
      <c r="AG134" s="170"/>
      <c r="AH134" s="170"/>
      <c r="AI134" s="170"/>
      <c r="AJ134" s="170"/>
      <c r="AK134" s="170"/>
      <c r="AL134" s="170"/>
      <c r="AM134" s="170"/>
      <c r="AN134" s="170"/>
      <c r="AO134" s="170"/>
      <c r="AP134" s="170"/>
      <c r="AQ134" s="170"/>
      <c r="AR134" s="170"/>
      <c r="AS134" s="170"/>
      <c r="AT134" s="170"/>
      <c r="AU134" s="184"/>
    </row>
    <row r="135" spans="1:47" ht="60" customHeight="1" x14ac:dyDescent="0.35">
      <c r="A135" s="180" t="s">
        <v>2572</v>
      </c>
      <c r="B135" s="154" t="s">
        <v>2679</v>
      </c>
      <c r="C135" s="155" t="s">
        <v>2685</v>
      </c>
      <c r="D135" s="158" t="s">
        <v>2686</v>
      </c>
      <c r="E135" s="161" t="s">
        <v>2687</v>
      </c>
      <c r="F135" s="164" t="s">
        <v>2353</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2572</v>
      </c>
      <c r="B136" s="154" t="s">
        <v>2679</v>
      </c>
      <c r="C136" s="155" t="s">
        <v>2688</v>
      </c>
      <c r="D136" s="158" t="s">
        <v>2689</v>
      </c>
      <c r="E136" s="161" t="s">
        <v>2690</v>
      </c>
      <c r="F136" s="164" t="s">
        <v>2349</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2572</v>
      </c>
      <c r="B137" s="154" t="s">
        <v>2679</v>
      </c>
      <c r="C137" s="155" t="s">
        <v>2691</v>
      </c>
      <c r="D137" s="158" t="s">
        <v>2692</v>
      </c>
      <c r="E137" s="161" t="s">
        <v>2693</v>
      </c>
      <c r="F137" s="164" t="s">
        <v>21</v>
      </c>
      <c r="G137" s="167">
        <f>IF(COUNTIF(H137:AU137,"&lt;&gt;")=0,"",SUMPRODUCT(((Recommendations[ImplStatus]="Implemented")+(Recommendations[ImplStatus]="Compensated"))*ISNUMBER(MATCH(Recommendations[Id],H137:AU137,0)))/COUNTIF(H137:AU137,"&lt;&gt;"))</f>
        <v>0</v>
      </c>
      <c r="H137" s="170" t="s">
        <v>81</v>
      </c>
      <c r="I137" s="170" t="s">
        <v>86</v>
      </c>
      <c r="J137" s="170" t="s">
        <v>111</v>
      </c>
      <c r="K137" s="170" t="s">
        <v>146</v>
      </c>
      <c r="L137" s="170" t="s">
        <v>430</v>
      </c>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2572</v>
      </c>
      <c r="B138" s="153" t="s">
        <v>1989</v>
      </c>
      <c r="C138" s="151" t="s">
        <v>2694</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2572</v>
      </c>
      <c r="B139" s="154" t="s">
        <v>1989</v>
      </c>
      <c r="C139" s="155" t="s">
        <v>2695</v>
      </c>
      <c r="D139" s="158" t="s">
        <v>2696</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2572</v>
      </c>
      <c r="B140" s="154" t="s">
        <v>1989</v>
      </c>
      <c r="C140" s="155" t="s">
        <v>2697</v>
      </c>
      <c r="D140" s="158" t="s">
        <v>2698</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2572</v>
      </c>
      <c r="B141" s="153" t="s">
        <v>2699</v>
      </c>
      <c r="C141" s="151" t="s">
        <v>2700</v>
      </c>
      <c r="D141" s="157" t="s">
        <v>2701</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2572</v>
      </c>
      <c r="B142" s="154" t="s">
        <v>2699</v>
      </c>
      <c r="C142" s="155" t="s">
        <v>2702</v>
      </c>
      <c r="D142" s="158" t="s">
        <v>2703</v>
      </c>
      <c r="E142" s="161" t="s">
        <v>2704</v>
      </c>
      <c r="F142" s="164" t="s">
        <v>2349</v>
      </c>
      <c r="G142" s="167">
        <f>IF(COUNTIF(H142:AU142,"&lt;&gt;")=0,"",SUMPRODUCT(((Recommendations[ImplStatus]="Implemented")+(Recommendations[ImplStatus]="Compensated"))*ISNUMBER(MATCH(Recommendations[Id],H142:AU142,0)))/COUNTIF(H142:AU142,"&lt;&gt;"))</f>
        <v>0</v>
      </c>
      <c r="H142" s="170" t="s">
        <v>288</v>
      </c>
      <c r="I142" s="170" t="s">
        <v>298</v>
      </c>
      <c r="J142" s="170" t="s">
        <v>445</v>
      </c>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2572</v>
      </c>
      <c r="B143" s="154" t="s">
        <v>2699</v>
      </c>
      <c r="C143" s="155" t="s">
        <v>2705</v>
      </c>
      <c r="D143" s="158" t="s">
        <v>2706</v>
      </c>
      <c r="E143" s="161" t="s">
        <v>2707</v>
      </c>
      <c r="F143" s="164" t="s">
        <v>2349</v>
      </c>
      <c r="G143" s="167">
        <f>IF(COUNTIF(H143:AU143,"&lt;&gt;")=0,"",SUMPRODUCT(((Recommendations[ImplStatus]="Implemented")+(Recommendations[ImplStatus]="Compensated"))*ISNUMBER(MATCH(Recommendations[Id],H143:AU143,0)))/COUNTIF(H143:AU143,"&lt;&gt;"))</f>
        <v>0</v>
      </c>
      <c r="H143" s="170" t="s">
        <v>313</v>
      </c>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2572</v>
      </c>
      <c r="B144" s="154" t="s">
        <v>2699</v>
      </c>
      <c r="C144" s="155" t="s">
        <v>2708</v>
      </c>
      <c r="D144" s="158" t="s">
        <v>2709</v>
      </c>
      <c r="E144" s="161" t="s">
        <v>2710</v>
      </c>
      <c r="F144" s="164" t="s">
        <v>2353</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2572</v>
      </c>
      <c r="B145" s="154" t="s">
        <v>2699</v>
      </c>
      <c r="C145" s="155" t="s">
        <v>2711</v>
      </c>
      <c r="D145" s="158" t="s">
        <v>2712</v>
      </c>
      <c r="E145" s="161" t="s">
        <v>2713</v>
      </c>
      <c r="F145" s="164" t="s">
        <v>2349</v>
      </c>
      <c r="G145" s="167">
        <f>IF(COUNTIF(H145:AU145,"&lt;&gt;")=0,"",SUMPRODUCT(((Recommendations[ImplStatus]="Implemented")+(Recommendations[ImplStatus]="Compensated"))*ISNUMBER(MATCH(Recommendations[Id],H145:AU145,0)))/COUNTIF(H145:AU145,"&lt;&gt;"))</f>
        <v>0</v>
      </c>
      <c r="H145" s="170" t="s">
        <v>14</v>
      </c>
      <c r="I145" s="170" t="s">
        <v>25</v>
      </c>
      <c r="J145" s="170" t="s">
        <v>91</v>
      </c>
      <c r="K145" s="170" t="s">
        <v>116</v>
      </c>
      <c r="L145" s="170" t="s">
        <v>121</v>
      </c>
      <c r="M145" s="170" t="s">
        <v>136</v>
      </c>
      <c r="N145" s="170" t="s">
        <v>343</v>
      </c>
      <c r="O145" s="170"/>
      <c r="P145" s="170"/>
      <c r="Q145" s="170"/>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2572</v>
      </c>
      <c r="B146" s="154" t="s">
        <v>2699</v>
      </c>
      <c r="C146" s="155" t="s">
        <v>2714</v>
      </c>
      <c r="D146" s="158" t="s">
        <v>2715</v>
      </c>
      <c r="E146" s="161" t="s">
        <v>2716</v>
      </c>
      <c r="F146" s="164" t="s">
        <v>2349</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2572</v>
      </c>
      <c r="B147" s="154" t="s">
        <v>2699</v>
      </c>
      <c r="C147" s="155" t="s">
        <v>2717</v>
      </c>
      <c r="D147" s="158" t="s">
        <v>2718</v>
      </c>
      <c r="E147" s="161" t="s">
        <v>2719</v>
      </c>
      <c r="F147" s="164" t="s">
        <v>2349</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2572</v>
      </c>
      <c r="B148" s="153" t="s">
        <v>2720</v>
      </c>
      <c r="C148" s="151" t="s">
        <v>2721</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2572</v>
      </c>
      <c r="B149" s="154" t="s">
        <v>2720</v>
      </c>
      <c r="C149" s="155" t="s">
        <v>2722</v>
      </c>
      <c r="D149" s="158" t="s">
        <v>2723</v>
      </c>
      <c r="E149" s="161"/>
      <c r="F149" s="164" t="s">
        <v>21</v>
      </c>
      <c r="G149" s="167">
        <f>IF(COUNTIF(H149:AU149,"&lt;&gt;")=0,"",SUMPRODUCT(((Recommendations[ImplStatus]="Implemented")+(Recommendations[ImplStatus]="Compensated"))*ISNUMBER(MATCH(Recommendations[Id],H149:AU149,0)))/COUNTIF(H149:AU149,"&lt;&gt;"))</f>
        <v>0</v>
      </c>
      <c r="H149" s="170" t="s">
        <v>31</v>
      </c>
      <c r="I149" s="170" t="s">
        <v>36</v>
      </c>
      <c r="J149" s="170" t="s">
        <v>41</v>
      </c>
      <c r="K149" s="170" t="s">
        <v>46</v>
      </c>
      <c r="L149" s="170" t="s">
        <v>52</v>
      </c>
      <c r="M149" s="170" t="s">
        <v>57</v>
      </c>
      <c r="N149" s="170" t="s">
        <v>62</v>
      </c>
      <c r="O149" s="170" t="s">
        <v>67</v>
      </c>
      <c r="P149" s="170" t="s">
        <v>72</v>
      </c>
      <c r="Q149" s="170" t="s">
        <v>101</v>
      </c>
      <c r="R149" s="170" t="s">
        <v>106</v>
      </c>
      <c r="S149" s="170" t="s">
        <v>156</v>
      </c>
      <c r="T149" s="170" t="s">
        <v>161</v>
      </c>
      <c r="U149" s="170" t="s">
        <v>166</v>
      </c>
      <c r="V149" s="170" t="s">
        <v>172</v>
      </c>
      <c r="W149" s="170" t="s">
        <v>192</v>
      </c>
      <c r="X149" s="170" t="s">
        <v>212</v>
      </c>
      <c r="Y149" s="170" t="s">
        <v>217</v>
      </c>
      <c r="Z149" s="170" t="s">
        <v>221</v>
      </c>
      <c r="AA149" s="170" t="s">
        <v>224</v>
      </c>
      <c r="AB149" s="170" t="s">
        <v>228</v>
      </c>
      <c r="AC149" s="170" t="s">
        <v>231</v>
      </c>
      <c r="AD149" s="170" t="s">
        <v>235</v>
      </c>
      <c r="AE149" s="170" t="s">
        <v>238</v>
      </c>
      <c r="AF149" s="170" t="s">
        <v>243</v>
      </c>
      <c r="AG149" s="170" t="s">
        <v>248</v>
      </c>
      <c r="AH149" s="170" t="s">
        <v>253</v>
      </c>
      <c r="AI149" s="170" t="s">
        <v>263</v>
      </c>
      <c r="AJ149" s="170" t="s">
        <v>268</v>
      </c>
      <c r="AK149" s="170" t="s">
        <v>273</v>
      </c>
      <c r="AL149" s="170" t="s">
        <v>278</v>
      </c>
      <c r="AM149" s="170" t="s">
        <v>283</v>
      </c>
      <c r="AN149" s="170" t="s">
        <v>318</v>
      </c>
      <c r="AO149" s="170" t="s">
        <v>333</v>
      </c>
      <c r="AP149" s="170" t="s">
        <v>358</v>
      </c>
      <c r="AQ149" s="170" t="s">
        <v>435</v>
      </c>
      <c r="AR149" s="170"/>
      <c r="AS149" s="170"/>
      <c r="AT149" s="170"/>
      <c r="AU149" s="184"/>
    </row>
    <row r="150" spans="1:47" ht="60" customHeight="1" x14ac:dyDescent="0.35">
      <c r="A150" s="180" t="s">
        <v>2572</v>
      </c>
      <c r="B150" s="154" t="s">
        <v>2720</v>
      </c>
      <c r="C150" s="155" t="s">
        <v>2724</v>
      </c>
      <c r="D150" s="158" t="s">
        <v>2725</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2572</v>
      </c>
      <c r="B151" s="154" t="s">
        <v>2720</v>
      </c>
      <c r="C151" s="155" t="s">
        <v>2726</v>
      </c>
      <c r="D151" s="158" t="s">
        <v>2727</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2572</v>
      </c>
      <c r="B152" s="154" t="s">
        <v>2720</v>
      </c>
      <c r="C152" s="155" t="s">
        <v>2728</v>
      </c>
      <c r="D152" s="158" t="s">
        <v>2729</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2572</v>
      </c>
      <c r="B153" s="154" t="s">
        <v>2720</v>
      </c>
      <c r="C153" s="155" t="s">
        <v>2730</v>
      </c>
      <c r="D153" s="158" t="s">
        <v>2731</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2732</v>
      </c>
      <c r="B154" s="152" t="s">
        <v>21</v>
      </c>
      <c r="C154" s="150" t="s">
        <v>2733</v>
      </c>
      <c r="D154" s="156" t="s">
        <v>2734</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2732</v>
      </c>
      <c r="B155" s="153" t="s">
        <v>2735</v>
      </c>
      <c r="C155" s="151" t="s">
        <v>2736</v>
      </c>
      <c r="D155" s="157" t="s">
        <v>2737</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2732</v>
      </c>
      <c r="B156" s="154" t="s">
        <v>2735</v>
      </c>
      <c r="C156" s="155" t="s">
        <v>2738</v>
      </c>
      <c r="D156" s="158" t="s">
        <v>2739</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2732</v>
      </c>
      <c r="B157" s="154" t="s">
        <v>2735</v>
      </c>
      <c r="C157" s="155" t="s">
        <v>2740</v>
      </c>
      <c r="D157" s="158" t="s">
        <v>2741</v>
      </c>
      <c r="E157" s="161" t="s">
        <v>2742</v>
      </c>
      <c r="F157" s="164" t="s">
        <v>2349</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2732</v>
      </c>
      <c r="B158" s="154" t="s">
        <v>2735</v>
      </c>
      <c r="C158" s="155" t="s">
        <v>2743</v>
      </c>
      <c r="D158" s="158" t="s">
        <v>2744</v>
      </c>
      <c r="E158" s="161" t="s">
        <v>2745</v>
      </c>
      <c r="F158" s="164" t="s">
        <v>2349</v>
      </c>
      <c r="G158" s="167">
        <f>IF(COUNTIF(H158:AU158,"&lt;&gt;")=0,"",SUMPRODUCT(((Recommendations[ImplStatus]="Implemented")+(Recommendations[ImplStatus]="Compensated"))*ISNUMBER(MATCH(Recommendations[Id],H158:AU158,0)))/COUNTIF(H158:AU158,"&lt;&gt;"))</f>
        <v>0</v>
      </c>
      <c r="H158" s="170" t="s">
        <v>31</v>
      </c>
      <c r="I158" s="170" t="s">
        <v>36</v>
      </c>
      <c r="J158" s="170" t="s">
        <v>41</v>
      </c>
      <c r="K158" s="170" t="s">
        <v>46</v>
      </c>
      <c r="L158" s="170" t="s">
        <v>52</v>
      </c>
      <c r="M158" s="170" t="s">
        <v>57</v>
      </c>
      <c r="N158" s="170" t="s">
        <v>62</v>
      </c>
      <c r="O158" s="170" t="s">
        <v>67</v>
      </c>
      <c r="P158" s="170" t="s">
        <v>72</v>
      </c>
      <c r="Q158" s="170" t="s">
        <v>101</v>
      </c>
      <c r="R158" s="170" t="s">
        <v>156</v>
      </c>
      <c r="S158" s="170" t="s">
        <v>161</v>
      </c>
      <c r="T158" s="170" t="s">
        <v>217</v>
      </c>
      <c r="U158" s="170" t="s">
        <v>221</v>
      </c>
      <c r="V158" s="170" t="s">
        <v>224</v>
      </c>
      <c r="W158" s="170" t="s">
        <v>228</v>
      </c>
      <c r="X158" s="170" t="s">
        <v>231</v>
      </c>
      <c r="Y158" s="170" t="s">
        <v>235</v>
      </c>
      <c r="Z158" s="170" t="s">
        <v>238</v>
      </c>
      <c r="AA158" s="170" t="s">
        <v>243</v>
      </c>
      <c r="AB158" s="170" t="s">
        <v>253</v>
      </c>
      <c r="AC158" s="170" t="s">
        <v>268</v>
      </c>
      <c r="AD158" s="170" t="s">
        <v>318</v>
      </c>
      <c r="AE158" s="170" t="s">
        <v>435</v>
      </c>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2732</v>
      </c>
      <c r="B159" s="154" t="s">
        <v>2735</v>
      </c>
      <c r="C159" s="155" t="s">
        <v>2746</v>
      </c>
      <c r="D159" s="158" t="s">
        <v>2747</v>
      </c>
      <c r="E159" s="161" t="s">
        <v>2748</v>
      </c>
      <c r="F159" s="164" t="s">
        <v>2349</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2732</v>
      </c>
      <c r="B160" s="154" t="s">
        <v>2735</v>
      </c>
      <c r="C160" s="155" t="s">
        <v>2749</v>
      </c>
      <c r="D160" s="158" t="s">
        <v>2750</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2732</v>
      </c>
      <c r="B161" s="154" t="s">
        <v>2735</v>
      </c>
      <c r="C161" s="155" t="s">
        <v>2751</v>
      </c>
      <c r="D161" s="158" t="s">
        <v>2752</v>
      </c>
      <c r="E161" s="161" t="s">
        <v>2753</v>
      </c>
      <c r="F161" s="164" t="s">
        <v>2349</v>
      </c>
      <c r="G161" s="167">
        <f>IF(COUNTIF(H161:AU161,"&lt;&gt;")=0,"",SUMPRODUCT(((Recommendations[ImplStatus]="Implemented")+(Recommendations[ImplStatus]="Compensated"))*ISNUMBER(MATCH(Recommendations[Id],H161:AU161,0)))/COUNTIF(H161:AU161,"&lt;&gt;"))</f>
        <v>0</v>
      </c>
      <c r="H161" s="170" t="s">
        <v>258</v>
      </c>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2732</v>
      </c>
      <c r="B162" s="154" t="s">
        <v>2735</v>
      </c>
      <c r="C162" s="155" t="s">
        <v>2754</v>
      </c>
      <c r="D162" s="158" t="s">
        <v>2755</v>
      </c>
      <c r="E162" s="161" t="s">
        <v>2756</v>
      </c>
      <c r="F162" s="164" t="s">
        <v>2349</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2732</v>
      </c>
      <c r="B163" s="154" t="s">
        <v>2735</v>
      </c>
      <c r="C163" s="155" t="s">
        <v>2757</v>
      </c>
      <c r="D163" s="158" t="s">
        <v>2758</v>
      </c>
      <c r="E163" s="161" t="s">
        <v>2759</v>
      </c>
      <c r="F163" s="164" t="s">
        <v>2349</v>
      </c>
      <c r="G163" s="167">
        <f>IF(COUNTIF(H163:AU163,"&lt;&gt;")=0,"",SUMPRODUCT(((Recommendations[ImplStatus]="Implemented")+(Recommendations[ImplStatus]="Compensated"))*ISNUMBER(MATCH(Recommendations[Id],H163:AU163,0)))/COUNTIF(H163:AU163,"&lt;&gt;"))</f>
        <v>0</v>
      </c>
      <c r="H163" s="170" t="s">
        <v>258</v>
      </c>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2732</v>
      </c>
      <c r="B164" s="153" t="s">
        <v>2153</v>
      </c>
      <c r="C164" s="151" t="s">
        <v>2760</v>
      </c>
      <c r="D164" s="157" t="s">
        <v>2761</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2732</v>
      </c>
      <c r="B165" s="154" t="s">
        <v>2153</v>
      </c>
      <c r="C165" s="155" t="s">
        <v>2762</v>
      </c>
      <c r="D165" s="158" t="s">
        <v>2763</v>
      </c>
      <c r="E165" s="161" t="s">
        <v>2764</v>
      </c>
      <c r="F165" s="164" t="s">
        <v>2349</v>
      </c>
      <c r="G165" s="167">
        <f>IF(COUNTIF(H165:AU165,"&lt;&gt;")=0,"",SUMPRODUCT(((Recommendations[ImplStatus]="Implemented")+(Recommendations[ImplStatus]="Compensated"))*ISNUMBER(MATCH(Recommendations[Id],H165:AU165,0)))/COUNTIF(H165:AU165,"&lt;&gt;"))</f>
        <v>0</v>
      </c>
      <c r="H165" s="170" t="s">
        <v>81</v>
      </c>
      <c r="I165" s="170" t="s">
        <v>86</v>
      </c>
      <c r="J165" s="170" t="s">
        <v>111</v>
      </c>
      <c r="K165" s="170" t="s">
        <v>126</v>
      </c>
      <c r="L165" s="170" t="s">
        <v>131</v>
      </c>
      <c r="M165" s="170" t="s">
        <v>146</v>
      </c>
      <c r="N165" s="170" t="s">
        <v>430</v>
      </c>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2732</v>
      </c>
      <c r="B166" s="154" t="s">
        <v>2153</v>
      </c>
      <c r="C166" s="155" t="s">
        <v>2765</v>
      </c>
      <c r="D166" s="158" t="s">
        <v>2766</v>
      </c>
      <c r="E166" s="161" t="s">
        <v>2767</v>
      </c>
      <c r="F166" s="164" t="s">
        <v>2349</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2732</v>
      </c>
      <c r="B167" s="154" t="s">
        <v>2153</v>
      </c>
      <c r="C167" s="155" t="s">
        <v>2768</v>
      </c>
      <c r="D167" s="158" t="s">
        <v>2769</v>
      </c>
      <c r="E167" s="161" t="s">
        <v>2770</v>
      </c>
      <c r="F167" s="164" t="s">
        <v>2349</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2732</v>
      </c>
      <c r="B168" s="154" t="s">
        <v>2153</v>
      </c>
      <c r="C168" s="155" t="s">
        <v>2771</v>
      </c>
      <c r="D168" s="158" t="s">
        <v>2772</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2732</v>
      </c>
      <c r="B169" s="154" t="s">
        <v>2153</v>
      </c>
      <c r="C169" s="155" t="s">
        <v>2773</v>
      </c>
      <c r="D169" s="158" t="s">
        <v>2774</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2732</v>
      </c>
      <c r="B170" s="154" t="s">
        <v>2153</v>
      </c>
      <c r="C170" s="155" t="s">
        <v>2775</v>
      </c>
      <c r="D170" s="158" t="s">
        <v>2776</v>
      </c>
      <c r="E170" s="161" t="s">
        <v>2777</v>
      </c>
      <c r="F170" s="164" t="s">
        <v>2363</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2732</v>
      </c>
      <c r="B171" s="154" t="s">
        <v>2153</v>
      </c>
      <c r="C171" s="155" t="s">
        <v>2778</v>
      </c>
      <c r="D171" s="158" t="s">
        <v>2779</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2732</v>
      </c>
      <c r="B172" s="154" t="s">
        <v>2153</v>
      </c>
      <c r="C172" s="155" t="s">
        <v>2780</v>
      </c>
      <c r="D172" s="158" t="s">
        <v>2781</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2732</v>
      </c>
      <c r="B173" s="154" t="s">
        <v>2153</v>
      </c>
      <c r="C173" s="155" t="s">
        <v>2782</v>
      </c>
      <c r="D173" s="158" t="s">
        <v>2783</v>
      </c>
      <c r="E173" s="161" t="s">
        <v>2784</v>
      </c>
      <c r="F173" s="164" t="s">
        <v>2349</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2732</v>
      </c>
      <c r="B174" s="153" t="s">
        <v>2785</v>
      </c>
      <c r="C174" s="151" t="s">
        <v>2786</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2732</v>
      </c>
      <c r="B175" s="154" t="s">
        <v>2785</v>
      </c>
      <c r="C175" s="155" t="s">
        <v>2787</v>
      </c>
      <c r="D175" s="158" t="s">
        <v>2788</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2732</v>
      </c>
      <c r="B176" s="154" t="s">
        <v>2785</v>
      </c>
      <c r="C176" s="155" t="s">
        <v>2789</v>
      </c>
      <c r="D176" s="158" t="s">
        <v>2790</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2732</v>
      </c>
      <c r="B177" s="154" t="s">
        <v>2785</v>
      </c>
      <c r="C177" s="155" t="s">
        <v>2791</v>
      </c>
      <c r="D177" s="158" t="s">
        <v>2792</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2732</v>
      </c>
      <c r="B178" s="154" t="s">
        <v>2785</v>
      </c>
      <c r="C178" s="155" t="s">
        <v>2793</v>
      </c>
      <c r="D178" s="158" t="s">
        <v>2794</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2732</v>
      </c>
      <c r="B179" s="154" t="s">
        <v>2785</v>
      </c>
      <c r="C179" s="155" t="s">
        <v>2795</v>
      </c>
      <c r="D179" s="158" t="s">
        <v>2796</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2797</v>
      </c>
      <c r="B180" s="152" t="s">
        <v>21</v>
      </c>
      <c r="C180" s="150" t="s">
        <v>2798</v>
      </c>
      <c r="D180" s="156" t="s">
        <v>2799</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2797</v>
      </c>
      <c r="B181" s="153" t="s">
        <v>2800</v>
      </c>
      <c r="C181" s="151" t="s">
        <v>2801</v>
      </c>
      <c r="D181" s="157" t="s">
        <v>2802</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2797</v>
      </c>
      <c r="B182" s="154" t="s">
        <v>2800</v>
      </c>
      <c r="C182" s="155" t="s">
        <v>2803</v>
      </c>
      <c r="D182" s="158" t="s">
        <v>2804</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2797</v>
      </c>
      <c r="B183" s="154" t="s">
        <v>2800</v>
      </c>
      <c r="C183" s="155" t="s">
        <v>2805</v>
      </c>
      <c r="D183" s="158" t="s">
        <v>2806</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2797</v>
      </c>
      <c r="B184" s="154" t="s">
        <v>2800</v>
      </c>
      <c r="C184" s="155" t="s">
        <v>2807</v>
      </c>
      <c r="D184" s="158" t="s">
        <v>2808</v>
      </c>
      <c r="E184" s="161" t="s">
        <v>2809</v>
      </c>
      <c r="F184" s="164" t="s">
        <v>2349</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2797</v>
      </c>
      <c r="B185" s="154" t="s">
        <v>2800</v>
      </c>
      <c r="C185" s="155" t="s">
        <v>2810</v>
      </c>
      <c r="D185" s="158" t="s">
        <v>2811</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2797</v>
      </c>
      <c r="B186" s="154" t="s">
        <v>2800</v>
      </c>
      <c r="C186" s="155" t="s">
        <v>2812</v>
      </c>
      <c r="D186" s="158" t="s">
        <v>2813</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2797</v>
      </c>
      <c r="B187" s="154" t="s">
        <v>2800</v>
      </c>
      <c r="C187" s="155" t="s">
        <v>2814</v>
      </c>
      <c r="D187" s="158" t="s">
        <v>2815</v>
      </c>
      <c r="E187" s="161" t="s">
        <v>2816</v>
      </c>
      <c r="F187" s="164" t="s">
        <v>2349</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2797</v>
      </c>
      <c r="B188" s="154" t="s">
        <v>2800</v>
      </c>
      <c r="C188" s="155" t="s">
        <v>2817</v>
      </c>
      <c r="D188" s="158" t="s">
        <v>2818</v>
      </c>
      <c r="E188" s="161" t="s">
        <v>2819</v>
      </c>
      <c r="F188" s="164" t="s">
        <v>2349</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2797</v>
      </c>
      <c r="B189" s="154" t="s">
        <v>2800</v>
      </c>
      <c r="C189" s="155" t="s">
        <v>2820</v>
      </c>
      <c r="D189" s="158" t="s">
        <v>2821</v>
      </c>
      <c r="E189" s="161" t="s">
        <v>2822</v>
      </c>
      <c r="F189" s="164" t="s">
        <v>2349</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2797</v>
      </c>
      <c r="B190" s="153" t="s">
        <v>2823</v>
      </c>
      <c r="C190" s="151" t="s">
        <v>2824</v>
      </c>
      <c r="D190" s="157" t="s">
        <v>2825</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2797</v>
      </c>
      <c r="B191" s="154" t="s">
        <v>2823</v>
      </c>
      <c r="C191" s="155" t="s">
        <v>2826</v>
      </c>
      <c r="D191" s="158" t="s">
        <v>2827</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2797</v>
      </c>
      <c r="B192" s="154" t="s">
        <v>2823</v>
      </c>
      <c r="C192" s="155" t="s">
        <v>2828</v>
      </c>
      <c r="D192" s="158" t="s">
        <v>2829</v>
      </c>
      <c r="E192" s="161" t="s">
        <v>2830</v>
      </c>
      <c r="F192" s="164" t="s">
        <v>2353</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2797</v>
      </c>
      <c r="B193" s="154" t="s">
        <v>2823</v>
      </c>
      <c r="C193" s="155" t="s">
        <v>2831</v>
      </c>
      <c r="D193" s="158" t="s">
        <v>2832</v>
      </c>
      <c r="E193" s="161" t="s">
        <v>2833</v>
      </c>
      <c r="F193" s="164" t="s">
        <v>2353</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2797</v>
      </c>
      <c r="B194" s="154" t="s">
        <v>2823</v>
      </c>
      <c r="C194" s="155" t="s">
        <v>2834</v>
      </c>
      <c r="D194" s="158" t="s">
        <v>2835</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2797</v>
      </c>
      <c r="B195" s="154" t="s">
        <v>2823</v>
      </c>
      <c r="C195" s="155" t="s">
        <v>2836</v>
      </c>
      <c r="D195" s="158" t="s">
        <v>2837</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2797</v>
      </c>
      <c r="B196" s="153" t="s">
        <v>2838</v>
      </c>
      <c r="C196" s="151" t="s">
        <v>2839</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2797</v>
      </c>
      <c r="B197" s="154" t="s">
        <v>2838</v>
      </c>
      <c r="C197" s="155" t="s">
        <v>2840</v>
      </c>
      <c r="D197" s="158" t="s">
        <v>2841</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2797</v>
      </c>
      <c r="B198" s="154" t="s">
        <v>2838</v>
      </c>
      <c r="C198" s="155" t="s">
        <v>2842</v>
      </c>
      <c r="D198" s="158" t="s">
        <v>2843</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2797</v>
      </c>
      <c r="B199" s="153" t="s">
        <v>2844</v>
      </c>
      <c r="C199" s="151" t="s">
        <v>2845</v>
      </c>
      <c r="D199" s="157" t="s">
        <v>2846</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2797</v>
      </c>
      <c r="B200" s="154" t="s">
        <v>2844</v>
      </c>
      <c r="C200" s="155" t="s">
        <v>2847</v>
      </c>
      <c r="D200" s="158" t="s">
        <v>2848</v>
      </c>
      <c r="E200" s="161" t="s">
        <v>2849</v>
      </c>
      <c r="F200" s="164" t="s">
        <v>2363</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2797</v>
      </c>
      <c r="B201" s="154" t="s">
        <v>2844</v>
      </c>
      <c r="C201" s="155" t="s">
        <v>2850</v>
      </c>
      <c r="D201" s="158" t="s">
        <v>2851</v>
      </c>
      <c r="E201" s="161" t="s">
        <v>2852</v>
      </c>
      <c r="F201" s="164" t="s">
        <v>2349</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2797</v>
      </c>
      <c r="B202" s="154" t="s">
        <v>2844</v>
      </c>
      <c r="C202" s="155" t="s">
        <v>2853</v>
      </c>
      <c r="D202" s="158" t="s">
        <v>2854</v>
      </c>
      <c r="E202" s="161" t="s">
        <v>2855</v>
      </c>
      <c r="F202" s="164" t="s">
        <v>2349</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2797</v>
      </c>
      <c r="B203" s="154" t="s">
        <v>2844</v>
      </c>
      <c r="C203" s="155" t="s">
        <v>2856</v>
      </c>
      <c r="D203" s="158" t="s">
        <v>2857</v>
      </c>
      <c r="E203" s="161" t="s">
        <v>2858</v>
      </c>
      <c r="F203" s="164" t="s">
        <v>2349</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2797</v>
      </c>
      <c r="B204" s="154" t="s">
        <v>2844</v>
      </c>
      <c r="C204" s="155" t="s">
        <v>2859</v>
      </c>
      <c r="D204" s="158" t="s">
        <v>2860</v>
      </c>
      <c r="E204" s="161" t="s">
        <v>2861</v>
      </c>
      <c r="F204" s="164" t="s">
        <v>2349</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2797</v>
      </c>
      <c r="B205" s="153" t="s">
        <v>2862</v>
      </c>
      <c r="C205" s="151" t="s">
        <v>2863</v>
      </c>
      <c r="D205" s="157" t="s">
        <v>2864</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2797</v>
      </c>
      <c r="B206" s="154" t="s">
        <v>2862</v>
      </c>
      <c r="C206" s="155" t="s">
        <v>2865</v>
      </c>
      <c r="D206" s="158" t="s">
        <v>2866</v>
      </c>
      <c r="E206" s="161" t="s">
        <v>2867</v>
      </c>
      <c r="F206" s="164" t="s">
        <v>2353</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2797</v>
      </c>
      <c r="B207" s="154" t="s">
        <v>2862</v>
      </c>
      <c r="C207" s="155" t="s">
        <v>2868</v>
      </c>
      <c r="D207" s="158" t="s">
        <v>2869</v>
      </c>
      <c r="E207" s="161" t="s">
        <v>2870</v>
      </c>
      <c r="F207" s="164" t="s">
        <v>2353</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2797</v>
      </c>
      <c r="B208" s="154" t="s">
        <v>2862</v>
      </c>
      <c r="C208" s="155" t="s">
        <v>2871</v>
      </c>
      <c r="D208" s="158" t="s">
        <v>2872</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2797</v>
      </c>
      <c r="B209" s="153" t="s">
        <v>2873</v>
      </c>
      <c r="C209" s="151" t="s">
        <v>2874</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2797</v>
      </c>
      <c r="B210" s="154" t="s">
        <v>2873</v>
      </c>
      <c r="C210" s="155" t="s">
        <v>2875</v>
      </c>
      <c r="D210" s="158" t="s">
        <v>2876</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2877</v>
      </c>
      <c r="B211" s="152" t="s">
        <v>21</v>
      </c>
      <c r="C211" s="150" t="s">
        <v>2878</v>
      </c>
      <c r="D211" s="156" t="s">
        <v>2879</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2877</v>
      </c>
      <c r="B212" s="153" t="s">
        <v>2880</v>
      </c>
      <c r="C212" s="151" t="s">
        <v>2881</v>
      </c>
      <c r="D212" s="157" t="s">
        <v>2882</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2877</v>
      </c>
      <c r="B213" s="154" t="s">
        <v>2880</v>
      </c>
      <c r="C213" s="155" t="s">
        <v>2883</v>
      </c>
      <c r="D213" s="158" t="s">
        <v>2884</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2877</v>
      </c>
      <c r="B214" s="154" t="s">
        <v>2880</v>
      </c>
      <c r="C214" s="155" t="s">
        <v>2885</v>
      </c>
      <c r="D214" s="158" t="s">
        <v>2886</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2877</v>
      </c>
      <c r="B215" s="154" t="s">
        <v>2880</v>
      </c>
      <c r="C215" s="155" t="s">
        <v>2887</v>
      </c>
      <c r="D215" s="158" t="s">
        <v>2888</v>
      </c>
      <c r="E215" s="161" t="s">
        <v>2889</v>
      </c>
      <c r="F215" s="164" t="s">
        <v>2353</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2877</v>
      </c>
      <c r="B216" s="154" t="s">
        <v>2880</v>
      </c>
      <c r="C216" s="155" t="s">
        <v>2890</v>
      </c>
      <c r="D216" s="158" t="s">
        <v>2891</v>
      </c>
      <c r="E216" s="161" t="s">
        <v>2892</v>
      </c>
      <c r="F216" s="164" t="s">
        <v>2349</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2877</v>
      </c>
      <c r="B217" s="153" t="s">
        <v>2838</v>
      </c>
      <c r="C217" s="151" t="s">
        <v>2893</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2877</v>
      </c>
      <c r="B218" s="154" t="s">
        <v>2838</v>
      </c>
      <c r="C218" s="155" t="s">
        <v>2894</v>
      </c>
      <c r="D218" s="158" t="s">
        <v>2895</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2877</v>
      </c>
      <c r="B219" s="154" t="s">
        <v>2838</v>
      </c>
      <c r="C219" s="155" t="s">
        <v>2896</v>
      </c>
      <c r="D219" s="158" t="s">
        <v>2897</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2877</v>
      </c>
      <c r="B220" s="153" t="s">
        <v>2898</v>
      </c>
      <c r="C220" s="151" t="s">
        <v>2899</v>
      </c>
      <c r="D220" s="157" t="s">
        <v>2900</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2877</v>
      </c>
      <c r="B221" s="154" t="s">
        <v>2898</v>
      </c>
      <c r="C221" s="155" t="s">
        <v>2901</v>
      </c>
      <c r="D221" s="158" t="s">
        <v>2902</v>
      </c>
      <c r="E221" s="161" t="s">
        <v>2903</v>
      </c>
      <c r="F221" s="164" t="s">
        <v>2349</v>
      </c>
      <c r="G221" s="167">
        <f>IF(COUNTIF(H221:AU221,"&lt;&gt;")=0,"",SUMPRODUCT(((Recommendations[ImplStatus]="Implemented")+(Recommendations[ImplStatus]="Compensated"))*ISNUMBER(MATCH(Recommendations[Id],H221:AU221,0)))/COUNTIF(H221:AU221,"&lt;&gt;"))</f>
        <v>0</v>
      </c>
      <c r="H221" s="170" t="s">
        <v>323</v>
      </c>
      <c r="I221" s="170" t="s">
        <v>328</v>
      </c>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2877</v>
      </c>
      <c r="B222" s="154" t="s">
        <v>2898</v>
      </c>
      <c r="C222" s="155" t="s">
        <v>2904</v>
      </c>
      <c r="D222" s="158" t="s">
        <v>2905</v>
      </c>
      <c r="E222" s="161" t="s">
        <v>2906</v>
      </c>
      <c r="F222" s="164" t="s">
        <v>2349</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2877</v>
      </c>
      <c r="B223" s="154" t="s">
        <v>2898</v>
      </c>
      <c r="C223" s="155" t="s">
        <v>2907</v>
      </c>
      <c r="D223" s="158" t="s">
        <v>2908</v>
      </c>
      <c r="E223" s="161" t="s">
        <v>2909</v>
      </c>
      <c r="F223" s="164" t="s">
        <v>2349</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2877</v>
      </c>
      <c r="B224" s="154" t="s">
        <v>2898</v>
      </c>
      <c r="C224" s="155" t="s">
        <v>2910</v>
      </c>
      <c r="D224" s="158" t="s">
        <v>2911</v>
      </c>
      <c r="E224" s="161" t="s">
        <v>2912</v>
      </c>
      <c r="F224" s="164" t="s">
        <v>2349</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2877</v>
      </c>
      <c r="B225" s="154" t="s">
        <v>2898</v>
      </c>
      <c r="C225" s="155" t="s">
        <v>2913</v>
      </c>
      <c r="D225" s="158" t="s">
        <v>2914</v>
      </c>
      <c r="E225" s="161" t="s">
        <v>2915</v>
      </c>
      <c r="F225" s="164" t="s">
        <v>2349</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2877</v>
      </c>
      <c r="B226" s="171" t="s">
        <v>2898</v>
      </c>
      <c r="C226" s="172" t="s">
        <v>2916</v>
      </c>
      <c r="D226" s="173" t="s">
        <v>2917</v>
      </c>
      <c r="E226" s="174" t="s">
        <v>2918</v>
      </c>
      <c r="F226" s="175" t="s">
        <v>2349</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455</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IFERROR(INDEX('Recommendations'!$H$2:$H$90, MATCH(H2,'Recommendations'!$A$2:$A$90,0))="Implemented", FALSE))</xm:f>
            <x14:dxf>
              <font>
                <color rgb="FF000000"/>
              </font>
              <fill>
                <patternFill>
                  <bgColor rgb="FF3C7D22"/>
                </patternFill>
              </fill>
            </x14:dxf>
          </x14:cfRule>
          <x14:cfRule type="expression" priority="2" id="{00000000-000E-0000-0700-000002000000}">
            <xm:f>AND(H2&lt;&gt;"", IFERROR(INDEX('Recommendations'!$H$2:$H$90, MATCH(H2,'Recommendations'!$A$2:$A$90,0))="Compensated", FALSE))</xm:f>
            <x14:dxf>
              <font>
                <color rgb="FF000000"/>
              </font>
              <fill>
                <patternFill>
                  <bgColor rgb="FFC6E0B4"/>
                </patternFill>
              </fill>
            </x14:dxf>
          </x14:cfRule>
          <x14:cfRule type="expression" priority="3" id="{00000000-000E-0000-0700-000003000000}">
            <xm:f>AND(H2&lt;&gt;"", IFERROR(INDEX('Recommendations'!$H$2:$H$90, MATCH(H2,'Recommendations'!$A$2:$A$90,0))="Testing", FALSE))</xm:f>
            <x14:dxf>
              <font>
                <color rgb="FF000000"/>
              </font>
              <fill>
                <patternFill>
                  <bgColor rgb="FFFFC000"/>
                </patternFill>
              </fill>
            </x14:dxf>
          </x14:cfRule>
          <x14:cfRule type="expression" priority="4" id="{00000000-000E-0000-0700-000004000000}">
            <xm:f>AND(H2&lt;&gt;"", IFERROR(INDEX('Recommendations'!$H$2:$H$90, MATCH(H2,'Recommendations'!$A$2:$A$90,0))="Failed", FALSE))</xm:f>
            <x14:dxf>
              <font>
                <color rgb="FF000000"/>
              </font>
              <fill>
                <patternFill>
                  <bgColor rgb="FFD82891"/>
                </patternFill>
              </fill>
            </x14:dxf>
          </x14:cfRule>
          <x14:cfRule type="expression" priority="5" id="{00000000-000E-0000-0700-000005000000}">
            <xm:f>AND(H2&lt;&gt;"", IFERROR(INDEX('Recommendations'!$H$2:$H$90, MATCH(H2,'Recommendations'!$A$2:$A$90,0))="Risk Accepted", FALSE))</xm:f>
            <x14:dxf>
              <font>
                <color rgb="FF000000"/>
              </font>
              <fill>
                <patternFill>
                  <bgColor rgb="FFD9D9D9"/>
                </patternFill>
              </fill>
            </x14:dxf>
          </x14:cfRule>
          <x14:cfRule type="expression" priority="6" id="{00000000-000E-0000-0700-000006000000}">
            <xm:f>AND(H2&lt;&gt;"", IFERROR(INDEX('Recommendations'!$H$2:$H$90, MATCH(H2,'Recommendations'!$A$2:$A$90,0))="N/A",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2336</v>
      </c>
      <c r="B1" s="210" t="s">
        <v>2919</v>
      </c>
      <c r="C1" s="210" t="s">
        <v>2920</v>
      </c>
      <c r="D1" s="210" t="s">
        <v>2921</v>
      </c>
      <c r="E1" s="210" t="s">
        <v>1645</v>
      </c>
      <c r="F1" s="210" t="s">
        <v>704</v>
      </c>
      <c r="G1" s="210" t="s">
        <v>705</v>
      </c>
      <c r="H1" s="210" t="s">
        <v>706</v>
      </c>
      <c r="I1" s="210" t="s">
        <v>707</v>
      </c>
      <c r="J1" s="210" t="s">
        <v>708</v>
      </c>
      <c r="K1" s="210" t="s">
        <v>709</v>
      </c>
      <c r="L1" s="210" t="s">
        <v>710</v>
      </c>
      <c r="M1" s="210" t="s">
        <v>711</v>
      </c>
      <c r="N1" s="210" t="s">
        <v>712</v>
      </c>
      <c r="O1" s="210" t="s">
        <v>713</v>
      </c>
      <c r="P1" s="210" t="s">
        <v>714</v>
      </c>
      <c r="Q1" s="210" t="s">
        <v>715</v>
      </c>
      <c r="R1" s="210" t="s">
        <v>716</v>
      </c>
      <c r="S1" s="210" t="s">
        <v>717</v>
      </c>
      <c r="T1" s="210" t="s">
        <v>718</v>
      </c>
      <c r="U1" s="210" t="s">
        <v>719</v>
      </c>
      <c r="V1" s="210" t="s">
        <v>720</v>
      </c>
      <c r="W1" s="210" t="s">
        <v>721</v>
      </c>
      <c r="X1" s="210" t="s">
        <v>722</v>
      </c>
      <c r="Y1" s="210" t="s">
        <v>723</v>
      </c>
      <c r="Z1" s="210" t="s">
        <v>724</v>
      </c>
      <c r="AA1" s="210" t="s">
        <v>725</v>
      </c>
      <c r="AB1" s="210" t="s">
        <v>726</v>
      </c>
      <c r="AC1" s="210" t="s">
        <v>727</v>
      </c>
      <c r="AD1" s="210" t="s">
        <v>728</v>
      </c>
      <c r="AE1" s="210" t="s">
        <v>729</v>
      </c>
      <c r="AF1" s="210" t="s">
        <v>730</v>
      </c>
      <c r="AG1" s="210" t="s">
        <v>731</v>
      </c>
      <c r="AH1" s="210" t="s">
        <v>732</v>
      </c>
      <c r="AI1" s="210" t="s">
        <v>733</v>
      </c>
      <c r="AJ1" s="210" t="s">
        <v>734</v>
      </c>
      <c r="AK1" s="210" t="s">
        <v>735</v>
      </c>
      <c r="AL1" s="210" t="s">
        <v>736</v>
      </c>
      <c r="AM1" s="210" t="s">
        <v>737</v>
      </c>
      <c r="AN1" s="210" t="s">
        <v>738</v>
      </c>
      <c r="AO1" s="210" t="s">
        <v>739</v>
      </c>
      <c r="AP1" s="210" t="s">
        <v>740</v>
      </c>
      <c r="AQ1" s="210" t="s">
        <v>741</v>
      </c>
      <c r="AR1" s="210" t="s">
        <v>742</v>
      </c>
      <c r="AS1" s="210" t="s">
        <v>743</v>
      </c>
      <c r="AT1" s="211" t="s">
        <v>744</v>
      </c>
    </row>
    <row r="2" spans="1:46" ht="60" customHeight="1" outlineLevel="1" x14ac:dyDescent="0.35">
      <c r="A2" s="203" t="s">
        <v>545</v>
      </c>
      <c r="B2" s="189" t="s">
        <v>2922</v>
      </c>
      <c r="C2" s="189"/>
      <c r="D2" s="192" t="s">
        <v>2923</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545</v>
      </c>
      <c r="B3" s="190" t="s">
        <v>2922</v>
      </c>
      <c r="C3" s="191" t="s">
        <v>2924</v>
      </c>
      <c r="D3" s="193" t="s">
        <v>2925</v>
      </c>
      <c r="E3" s="193" t="s">
        <v>2926</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545</v>
      </c>
      <c r="B4" s="190" t="s">
        <v>2922</v>
      </c>
      <c r="C4" s="191" t="s">
        <v>2927</v>
      </c>
      <c r="D4" s="193" t="s">
        <v>2928</v>
      </c>
      <c r="E4" s="193" t="s">
        <v>2929</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545</v>
      </c>
      <c r="B5" s="190" t="s">
        <v>2922</v>
      </c>
      <c r="C5" s="191" t="s">
        <v>2930</v>
      </c>
      <c r="D5" s="193" t="s">
        <v>2931</v>
      </c>
      <c r="E5" s="193" t="s">
        <v>2932</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545</v>
      </c>
      <c r="B6" s="190" t="s">
        <v>2922</v>
      </c>
      <c r="C6" s="191" t="s">
        <v>2933</v>
      </c>
      <c r="D6" s="193" t="s">
        <v>2934</v>
      </c>
      <c r="E6" s="193" t="s">
        <v>2935</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545</v>
      </c>
      <c r="B7" s="190" t="s">
        <v>2922</v>
      </c>
      <c r="C7" s="191" t="s">
        <v>2936</v>
      </c>
      <c r="D7" s="193" t="s">
        <v>2937</v>
      </c>
      <c r="E7" s="193" t="s">
        <v>2938</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545</v>
      </c>
      <c r="B8" s="190" t="s">
        <v>2922</v>
      </c>
      <c r="C8" s="191" t="s">
        <v>2939</v>
      </c>
      <c r="D8" s="193" t="s">
        <v>2940</v>
      </c>
      <c r="E8" s="193" t="s">
        <v>2941</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545</v>
      </c>
      <c r="B9" s="190" t="s">
        <v>2922</v>
      </c>
      <c r="C9" s="191" t="s">
        <v>2942</v>
      </c>
      <c r="D9" s="193" t="s">
        <v>2943</v>
      </c>
      <c r="E9" s="193" t="s">
        <v>2944</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545</v>
      </c>
      <c r="B10" s="190" t="s">
        <v>2922</v>
      </c>
      <c r="C10" s="191" t="s">
        <v>2945</v>
      </c>
      <c r="D10" s="193" t="s">
        <v>2946</v>
      </c>
      <c r="E10" s="193" t="s">
        <v>2947</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545</v>
      </c>
      <c r="B11" s="190" t="s">
        <v>2922</v>
      </c>
      <c r="C11" s="191" t="s">
        <v>2948</v>
      </c>
      <c r="D11" s="193" t="s">
        <v>2949</v>
      </c>
      <c r="E11" s="193" t="s">
        <v>2950</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545</v>
      </c>
      <c r="B12" s="190" t="s">
        <v>2922</v>
      </c>
      <c r="C12" s="191" t="s">
        <v>2951</v>
      </c>
      <c r="D12" s="193" t="s">
        <v>2952</v>
      </c>
      <c r="E12" s="193" t="s">
        <v>2953</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545</v>
      </c>
      <c r="B13" s="190" t="s">
        <v>2922</v>
      </c>
      <c r="C13" s="191" t="s">
        <v>2954</v>
      </c>
      <c r="D13" s="193" t="s">
        <v>2955</v>
      </c>
      <c r="E13" s="193" t="s">
        <v>2956</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545</v>
      </c>
      <c r="B14" s="190" t="s">
        <v>2922</v>
      </c>
      <c r="C14" s="191" t="s">
        <v>2957</v>
      </c>
      <c r="D14" s="193" t="s">
        <v>2958</v>
      </c>
      <c r="E14" s="193" t="s">
        <v>2959</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545</v>
      </c>
      <c r="B15" s="190" t="s">
        <v>2922</v>
      </c>
      <c r="C15" s="191" t="s">
        <v>2960</v>
      </c>
      <c r="D15" s="193" t="s">
        <v>2961</v>
      </c>
      <c r="E15" s="193" t="s">
        <v>2962</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545</v>
      </c>
      <c r="B16" s="190" t="s">
        <v>2922</v>
      </c>
      <c r="C16" s="191" t="s">
        <v>2963</v>
      </c>
      <c r="D16" s="193" t="s">
        <v>2964</v>
      </c>
      <c r="E16" s="193" t="s">
        <v>2965</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545</v>
      </c>
      <c r="B17" s="190" t="s">
        <v>2922</v>
      </c>
      <c r="C17" s="191" t="s">
        <v>2966</v>
      </c>
      <c r="D17" s="193" t="s">
        <v>2967</v>
      </c>
      <c r="E17" s="193" t="s">
        <v>2968</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545</v>
      </c>
      <c r="B18" s="190" t="s">
        <v>2922</v>
      </c>
      <c r="C18" s="191" t="s">
        <v>2969</v>
      </c>
      <c r="D18" s="193" t="s">
        <v>2970</v>
      </c>
      <c r="E18" s="193" t="s">
        <v>2971</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545</v>
      </c>
      <c r="B19" s="189" t="s">
        <v>2972</v>
      </c>
      <c r="C19" s="189"/>
      <c r="D19" s="192" t="s">
        <v>2973</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545</v>
      </c>
      <c r="B20" s="190" t="s">
        <v>2972</v>
      </c>
      <c r="C20" s="191" t="s">
        <v>2974</v>
      </c>
      <c r="D20" s="193" t="s">
        <v>2975</v>
      </c>
      <c r="E20" s="193" t="s">
        <v>2976</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545</v>
      </c>
      <c r="B21" s="190" t="s">
        <v>2972</v>
      </c>
      <c r="C21" s="191" t="s">
        <v>2977</v>
      </c>
      <c r="D21" s="193" t="s">
        <v>2978</v>
      </c>
      <c r="E21" s="193" t="s">
        <v>2979</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545</v>
      </c>
      <c r="B22" s="190" t="s">
        <v>2972</v>
      </c>
      <c r="C22" s="191" t="s">
        <v>2980</v>
      </c>
      <c r="D22" s="193" t="s">
        <v>2981</v>
      </c>
      <c r="E22" s="193" t="s">
        <v>2982</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545</v>
      </c>
      <c r="B23" s="190" t="s">
        <v>2972</v>
      </c>
      <c r="C23" s="191" t="s">
        <v>2983</v>
      </c>
      <c r="D23" s="193" t="s">
        <v>2984</v>
      </c>
      <c r="E23" s="193" t="s">
        <v>2985</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545</v>
      </c>
      <c r="B24" s="190" t="s">
        <v>2972</v>
      </c>
      <c r="C24" s="191" t="s">
        <v>2986</v>
      </c>
      <c r="D24" s="193" t="s">
        <v>2987</v>
      </c>
      <c r="E24" s="193" t="s">
        <v>2988</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545</v>
      </c>
      <c r="B25" s="190" t="s">
        <v>2972</v>
      </c>
      <c r="C25" s="191" t="s">
        <v>2989</v>
      </c>
      <c r="D25" s="193" t="s">
        <v>2990</v>
      </c>
      <c r="E25" s="193" t="s">
        <v>2991</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545</v>
      </c>
      <c r="B26" s="190" t="s">
        <v>2972</v>
      </c>
      <c r="C26" s="191" t="s">
        <v>2992</v>
      </c>
      <c r="D26" s="193" t="s">
        <v>2993</v>
      </c>
      <c r="E26" s="193" t="s">
        <v>2994</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545</v>
      </c>
      <c r="B27" s="190" t="s">
        <v>2972</v>
      </c>
      <c r="C27" s="191" t="s">
        <v>2995</v>
      </c>
      <c r="D27" s="193" t="s">
        <v>2996</v>
      </c>
      <c r="E27" s="193" t="s">
        <v>2997</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545</v>
      </c>
      <c r="B28" s="190" t="s">
        <v>2972</v>
      </c>
      <c r="C28" s="191" t="s">
        <v>2998</v>
      </c>
      <c r="D28" s="193" t="s">
        <v>2999</v>
      </c>
      <c r="E28" s="193" t="s">
        <v>3000</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545</v>
      </c>
      <c r="B29" s="190" t="s">
        <v>2972</v>
      </c>
      <c r="C29" s="191" t="s">
        <v>3001</v>
      </c>
      <c r="D29" s="193" t="s">
        <v>3002</v>
      </c>
      <c r="E29" s="193" t="s">
        <v>3003</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545</v>
      </c>
      <c r="B30" s="190" t="s">
        <v>2972</v>
      </c>
      <c r="C30" s="191" t="s">
        <v>3004</v>
      </c>
      <c r="D30" s="193" t="s">
        <v>3005</v>
      </c>
      <c r="E30" s="193" t="s">
        <v>3006</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545</v>
      </c>
      <c r="B31" s="190" t="s">
        <v>2972</v>
      </c>
      <c r="C31" s="191" t="s">
        <v>3007</v>
      </c>
      <c r="D31" s="193" t="s">
        <v>3008</v>
      </c>
      <c r="E31" s="193" t="s">
        <v>3009</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3010</v>
      </c>
      <c r="B32" s="189"/>
      <c r="C32" s="189"/>
      <c r="D32" s="192" t="s">
        <v>3011</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3010</v>
      </c>
      <c r="B33" s="190"/>
      <c r="C33" s="191" t="s">
        <v>3012</v>
      </c>
      <c r="D33" s="193" t="s">
        <v>3013</v>
      </c>
      <c r="E33" s="193" t="s">
        <v>3014</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3010</v>
      </c>
      <c r="B34" s="190"/>
      <c r="C34" s="191" t="s">
        <v>3015</v>
      </c>
      <c r="D34" s="193" t="s">
        <v>3016</v>
      </c>
      <c r="E34" s="193" t="s">
        <v>3017</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3010</v>
      </c>
      <c r="B35" s="190"/>
      <c r="C35" s="191" t="s">
        <v>3018</v>
      </c>
      <c r="D35" s="193" t="s">
        <v>3019</v>
      </c>
      <c r="E35" s="193" t="s">
        <v>3020</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3010</v>
      </c>
      <c r="B36" s="189" t="s">
        <v>3021</v>
      </c>
      <c r="C36" s="189"/>
      <c r="D36" s="192" t="s">
        <v>3022</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3010</v>
      </c>
      <c r="B37" s="190" t="s">
        <v>3021</v>
      </c>
      <c r="C37" s="191" t="s">
        <v>3023</v>
      </c>
      <c r="D37" s="193" t="s">
        <v>3024</v>
      </c>
      <c r="E37" s="193" t="s">
        <v>3025</v>
      </c>
      <c r="F37" s="195">
        <f>IF(COUNTIF(G37:AT37,"&lt;&gt;")=0,"",SUMPRODUCT(((Recommendations[ImplStatus]="Implemented")+(Recommendations[ImplStatus]="Compensated"))*ISNUMBER(MATCH(Recommendations[Id],G37:AT37,0)))/COUNTIF(G37:AT37,"&lt;&gt;"))</f>
        <v>0</v>
      </c>
      <c r="G37" s="197" t="s">
        <v>166</v>
      </c>
      <c r="H37" s="197" t="s">
        <v>172</v>
      </c>
      <c r="I37" s="197" t="s">
        <v>182</v>
      </c>
      <c r="J37" s="197" t="s">
        <v>212</v>
      </c>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3010</v>
      </c>
      <c r="B38" s="190" t="s">
        <v>3021</v>
      </c>
      <c r="C38" s="191" t="s">
        <v>3026</v>
      </c>
      <c r="D38" s="193" t="s">
        <v>3027</v>
      </c>
      <c r="E38" s="193" t="s">
        <v>3028</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3010</v>
      </c>
      <c r="B39" s="190" t="s">
        <v>3021</v>
      </c>
      <c r="C39" s="191" t="s">
        <v>3029</v>
      </c>
      <c r="D39" s="193" t="s">
        <v>3030</v>
      </c>
      <c r="E39" s="193" t="s">
        <v>3031</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3010</v>
      </c>
      <c r="B40" s="190" t="s">
        <v>3021</v>
      </c>
      <c r="C40" s="191" t="s">
        <v>3032</v>
      </c>
      <c r="D40" s="193" t="s">
        <v>3033</v>
      </c>
      <c r="E40" s="193" t="s">
        <v>3034</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3010</v>
      </c>
      <c r="B41" s="190" t="s">
        <v>3021</v>
      </c>
      <c r="C41" s="191" t="s">
        <v>3035</v>
      </c>
      <c r="D41" s="193" t="s">
        <v>3036</v>
      </c>
      <c r="E41" s="193" t="s">
        <v>3037</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3010</v>
      </c>
      <c r="B42" s="190" t="s">
        <v>3021</v>
      </c>
      <c r="C42" s="191" t="s">
        <v>3038</v>
      </c>
      <c r="D42" s="193" t="s">
        <v>3039</v>
      </c>
      <c r="E42" s="193" t="s">
        <v>3040</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3010</v>
      </c>
      <c r="B43" s="190" t="s">
        <v>3021</v>
      </c>
      <c r="C43" s="191" t="s">
        <v>3041</v>
      </c>
      <c r="D43" s="193" t="s">
        <v>3042</v>
      </c>
      <c r="E43" s="193" t="s">
        <v>3043</v>
      </c>
      <c r="F43" s="195">
        <f>IF(COUNTIF(G43:AT43,"&lt;&gt;")=0,"",SUMPRODUCT(((Recommendations[ImplStatus]="Implemented")+(Recommendations[ImplStatus]="Compensated"))*ISNUMBER(MATCH(Recommendations[Id],G43:AT43,0)))/COUNTIF(G43:AT43,"&lt;&gt;"))</f>
        <v>0</v>
      </c>
      <c r="G43" s="197" t="s">
        <v>363</v>
      </c>
      <c r="H43" s="197" t="s">
        <v>368</v>
      </c>
      <c r="I43" s="197" t="s">
        <v>373</v>
      </c>
      <c r="J43" s="197" t="s">
        <v>378</v>
      </c>
      <c r="K43" s="197" t="s">
        <v>382</v>
      </c>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3010</v>
      </c>
      <c r="B44" s="190" t="s">
        <v>3021</v>
      </c>
      <c r="C44" s="191" t="s">
        <v>3044</v>
      </c>
      <c r="D44" s="193" t="s">
        <v>3045</v>
      </c>
      <c r="E44" s="193" t="s">
        <v>3046</v>
      </c>
      <c r="F44" s="195">
        <f>IF(COUNTIF(G44:AT44,"&lt;&gt;")=0,"",SUMPRODUCT(((Recommendations[ImplStatus]="Implemented")+(Recommendations[ImplStatus]="Compensated"))*ISNUMBER(MATCH(Recommendations[Id],G44:AT44,0)))/COUNTIF(G44:AT44,"&lt;&gt;"))</f>
        <v>0</v>
      </c>
      <c r="G44" s="197" t="s">
        <v>363</v>
      </c>
      <c r="H44" s="197" t="s">
        <v>368</v>
      </c>
      <c r="I44" s="197" t="s">
        <v>373</v>
      </c>
      <c r="J44" s="197" t="s">
        <v>378</v>
      </c>
      <c r="K44" s="197" t="s">
        <v>382</v>
      </c>
      <c r="L44" s="197" t="s">
        <v>450</v>
      </c>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3010</v>
      </c>
      <c r="B45" s="190" t="s">
        <v>3021</v>
      </c>
      <c r="C45" s="191" t="s">
        <v>3047</v>
      </c>
      <c r="D45" s="193" t="s">
        <v>3048</v>
      </c>
      <c r="E45" s="193" t="s">
        <v>3049</v>
      </c>
      <c r="F45" s="195">
        <f>IF(COUNTIF(G45:AT45,"&lt;&gt;")=0,"",SUMPRODUCT(((Recommendations[ImplStatus]="Implemented")+(Recommendations[ImplStatus]="Compensated"))*ISNUMBER(MATCH(Recommendations[Id],G45:AT45,0)))/COUNTIF(G45:AT45,"&lt;&gt;"))</f>
        <v>0</v>
      </c>
      <c r="G45" s="197" t="s">
        <v>197</v>
      </c>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3010</v>
      </c>
      <c r="B46" s="190" t="s">
        <v>3021</v>
      </c>
      <c r="C46" s="191" t="s">
        <v>3050</v>
      </c>
      <c r="D46" s="193" t="s">
        <v>3051</v>
      </c>
      <c r="E46" s="193" t="s">
        <v>3052</v>
      </c>
      <c r="F46" s="195">
        <f>IF(COUNTIF(G46:AT46,"&lt;&gt;")=0,"",SUMPRODUCT(((Recommendations[ImplStatus]="Implemented")+(Recommendations[ImplStatus]="Compensated"))*ISNUMBER(MATCH(Recommendations[Id],G46:AT46,0)))/COUNTIF(G46:AT46,"&lt;&gt;"))</f>
        <v>0</v>
      </c>
      <c r="G46" s="197" t="s">
        <v>411</v>
      </c>
      <c r="H46" s="197" t="s">
        <v>416</v>
      </c>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3010</v>
      </c>
      <c r="B47" s="190" t="s">
        <v>3021</v>
      </c>
      <c r="C47" s="191" t="s">
        <v>3053</v>
      </c>
      <c r="D47" s="193" t="s">
        <v>3054</v>
      </c>
      <c r="E47" s="193" t="s">
        <v>3055</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3010</v>
      </c>
      <c r="B48" s="190" t="s">
        <v>3021</v>
      </c>
      <c r="C48" s="191" t="s">
        <v>3056</v>
      </c>
      <c r="D48" s="193" t="s">
        <v>3057</v>
      </c>
      <c r="E48" s="193" t="s">
        <v>3058</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3010</v>
      </c>
      <c r="B49" s="190" t="s">
        <v>3021</v>
      </c>
      <c r="C49" s="191" t="s">
        <v>3059</v>
      </c>
      <c r="D49" s="193" t="s">
        <v>3060</v>
      </c>
      <c r="E49" s="193" t="s">
        <v>3061</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3010</v>
      </c>
      <c r="B50" s="190" t="s">
        <v>3021</v>
      </c>
      <c r="C50" s="191" t="s">
        <v>3062</v>
      </c>
      <c r="D50" s="193" t="s">
        <v>3063</v>
      </c>
      <c r="E50" s="193" t="s">
        <v>3064</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3010</v>
      </c>
      <c r="B51" s="189" t="s">
        <v>3065</v>
      </c>
      <c r="C51" s="189"/>
      <c r="D51" s="192" t="s">
        <v>3066</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3010</v>
      </c>
      <c r="B52" s="190" t="s">
        <v>3065</v>
      </c>
      <c r="C52" s="191" t="s">
        <v>3067</v>
      </c>
      <c r="D52" s="193" t="s">
        <v>3068</v>
      </c>
      <c r="E52" s="193" t="s">
        <v>3069</v>
      </c>
      <c r="F52" s="195">
        <f>IF(COUNTIF(G52:AT52,"&lt;&gt;")=0,"",SUMPRODUCT(((Recommendations[ImplStatus]="Implemented")+(Recommendations[ImplStatus]="Compensated"))*ISNUMBER(MATCH(Recommendations[Id],G52:AT52,0)))/COUNTIF(G52:AT52,"&lt;&gt;"))</f>
        <v>0</v>
      </c>
      <c r="G52" s="197" t="s">
        <v>187</v>
      </c>
      <c r="H52" s="197" t="s">
        <v>308</v>
      </c>
      <c r="I52" s="197" t="s">
        <v>348</v>
      </c>
      <c r="J52" s="197" t="s">
        <v>386</v>
      </c>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3010</v>
      </c>
      <c r="B53" s="190" t="s">
        <v>3065</v>
      </c>
      <c r="C53" s="191" t="s">
        <v>3070</v>
      </c>
      <c r="D53" s="193" t="s">
        <v>3071</v>
      </c>
      <c r="E53" s="193" t="s">
        <v>3072</v>
      </c>
      <c r="F53" s="195">
        <f>IF(COUNTIF(G53:AT53,"&lt;&gt;")=0,"",SUMPRODUCT(((Recommendations[ImplStatus]="Implemented")+(Recommendations[ImplStatus]="Compensated"))*ISNUMBER(MATCH(Recommendations[Id],G53:AT53,0)))/COUNTIF(G53:AT53,"&lt;&gt;"))</f>
        <v>0</v>
      </c>
      <c r="G53" s="197" t="s">
        <v>348</v>
      </c>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3010</v>
      </c>
      <c r="B54" s="190" t="s">
        <v>3065</v>
      </c>
      <c r="C54" s="191" t="s">
        <v>3073</v>
      </c>
      <c r="D54" s="193" t="s">
        <v>3074</v>
      </c>
      <c r="E54" s="193" t="s">
        <v>3075</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3010</v>
      </c>
      <c r="B55" s="190" t="s">
        <v>3065</v>
      </c>
      <c r="C55" s="191" t="s">
        <v>3076</v>
      </c>
      <c r="D55" s="193" t="s">
        <v>3077</v>
      </c>
      <c r="E55" s="193" t="s">
        <v>3078</v>
      </c>
      <c r="F55" s="195">
        <f>IF(COUNTIF(G55:AT55,"&lt;&gt;")=0,"",SUMPRODUCT(((Recommendations[ImplStatus]="Implemented")+(Recommendations[ImplStatus]="Compensated"))*ISNUMBER(MATCH(Recommendations[Id],G55:AT55,0)))/COUNTIF(G55:AT55,"&lt;&gt;"))</f>
        <v>0</v>
      </c>
      <c r="G55" s="197" t="s">
        <v>192</v>
      </c>
      <c r="H55" s="197" t="s">
        <v>333</v>
      </c>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3010</v>
      </c>
      <c r="B56" s="190" t="s">
        <v>3065</v>
      </c>
      <c r="C56" s="191" t="s">
        <v>3079</v>
      </c>
      <c r="D56" s="193" t="s">
        <v>3080</v>
      </c>
      <c r="E56" s="193" t="s">
        <v>3081</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3010</v>
      </c>
      <c r="B57" s="190" t="s">
        <v>3065</v>
      </c>
      <c r="C57" s="191" t="s">
        <v>3082</v>
      </c>
      <c r="D57" s="193" t="s">
        <v>3083</v>
      </c>
      <c r="E57" s="193" t="s">
        <v>3084</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3010</v>
      </c>
      <c r="B58" s="190" t="s">
        <v>3065</v>
      </c>
      <c r="C58" s="191" t="s">
        <v>3085</v>
      </c>
      <c r="D58" s="193" t="s">
        <v>3086</v>
      </c>
      <c r="E58" s="193" t="s">
        <v>3087</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3010</v>
      </c>
      <c r="B59" s="190" t="s">
        <v>3065</v>
      </c>
      <c r="C59" s="191" t="s">
        <v>3088</v>
      </c>
      <c r="D59" s="193" t="s">
        <v>3089</v>
      </c>
      <c r="E59" s="193" t="s">
        <v>3090</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3010</v>
      </c>
      <c r="B60" s="190" t="s">
        <v>3091</v>
      </c>
      <c r="C60" s="191" t="s">
        <v>3092</v>
      </c>
      <c r="D60" s="193" t="s">
        <v>3093</v>
      </c>
      <c r="E60" s="193" t="s">
        <v>3094</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3010</v>
      </c>
      <c r="B61" s="190" t="s">
        <v>3091</v>
      </c>
      <c r="C61" s="191" t="s">
        <v>3095</v>
      </c>
      <c r="D61" s="193" t="s">
        <v>3096</v>
      </c>
      <c r="E61" s="193" t="s">
        <v>3097</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3010</v>
      </c>
      <c r="B62" s="189" t="s">
        <v>3098</v>
      </c>
      <c r="C62" s="189"/>
      <c r="D62" s="192" t="s">
        <v>3099</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3010</v>
      </c>
      <c r="B63" s="190" t="s">
        <v>3098</v>
      </c>
      <c r="C63" s="191" t="s">
        <v>3100</v>
      </c>
      <c r="D63" s="193" t="s">
        <v>3101</v>
      </c>
      <c r="E63" s="193" t="s">
        <v>3102</v>
      </c>
      <c r="F63" s="195">
        <f>IF(COUNTIF(G63:AT63,"&lt;&gt;")=0,"",SUMPRODUCT(((Recommendations[ImplStatus]="Implemented")+(Recommendations[ImplStatus]="Compensated"))*ISNUMBER(MATCH(Recommendations[Id],G63:AT63,0)))/COUNTIF(G63:AT63,"&lt;&gt;"))</f>
        <v>0</v>
      </c>
      <c r="G63" s="197" t="s">
        <v>313</v>
      </c>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3010</v>
      </c>
      <c r="B64" s="190" t="s">
        <v>3098</v>
      </c>
      <c r="C64" s="191" t="s">
        <v>3103</v>
      </c>
      <c r="D64" s="193" t="s">
        <v>3104</v>
      </c>
      <c r="E64" s="193" t="s">
        <v>3105</v>
      </c>
      <c r="F64" s="195">
        <f>IF(COUNTIF(G64:AT64,"&lt;&gt;")=0,"",SUMPRODUCT(((Recommendations[ImplStatus]="Implemented")+(Recommendations[ImplStatus]="Compensated"))*ISNUMBER(MATCH(Recommendations[Id],G64:AT64,0)))/COUNTIF(G64:AT64,"&lt;&gt;"))</f>
        <v>0</v>
      </c>
      <c r="G64" s="197" t="s">
        <v>343</v>
      </c>
      <c r="H64" s="197"/>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3010</v>
      </c>
      <c r="B65" s="190" t="s">
        <v>3098</v>
      </c>
      <c r="C65" s="191" t="s">
        <v>3106</v>
      </c>
      <c r="D65" s="193" t="s">
        <v>3107</v>
      </c>
      <c r="E65" s="193" t="s">
        <v>3108</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3010</v>
      </c>
      <c r="B66" s="190" t="s">
        <v>3098</v>
      </c>
      <c r="C66" s="191" t="s">
        <v>3109</v>
      </c>
      <c r="D66" s="193" t="s">
        <v>3110</v>
      </c>
      <c r="E66" s="193" t="s">
        <v>3111</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3010</v>
      </c>
      <c r="B67" s="190" t="s">
        <v>3098</v>
      </c>
      <c r="C67" s="191" t="s">
        <v>3112</v>
      </c>
      <c r="D67" s="193" t="s">
        <v>3113</v>
      </c>
      <c r="E67" s="193" t="s">
        <v>3114</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3010</v>
      </c>
      <c r="B68" s="190" t="s">
        <v>3098</v>
      </c>
      <c r="C68" s="191" t="s">
        <v>3115</v>
      </c>
      <c r="D68" s="193" t="s">
        <v>3116</v>
      </c>
      <c r="E68" s="193" t="s">
        <v>3117</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3010</v>
      </c>
      <c r="B69" s="190" t="s">
        <v>3098</v>
      </c>
      <c r="C69" s="191" t="s">
        <v>3118</v>
      </c>
      <c r="D69" s="193" t="s">
        <v>3119</v>
      </c>
      <c r="E69" s="193" t="s">
        <v>3120</v>
      </c>
      <c r="F69" s="195">
        <f>IF(COUNTIF(G69:AT69,"&lt;&gt;")=0,"",SUMPRODUCT(((Recommendations[ImplStatus]="Implemented")+(Recommendations[ImplStatus]="Compensated"))*ISNUMBER(MATCH(Recommendations[Id],G69:AT69,0)))/COUNTIF(G69:AT69,"&lt;&gt;"))</f>
        <v>0</v>
      </c>
      <c r="G69" s="197" t="s">
        <v>31</v>
      </c>
      <c r="H69" s="197" t="s">
        <v>36</v>
      </c>
      <c r="I69" s="197" t="s">
        <v>41</v>
      </c>
      <c r="J69" s="197" t="s">
        <v>46</v>
      </c>
      <c r="K69" s="197" t="s">
        <v>52</v>
      </c>
      <c r="L69" s="197" t="s">
        <v>57</v>
      </c>
      <c r="M69" s="197" t="s">
        <v>62</v>
      </c>
      <c r="N69" s="197" t="s">
        <v>67</v>
      </c>
      <c r="O69" s="197" t="s">
        <v>72</v>
      </c>
      <c r="P69" s="197" t="s">
        <v>101</v>
      </c>
      <c r="Q69" s="197" t="s">
        <v>106</v>
      </c>
      <c r="R69" s="197" t="s">
        <v>156</v>
      </c>
      <c r="S69" s="197" t="s">
        <v>161</v>
      </c>
      <c r="T69" s="197" t="s">
        <v>217</v>
      </c>
      <c r="U69" s="197" t="s">
        <v>221</v>
      </c>
      <c r="V69" s="197" t="s">
        <v>224</v>
      </c>
      <c r="W69" s="197" t="s">
        <v>228</v>
      </c>
      <c r="X69" s="197" t="s">
        <v>231</v>
      </c>
      <c r="Y69" s="197" t="s">
        <v>235</v>
      </c>
      <c r="Z69" s="197" t="s">
        <v>238</v>
      </c>
      <c r="AA69" s="197" t="s">
        <v>243</v>
      </c>
      <c r="AB69" s="197" t="s">
        <v>253</v>
      </c>
      <c r="AC69" s="197" t="s">
        <v>268</v>
      </c>
      <c r="AD69" s="197" t="s">
        <v>318</v>
      </c>
      <c r="AE69" s="197" t="s">
        <v>435</v>
      </c>
      <c r="AF69" s="197"/>
      <c r="AG69" s="197"/>
      <c r="AH69" s="197"/>
      <c r="AI69" s="197"/>
      <c r="AJ69" s="197"/>
      <c r="AK69" s="197"/>
      <c r="AL69" s="197"/>
      <c r="AM69" s="197"/>
      <c r="AN69" s="197"/>
      <c r="AO69" s="197"/>
      <c r="AP69" s="197"/>
      <c r="AQ69" s="197"/>
      <c r="AR69" s="197"/>
      <c r="AS69" s="197"/>
      <c r="AT69" s="207"/>
    </row>
    <row r="70" spans="1:46" ht="60" customHeight="1" x14ac:dyDescent="0.35">
      <c r="A70" s="204" t="s">
        <v>3010</v>
      </c>
      <c r="B70" s="190" t="s">
        <v>3098</v>
      </c>
      <c r="C70" s="191" t="s">
        <v>3121</v>
      </c>
      <c r="D70" s="193" t="s">
        <v>3122</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3010</v>
      </c>
      <c r="B71" s="190" t="s">
        <v>3098</v>
      </c>
      <c r="C71" s="191" t="s">
        <v>3123</v>
      </c>
      <c r="D71" s="193" t="s">
        <v>3124</v>
      </c>
      <c r="E71" s="193" t="s">
        <v>3125</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3010</v>
      </c>
      <c r="B72" s="190" t="s">
        <v>3098</v>
      </c>
      <c r="C72" s="191" t="s">
        <v>3126</v>
      </c>
      <c r="D72" s="193" t="s">
        <v>3127</v>
      </c>
      <c r="E72" s="193" t="s">
        <v>3128</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3010</v>
      </c>
      <c r="B73" s="190" t="s">
        <v>3098</v>
      </c>
      <c r="C73" s="191" t="s">
        <v>3129</v>
      </c>
      <c r="D73" s="193" t="s">
        <v>3130</v>
      </c>
      <c r="E73" s="193" t="s">
        <v>3131</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3010</v>
      </c>
      <c r="B74" s="190" t="s">
        <v>3098</v>
      </c>
      <c r="C74" s="191" t="s">
        <v>3132</v>
      </c>
      <c r="D74" s="193" t="s">
        <v>3133</v>
      </c>
      <c r="E74" s="193" t="s">
        <v>3134</v>
      </c>
      <c r="F74" s="195">
        <f>IF(COUNTIF(G74:AT74,"&lt;&gt;")=0,"",SUMPRODUCT(((Recommendations[ImplStatus]="Implemented")+(Recommendations[ImplStatus]="Compensated"))*ISNUMBER(MATCH(Recommendations[Id],G74:AT74,0)))/COUNTIF(G74:AT74,"&lt;&gt;"))</f>
        <v>0</v>
      </c>
      <c r="G74" s="197" t="s">
        <v>14</v>
      </c>
      <c r="H74" s="197" t="s">
        <v>25</v>
      </c>
      <c r="I74" s="197" t="s">
        <v>81</v>
      </c>
      <c r="J74" s="197" t="s">
        <v>86</v>
      </c>
      <c r="K74" s="197" t="s">
        <v>91</v>
      </c>
      <c r="L74" s="197" t="s">
        <v>111</v>
      </c>
      <c r="M74" s="197" t="s">
        <v>116</v>
      </c>
      <c r="N74" s="197" t="s">
        <v>121</v>
      </c>
      <c r="O74" s="197" t="s">
        <v>136</v>
      </c>
      <c r="P74" s="197" t="s">
        <v>146</v>
      </c>
      <c r="Q74" s="197" t="s">
        <v>425</v>
      </c>
      <c r="R74" s="197" t="s">
        <v>430</v>
      </c>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3010</v>
      </c>
      <c r="B75" s="190" t="s">
        <v>3098</v>
      </c>
      <c r="C75" s="191" t="s">
        <v>3135</v>
      </c>
      <c r="D75" s="193" t="s">
        <v>3136</v>
      </c>
      <c r="E75" s="193" t="s">
        <v>3137</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3010</v>
      </c>
      <c r="B76" s="190" t="s">
        <v>3098</v>
      </c>
      <c r="C76" s="191" t="s">
        <v>3138</v>
      </c>
      <c r="D76" s="193" t="s">
        <v>3139</v>
      </c>
      <c r="E76" s="193" t="s">
        <v>3140</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3010</v>
      </c>
      <c r="B77" s="190" t="s">
        <v>3098</v>
      </c>
      <c r="C77" s="191" t="s">
        <v>3141</v>
      </c>
      <c r="D77" s="193" t="s">
        <v>3142</v>
      </c>
      <c r="E77" s="193" t="s">
        <v>3143</v>
      </c>
      <c r="F77" s="195">
        <f>IF(COUNTIF(G77:AT77,"&lt;&gt;")=0,"",SUMPRODUCT(((Recommendations[ImplStatus]="Implemented")+(Recommendations[ImplStatus]="Compensated"))*ISNUMBER(MATCH(Recommendations[Id],G77:AT77,0)))/COUNTIF(G77:AT77,"&lt;&gt;"))</f>
        <v>0</v>
      </c>
      <c r="G77" s="197" t="s">
        <v>14</v>
      </c>
      <c r="H77" s="197" t="s">
        <v>25</v>
      </c>
      <c r="I77" s="197" t="s">
        <v>91</v>
      </c>
      <c r="J77" s="197" t="s">
        <v>116</v>
      </c>
      <c r="K77" s="197" t="s">
        <v>121</v>
      </c>
      <c r="L77" s="197" t="s">
        <v>136</v>
      </c>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3010</v>
      </c>
      <c r="B78" s="190" t="s">
        <v>3098</v>
      </c>
      <c r="C78" s="191" t="s">
        <v>3144</v>
      </c>
      <c r="D78" s="193" t="s">
        <v>3145</v>
      </c>
      <c r="E78" s="193" t="s">
        <v>3146</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3010</v>
      </c>
      <c r="B79" s="189" t="s">
        <v>3098</v>
      </c>
      <c r="C79" s="189"/>
      <c r="D79" s="192" t="s">
        <v>3147</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3148</v>
      </c>
      <c r="B80" s="190"/>
      <c r="C80" s="191" t="s">
        <v>3149</v>
      </c>
      <c r="D80" s="193" t="s">
        <v>3150</v>
      </c>
      <c r="E80" s="193" t="s">
        <v>3151</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3148</v>
      </c>
      <c r="B81" s="190"/>
      <c r="C81" s="191" t="s">
        <v>3152</v>
      </c>
      <c r="D81" s="193" t="s">
        <v>3153</v>
      </c>
      <c r="E81" s="193" t="s">
        <v>3154</v>
      </c>
      <c r="F81" s="195" t="str">
        <f>IF(COUNTIF(G81:AT81,"&lt;&gt;")=0,"",SUMPRODUCT(((Recommendations[ImplStatus]="Implemented")+(Recommendations[ImplStatus]="Compensated"))*ISNUMBER(MATCH(Recommendations[Id],G81:AT81,0)))/COUNTIF(G81:AT81,"&lt;&gt;"))</f>
        <v/>
      </c>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3148</v>
      </c>
      <c r="B82" s="190"/>
      <c r="C82" s="191" t="s">
        <v>3155</v>
      </c>
      <c r="D82" s="193" t="s">
        <v>3156</v>
      </c>
      <c r="E82" s="193" t="s">
        <v>3157</v>
      </c>
      <c r="F82" s="195">
        <f>IF(COUNTIF(G82:AT82,"&lt;&gt;")=0,"",SUMPRODUCT(((Recommendations[ImplStatus]="Implemented")+(Recommendations[ImplStatus]="Compensated"))*ISNUMBER(MATCH(Recommendations[Id],G82:AT82,0)))/COUNTIF(G82:AT82,"&lt;&gt;"))</f>
        <v>0</v>
      </c>
      <c r="G82" s="197" t="s">
        <v>396</v>
      </c>
      <c r="H82" s="197" t="s">
        <v>406</v>
      </c>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3148</v>
      </c>
      <c r="B83" s="190"/>
      <c r="C83" s="191" t="s">
        <v>3158</v>
      </c>
      <c r="D83" s="193" t="s">
        <v>3159</v>
      </c>
      <c r="E83" s="193" t="s">
        <v>3160</v>
      </c>
      <c r="F83" s="195">
        <f>IF(COUNTIF(G83:AT83,"&lt;&gt;")=0,"",SUMPRODUCT(((Recommendations[ImplStatus]="Implemented")+(Recommendations[ImplStatus]="Compensated"))*ISNUMBER(MATCH(Recommendations[Id],G83:AT83,0)))/COUNTIF(G83:AT83,"&lt;&gt;"))</f>
        <v>0</v>
      </c>
      <c r="G83" s="197" t="s">
        <v>353</v>
      </c>
      <c r="H83" s="197" t="s">
        <v>401</v>
      </c>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3148</v>
      </c>
      <c r="B84" s="189"/>
      <c r="C84" s="189"/>
      <c r="D84" s="192" t="s">
        <v>3161</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3162</v>
      </c>
      <c r="B85" s="190"/>
      <c r="C85" s="191" t="s">
        <v>3163</v>
      </c>
      <c r="D85" s="193" t="s">
        <v>3164</v>
      </c>
      <c r="E85" s="193" t="s">
        <v>3165</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3162</v>
      </c>
      <c r="B86" s="190"/>
      <c r="C86" s="191" t="s">
        <v>3166</v>
      </c>
      <c r="D86" s="193" t="s">
        <v>3167</v>
      </c>
      <c r="E86" s="193" t="s">
        <v>3168</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3162</v>
      </c>
      <c r="B87" s="190"/>
      <c r="C87" s="191" t="s">
        <v>3169</v>
      </c>
      <c r="D87" s="193" t="s">
        <v>3170</v>
      </c>
      <c r="E87" s="193" t="s">
        <v>3171</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3162</v>
      </c>
      <c r="B88" s="190"/>
      <c r="C88" s="191" t="s">
        <v>3172</v>
      </c>
      <c r="D88" s="193" t="s">
        <v>3173</v>
      </c>
      <c r="E88" s="193" t="s">
        <v>3174</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3162</v>
      </c>
      <c r="B89" s="190"/>
      <c r="C89" s="191" t="s">
        <v>3175</v>
      </c>
      <c r="D89" s="193" t="s">
        <v>3176</v>
      </c>
      <c r="E89" s="193" t="s">
        <v>3177</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3162</v>
      </c>
      <c r="B90" s="189" t="s">
        <v>3178</v>
      </c>
      <c r="C90" s="189"/>
      <c r="D90" s="192" t="s">
        <v>3179</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3162</v>
      </c>
      <c r="B91" s="190" t="s">
        <v>3178</v>
      </c>
      <c r="C91" s="191" t="s">
        <v>3180</v>
      </c>
      <c r="D91" s="193" t="s">
        <v>3181</v>
      </c>
      <c r="E91" s="193" t="s">
        <v>3182</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3162</v>
      </c>
      <c r="B92" s="190" t="s">
        <v>3178</v>
      </c>
      <c r="C92" s="191" t="s">
        <v>3183</v>
      </c>
      <c r="D92" s="193" t="s">
        <v>3184</v>
      </c>
      <c r="E92" s="193" t="s">
        <v>3185</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3178</v>
      </c>
      <c r="C93" s="191" t="s">
        <v>3186</v>
      </c>
      <c r="D93" s="193" t="s">
        <v>3187</v>
      </c>
      <c r="E93" s="193" t="s">
        <v>3188</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3178</v>
      </c>
      <c r="C94" s="191" t="s">
        <v>3189</v>
      </c>
      <c r="D94" s="193" t="s">
        <v>3190</v>
      </c>
      <c r="E94" s="193" t="s">
        <v>3191</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3178</v>
      </c>
      <c r="C95" s="191" t="s">
        <v>3192</v>
      </c>
      <c r="D95" s="193" t="s">
        <v>3193</v>
      </c>
      <c r="E95" s="193" t="s">
        <v>3194</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3178</v>
      </c>
      <c r="C96" s="191" t="s">
        <v>3195</v>
      </c>
      <c r="D96" s="193" t="s">
        <v>3196</v>
      </c>
      <c r="E96" s="193" t="s">
        <v>3197</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3178</v>
      </c>
      <c r="C97" s="191" t="s">
        <v>3198</v>
      </c>
      <c r="D97" s="193" t="s">
        <v>3199</v>
      </c>
      <c r="E97" s="193" t="s">
        <v>3200</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3178</v>
      </c>
      <c r="C98" s="191" t="s">
        <v>3201</v>
      </c>
      <c r="D98" s="193" t="s">
        <v>3202</v>
      </c>
      <c r="E98" s="193" t="s">
        <v>3203</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3204</v>
      </c>
      <c r="C99" s="189"/>
      <c r="D99" s="192" t="s">
        <v>3205</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3204</v>
      </c>
      <c r="C100" s="191" t="s">
        <v>3206</v>
      </c>
      <c r="D100" s="193" t="s">
        <v>3207</v>
      </c>
      <c r="E100" s="193" t="s">
        <v>3208</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3204</v>
      </c>
      <c r="C101" s="191" t="s">
        <v>3209</v>
      </c>
      <c r="D101" s="193" t="s">
        <v>3210</v>
      </c>
      <c r="E101" s="193" t="s">
        <v>3211</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3204</v>
      </c>
      <c r="C102" s="191" t="s">
        <v>3212</v>
      </c>
      <c r="D102" s="193" t="s">
        <v>3213</v>
      </c>
      <c r="E102" s="193" t="s">
        <v>3214</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3204</v>
      </c>
      <c r="C103" s="191" t="s">
        <v>3215</v>
      </c>
      <c r="D103" s="193" t="s">
        <v>3216</v>
      </c>
      <c r="E103" s="193" t="s">
        <v>3217</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3204</v>
      </c>
      <c r="C104" s="199" t="s">
        <v>3218</v>
      </c>
      <c r="D104" s="200" t="s">
        <v>3219</v>
      </c>
      <c r="E104" s="200" t="s">
        <v>3220</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455</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IFERROR(INDEX('Recommendations'!$H$2:$H$90, MATCH(G2,'Recommendations'!$A$2:$A$90,0))="Implemented", FALSE))</xm:f>
            <x14:dxf>
              <font>
                <color rgb="FF000000"/>
              </font>
              <fill>
                <patternFill>
                  <bgColor rgb="FF3C7D22"/>
                </patternFill>
              </fill>
            </x14:dxf>
          </x14:cfRule>
          <x14:cfRule type="expression" priority="2" id="{00000000-000E-0000-0800-000002000000}">
            <xm:f>AND(G2&lt;&gt;"", IFERROR(INDEX('Recommendations'!$H$2:$H$90, MATCH(G2,'Recommendations'!$A$2:$A$90,0))="Compensated", FALSE))</xm:f>
            <x14:dxf>
              <font>
                <color rgb="FF000000"/>
              </font>
              <fill>
                <patternFill>
                  <bgColor rgb="FFC6E0B4"/>
                </patternFill>
              </fill>
            </x14:dxf>
          </x14:cfRule>
          <x14:cfRule type="expression" priority="3" id="{00000000-000E-0000-0800-000003000000}">
            <xm:f>AND(G2&lt;&gt;"", IFERROR(INDEX('Recommendations'!$H$2:$H$90, MATCH(G2,'Recommendations'!$A$2:$A$90,0))="Testing", FALSE))</xm:f>
            <x14:dxf>
              <font>
                <color rgb="FF000000"/>
              </font>
              <fill>
                <patternFill>
                  <bgColor rgb="FFFFC000"/>
                </patternFill>
              </fill>
            </x14:dxf>
          </x14:cfRule>
          <x14:cfRule type="expression" priority="4" id="{00000000-000E-0000-0800-000004000000}">
            <xm:f>AND(G2&lt;&gt;"", IFERROR(INDEX('Recommendations'!$H$2:$H$90, MATCH(G2,'Recommendations'!$A$2:$A$90,0))="Failed", FALSE))</xm:f>
            <x14:dxf>
              <font>
                <color rgb="FF000000"/>
              </font>
              <fill>
                <patternFill>
                  <bgColor rgb="FFD82891"/>
                </patternFill>
              </fill>
            </x14:dxf>
          </x14:cfRule>
          <x14:cfRule type="expression" priority="5" id="{00000000-000E-0000-0800-000005000000}">
            <xm:f>AND(G2&lt;&gt;"", IFERROR(INDEX('Recommendations'!$H$2:$H$90, MATCH(G2,'Recommendations'!$A$2:$A$90,0))="Risk Accepted", FALSE))</xm:f>
            <x14:dxf>
              <font>
                <color rgb="FF000000"/>
              </font>
              <fill>
                <patternFill>
                  <bgColor rgb="FFD9D9D9"/>
                </patternFill>
              </fill>
            </x14:dxf>
          </x14:cfRule>
          <x14:cfRule type="expression" priority="6" id="{00000000-000E-0000-0800-000006000000}">
            <xm:f>AND(G2&lt;&gt;"", IFERROR(INDEX('Recommendations'!$H$2:$H$90, MATCH(G2,'Recommendations'!$A$2:$A$90,0))="N/A",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Fortinet FortiGate Firewall Security Technical Implementation Guide - SHGIR</dc:title>
  <dc:subject>Generated on: 2026-06-08 14:06:38</dc:subject>
  <dc:creator>Anicet Fopa Tchoffo</dc:creator>
  <cp:keywords>Baseline;Hardening;DISA;STIG</cp:keywords>
  <dc:description>Baseline Developed By: Fortinet and Defense Information Systems Agency (DISA) for the US DoD</dc:description>
  <cp:lastModifiedBy>Anicet Fopa Tchoffo</cp:lastModifiedBy>
  <dcterms:modified xsi:type="dcterms:W3CDTF">2026-06-08T13:06:51Z</dcterms:modified>
  <cp:category>DISA-STIG</cp:category>
  <cp:contentStatus>Draft</cp:contentStatus>
</cp:coreProperties>
</file>