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BC66DB242A3D61AF32D220D516659B5A540C7444" xr6:coauthVersionLast="47" xr6:coauthVersionMax="47" xr10:uidLastSave="{D1129B36-C6A2-41F4-A478-882DE34B059E}"/>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F110" i="3" s="1"/>
  <c r="L4" i="1"/>
  <c r="L3" i="1"/>
  <c r="L2" i="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E110" i="3"/>
  <c r="O109" i="3"/>
  <c r="N109" i="3"/>
  <c r="M109" i="3"/>
  <c r="L109" i="3"/>
  <c r="K109" i="3"/>
  <c r="F109" i="3"/>
  <c r="E109" i="3"/>
  <c r="G109" i="3" s="1"/>
  <c r="O108" i="3"/>
  <c r="N108" i="3"/>
  <c r="M108" i="3"/>
  <c r="L108" i="3"/>
  <c r="K108" i="3"/>
  <c r="G108" i="3"/>
  <c r="F108" i="3"/>
  <c r="E108" i="3"/>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F71" i="3"/>
  <c r="E79" i="3" s="1"/>
  <c r="E71" i="3"/>
  <c r="D71" i="3"/>
  <c r="C71" i="3"/>
  <c r="F70" i="3"/>
  <c r="E78" i="3" s="1"/>
  <c r="E70" i="3"/>
  <c r="D70" i="3"/>
  <c r="C70" i="3"/>
  <c r="E69" i="3"/>
  <c r="D69" i="3"/>
  <c r="C69" i="3"/>
  <c r="W121" i="3" s="1"/>
  <c r="E68" i="3"/>
  <c r="F68" i="3" s="1"/>
  <c r="D68" i="3"/>
  <c r="C68" i="3"/>
  <c r="U121" i="3" s="1"/>
  <c r="E67" i="3"/>
  <c r="D67" i="3"/>
  <c r="C67" i="3"/>
  <c r="F67" i="3" s="1"/>
  <c r="E53" i="3"/>
  <c r="D53" i="3"/>
  <c r="C53" i="3"/>
  <c r="F53" i="3" s="1"/>
  <c r="E52" i="3"/>
  <c r="D52" i="3"/>
  <c r="C52" i="3"/>
  <c r="F52" i="3" s="1"/>
  <c r="E34" i="3"/>
  <c r="D34" i="3"/>
  <c r="C34" i="3"/>
  <c r="F34" i="3" s="1"/>
  <c r="E33" i="3"/>
  <c r="D33" i="3"/>
  <c r="C33" i="3"/>
  <c r="F33" i="3" s="1"/>
  <c r="E32" i="3"/>
  <c r="D32" i="3"/>
  <c r="F32" i="3" s="1"/>
  <c r="C32" i="3"/>
  <c r="E31" i="3"/>
  <c r="D31" i="3"/>
  <c r="C31" i="3"/>
  <c r="F31" i="3" s="1"/>
  <c r="E30" i="3"/>
  <c r="D30" i="3"/>
  <c r="C30" i="3"/>
  <c r="F30" i="3" s="1"/>
  <c r="E29" i="3"/>
  <c r="D29" i="3"/>
  <c r="C29" i="3"/>
  <c r="F29" i="3" s="1"/>
  <c r="F16" i="3"/>
  <c r="R150" i="3" s="1"/>
  <c r="E16" i="3"/>
  <c r="D16" i="3"/>
  <c r="C16" i="3"/>
  <c r="Q121" i="3" s="1"/>
  <c r="C9" i="3"/>
  <c r="D9" i="3" s="1"/>
  <c r="D8" i="3"/>
  <c r="C8" i="3"/>
  <c r="C7" i="3" s="1"/>
  <c r="D7" i="3" s="1"/>
  <c r="E96" i="3" l="1"/>
  <c r="D96" i="3"/>
  <c r="C96" i="3"/>
  <c r="T150" i="3"/>
  <c r="T145" i="3"/>
  <c r="T140" i="3"/>
  <c r="T135" i="3"/>
  <c r="T130" i="3"/>
  <c r="T125" i="3"/>
  <c r="E75" i="3"/>
  <c r="D75" i="3"/>
  <c r="T149" i="3"/>
  <c r="T144" i="3"/>
  <c r="T139" i="3"/>
  <c r="T134" i="3"/>
  <c r="T129" i="3"/>
  <c r="T124" i="3"/>
  <c r="C75" i="3"/>
  <c r="T153" i="3"/>
  <c r="T148" i="3"/>
  <c r="T143" i="3"/>
  <c r="T138" i="3"/>
  <c r="T133" i="3"/>
  <c r="T128" i="3"/>
  <c r="T123" i="3"/>
  <c r="T152" i="3"/>
  <c r="T147" i="3"/>
  <c r="T142" i="3"/>
  <c r="T137" i="3"/>
  <c r="T132" i="3"/>
  <c r="T127" i="3"/>
  <c r="T151" i="3"/>
  <c r="T146" i="3"/>
  <c r="T141" i="3"/>
  <c r="T136" i="3"/>
  <c r="T131" i="3"/>
  <c r="T126" i="3"/>
  <c r="E98" i="3"/>
  <c r="D98" i="3"/>
  <c r="C98" i="3"/>
  <c r="D40" i="3"/>
  <c r="E40" i="3"/>
  <c r="C40" i="3"/>
  <c r="E97" i="3"/>
  <c r="D97" i="3"/>
  <c r="C97" i="3"/>
  <c r="E41" i="3"/>
  <c r="D41" i="3"/>
  <c r="C41" i="3"/>
  <c r="E42" i="3"/>
  <c r="D42" i="3"/>
  <c r="C42" i="3"/>
  <c r="E39" i="3"/>
  <c r="D39" i="3"/>
  <c r="C39" i="3"/>
  <c r="G110" i="3"/>
  <c r="D57" i="3"/>
  <c r="E57" i="3"/>
  <c r="C57" i="3"/>
  <c r="C38" i="3"/>
  <c r="E38" i="3"/>
  <c r="D38" i="3"/>
  <c r="E58" i="3"/>
  <c r="D58" i="3"/>
  <c r="C58" i="3"/>
  <c r="E95" i="3"/>
  <c r="D95" i="3"/>
  <c r="C95" i="3"/>
  <c r="V150" i="3"/>
  <c r="V145" i="3"/>
  <c r="V140" i="3"/>
  <c r="V135" i="3"/>
  <c r="V130" i="3"/>
  <c r="V125" i="3"/>
  <c r="E76" i="3"/>
  <c r="D76" i="3"/>
  <c r="V149" i="3"/>
  <c r="V144" i="3"/>
  <c r="V139" i="3"/>
  <c r="V134" i="3"/>
  <c r="V129" i="3"/>
  <c r="V124" i="3"/>
  <c r="V153" i="3"/>
  <c r="V148" i="3"/>
  <c r="V143" i="3"/>
  <c r="V138" i="3"/>
  <c r="V133" i="3"/>
  <c r="V128" i="3"/>
  <c r="V123" i="3"/>
  <c r="C76" i="3"/>
  <c r="V152" i="3"/>
  <c r="V147" i="3"/>
  <c r="V142" i="3"/>
  <c r="V137" i="3"/>
  <c r="V132" i="3"/>
  <c r="V127" i="3"/>
  <c r="V151" i="3"/>
  <c r="V146" i="3"/>
  <c r="V141" i="3"/>
  <c r="V136" i="3"/>
  <c r="V131" i="3"/>
  <c r="V126" i="3"/>
  <c r="E43" i="3"/>
  <c r="D43" i="3"/>
  <c r="C43" i="3"/>
  <c r="R126" i="3"/>
  <c r="R131" i="3"/>
  <c r="R136" i="3"/>
  <c r="R141" i="3"/>
  <c r="R146" i="3"/>
  <c r="R151" i="3"/>
  <c r="D78" i="3"/>
  <c r="C78" i="3"/>
  <c r="F69" i="3"/>
  <c r="R127" i="3"/>
  <c r="R132" i="3"/>
  <c r="R137" i="3"/>
  <c r="R142" i="3"/>
  <c r="R147" i="3"/>
  <c r="R152" i="3"/>
  <c r="C79" i="3"/>
  <c r="S121" i="3"/>
  <c r="D79" i="3"/>
  <c r="R123" i="3"/>
  <c r="R128" i="3"/>
  <c r="R133" i="3"/>
  <c r="R138" i="3"/>
  <c r="R143" i="3"/>
  <c r="R148" i="3"/>
  <c r="R153" i="3"/>
  <c r="D20" i="3"/>
  <c r="E20" i="3"/>
  <c r="R124" i="3"/>
  <c r="R129" i="3"/>
  <c r="R134" i="3"/>
  <c r="R139" i="3"/>
  <c r="R144" i="3"/>
  <c r="R149" i="3"/>
  <c r="C20" i="3"/>
  <c r="R125" i="3"/>
  <c r="R130" i="3"/>
  <c r="R135" i="3"/>
  <c r="R140" i="3"/>
  <c r="R145" i="3"/>
  <c r="X150" i="3" l="1"/>
  <c r="X145" i="3"/>
  <c r="X140" i="3"/>
  <c r="X135" i="3"/>
  <c r="X130" i="3"/>
  <c r="X125" i="3"/>
  <c r="C77" i="3"/>
  <c r="X149" i="3"/>
  <c r="X144" i="3"/>
  <c r="X139" i="3"/>
  <c r="X134" i="3"/>
  <c r="X129" i="3"/>
  <c r="X124" i="3"/>
  <c r="X153" i="3"/>
  <c r="X148" i="3"/>
  <c r="X143" i="3"/>
  <c r="X138" i="3"/>
  <c r="X133" i="3"/>
  <c r="X128" i="3"/>
  <c r="X123" i="3"/>
  <c r="X152" i="3"/>
  <c r="X147" i="3"/>
  <c r="X142" i="3"/>
  <c r="X137" i="3"/>
  <c r="X132" i="3"/>
  <c r="X127" i="3"/>
  <c r="X151" i="3"/>
  <c r="X146" i="3"/>
  <c r="X141" i="3"/>
  <c r="X136" i="3"/>
  <c r="X131" i="3"/>
  <c r="X126" i="3"/>
  <c r="E77" i="3"/>
  <c r="D77" i="3"/>
</calcChain>
</file>

<file path=xl/sharedStrings.xml><?xml version="1.0" encoding="utf-8"?>
<sst xmlns="http://schemas.openxmlformats.org/spreadsheetml/2006/main" count="1908" uniqueCount="726">
  <si>
    <t>Id</t>
  </si>
  <si>
    <t>Title</t>
  </si>
  <si>
    <t>Severity</t>
  </si>
  <si>
    <t>MoSCoW</t>
  </si>
  <si>
    <t>OpsImpact</t>
  </si>
  <si>
    <t>Phase</t>
  </si>
  <si>
    <t>ImplStatus</t>
  </si>
  <si>
    <t>Notes</t>
  </si>
  <si>
    <t>Remediation</t>
  </si>
  <si>
    <t>Description</t>
  </si>
  <si>
    <t>Audit</t>
  </si>
  <si>
    <t>Status</t>
  </si>
  <si>
    <t>LogID</t>
  </si>
  <si>
    <t>V-259210</t>
  </si>
  <si>
    <r>
      <rPr>
        <sz val="11"/>
        <rFont val="Calibri"/>
      </rPr>
      <t>The EDB Postgres Advanced Server must limit the number of concurrent sessions to an organization-defined number per user for all accounts and/or account types.</t>
    </r>
  </si>
  <si>
    <t>CAT II (Medium)</t>
  </si>
  <si>
    <t>Unassigned</t>
  </si>
  <si>
    <t>Unassessed</t>
  </si>
  <si>
    <t>Pending</t>
  </si>
  <si>
    <t/>
  </si>
  <si>
    <r>
      <rPr>
        <sz val="11"/>
        <color rgb="FF000000"/>
        <rFont val="Calibri"/>
      </rPr>
      <t>For any roles where rolconnlimit is -1 or larger than the system documentation limits, execute the following SQL as the "enterprisedb" operating system user:</t>
    </r>
    <r>
      <rPr>
        <sz val="11"/>
        <color rgb="FF000000"/>
        <rFont val="Calibri"/>
      </rPr>
      <t xml:space="preserve">
</t>
    </r>
    <r>
      <rPr>
        <sz val="11"/>
        <color rgb="FF000000"/>
        <rFont val="Calibri"/>
      </rPr>
      <t>&gt; psql edb -c "ALTER USER &lt;username&gt; WITH CONNECTION LIMIT &lt;limit number&gt; "</t>
    </r>
  </si>
  <si>
    <r>
      <rPr>
        <sz val="11"/>
        <color rgb="FF000000"/>
        <rFont val="Calibri"/>
      </rPr>
      <t>Database management includes the ability to control the number of users and user sessions utilizing a DBMS. Unlimited concurrent connections to the DBMS could allow a successful Denial of Service (DoS) attack by exhausting connection resources; and a system can also fail or be degraded by an overload of legitimate users. Limiting the number of concurrent sessions per user is helpful in reducing these risks.</t>
    </r>
    <r>
      <rPr>
        <sz val="11"/>
        <color rgb="FF000000"/>
        <rFont val="Calibri"/>
      </rPr>
      <t xml:space="preserve">
</t>
    </r>
    <r>
      <rPr>
        <sz val="11"/>
        <color rgb="FF000000"/>
        <rFont val="Calibri"/>
      </rPr>
      <t>This requirement addresses concurrent session control for a single account. It does not address concurrent sessions by a single user via multiple system accounts; and it does not deal with the total number of sessions across all accounts.</t>
    </r>
    <r>
      <rPr>
        <sz val="11"/>
        <color rgb="FF000000"/>
        <rFont val="Calibri"/>
      </rPr>
      <t xml:space="preserve">
</t>
    </r>
    <r>
      <rPr>
        <sz val="11"/>
        <color rgb="FF000000"/>
        <rFont val="Calibri"/>
      </rPr>
      <t>The capability to limit the number of concurrent sessions per user must be configured in or added to the DBMS (for example, by use of a logon trigger), when this is technically feasible. Note that it is not sufficient to limit sessions via a web server or application server alone, because legitimate users and adversaries can potentially connect to the DBMS by other means.</t>
    </r>
    <r>
      <rPr>
        <sz val="11"/>
        <color rgb="FF000000"/>
        <rFont val="Calibri"/>
      </rPr>
      <t xml:space="preserve">
</t>
    </r>
    <r>
      <rPr>
        <sz val="11"/>
        <color rgb="FF000000"/>
        <rFont val="Calibri"/>
      </rPr>
      <t>The organization will need to define the maximum number of concurrent sessions by account type, by account, or a combination thereof. In deciding on the appropriate number, it is important to consider the work requirements of the various types of users. For example, 2 might be an acceptable limit for general users accessing the database via an application; but 10 might be too few for a database administrator using a database management GUI tool, where each query tab and navigation pane may count as a separate session.</t>
    </r>
    <r>
      <rPr>
        <sz val="11"/>
        <color rgb="FF000000"/>
        <rFont val="Calibri"/>
      </rPr>
      <t xml:space="preserve">
</t>
    </r>
    <r>
      <rPr>
        <sz val="11"/>
        <color rgb="FF000000"/>
        <rFont val="Calibri"/>
      </rPr>
      <t>(Sessions may also be referred to as connections or logons, which for the purposes of this requirement are synonyms.)</t>
    </r>
  </si>
  <si>
    <r>
      <rPr>
        <sz val="11"/>
        <color rgb="FF000000"/>
        <rFont val="Calibri"/>
      </rPr>
      <t>Determine whether the system documentation specifies limits on the number of concurrent DBMS sessions per account by type of user. If it does not, assume a limit of 10 for database administrators and 2 for all other users.</t>
    </r>
    <r>
      <rPr>
        <sz val="11"/>
        <color rgb="FF000000"/>
        <rFont val="Calibri"/>
      </rPr>
      <t xml:space="preserve">
</t>
    </r>
    <r>
      <rPr>
        <sz val="11"/>
        <color rgb="FF000000"/>
        <rFont val="Calibri"/>
      </rPr>
      <t>Execute the following as the "enterprisedb" operating system user:</t>
    </r>
    <r>
      <rPr>
        <sz val="11"/>
        <color rgb="FF000000"/>
        <rFont val="Calibri"/>
      </rPr>
      <t xml:space="preserve">
</t>
    </r>
    <r>
      <rPr>
        <sz val="11"/>
        <color rgb="FF000000"/>
        <rFont val="Calibri"/>
      </rPr>
      <t>&gt; psql edb -c "SELECT rolname, rolconnlimit FROM pg_roles where rolname not like 'pg_%' and rolname not like 'aq_%'"</t>
    </r>
    <r>
      <rPr>
        <sz val="11"/>
        <color rgb="FF000000"/>
        <rFont val="Calibri"/>
      </rPr>
      <t xml:space="preserve">
</t>
    </r>
    <r>
      <rPr>
        <sz val="11"/>
        <color rgb="FF000000"/>
        <rFont val="Calibri"/>
      </rPr>
      <t>If rolconnlimit is -1 or larger than the system documentation limits for any rolname, this is a finding.</t>
    </r>
  </si>
  <si>
    <t>V-259211</t>
  </si>
  <si>
    <r>
      <rPr>
        <sz val="11"/>
        <rFont val="Calibri"/>
      </rPr>
      <t>The EDB Postgres Advanced Server must integrate with an organization-level authentication/access mechanism providing account management and automation for all users, groups, roles, and any other principals.</t>
    </r>
  </si>
  <si>
    <t>CAT I (High)</t>
  </si>
  <si>
    <r>
      <rPr>
        <sz val="11"/>
        <color rgb="FF000000"/>
        <rFont val="Calibri"/>
      </rPr>
      <t>Identify any user that is using "trust", "md5", or "password" as allowable access methods.</t>
    </r>
    <r>
      <rPr>
        <sz val="11"/>
        <color rgb="FF000000"/>
        <rFont val="Calibri"/>
      </rPr>
      <t xml:space="preserve">
</t>
    </r>
    <r>
      <rPr>
        <sz val="11"/>
        <color rgb="FF000000"/>
        <rFont val="Calibri"/>
      </rPr>
      <t>&gt; cat &lt;path-to-PGDATA-directory&gt;/pg_hba.conf | egrep -I "trust|md5|password"| grep -v "^\#"</t>
    </r>
    <r>
      <rPr>
        <sz val="11"/>
        <color rgb="FF000000"/>
        <rFont val="Calibri"/>
      </rPr>
      <t xml:space="preserve">
</t>
    </r>
    <r>
      <rPr>
        <sz val="11"/>
        <color rgb="FF000000"/>
        <rFont val="Calibri"/>
      </rPr>
      <t xml:space="preserve">NOTE: A command line text editor such as VIM or EMACS can also be used such as VIM or EMACS to search for "MD5". </t>
    </r>
    <r>
      <rPr>
        <sz val="11"/>
        <color rgb="FF000000"/>
        <rFont val="Calibri"/>
      </rPr>
      <t xml:space="preserve">
</t>
    </r>
    <r>
      <rPr>
        <sz val="11"/>
        <color rgb="FF000000"/>
        <rFont val="Calibri"/>
      </rPr>
      <t>The default path for PGDATA is /var/lib/edb/as&lt;version&gt;/data, but this will vary according to local circumstances.</t>
    </r>
    <r>
      <rPr>
        <sz val="11"/>
        <color rgb="FF000000"/>
        <rFont val="Calibri"/>
      </rPr>
      <t xml:space="preserve">
</t>
    </r>
    <r>
      <rPr>
        <sz val="11"/>
        <color rgb="FF000000"/>
        <rFont val="Calibri"/>
      </rPr>
      <t>Document any rows that have "trust", "md5", or "password" specified for the "METHOD" column and obtain appropriate approval for each user specified in the "USER" column (i.e., all DBMS managed accounts).</t>
    </r>
    <r>
      <rPr>
        <sz val="11"/>
        <color rgb="FF000000"/>
        <rFont val="Calibri"/>
      </rPr>
      <t xml:space="preserve">
</t>
    </r>
    <r>
      <rPr>
        <sz val="11"/>
        <color rgb="FF000000"/>
        <rFont val="Calibri"/>
      </rPr>
      <t>For any users that are not documented and approved as DBMS managed accounts, change the "METHOD" column to one of the externally managed (not "trust", "md5", or "password") options defined here: https://www.postgresql.org/docs/current/auth-methods.html</t>
    </r>
    <r>
      <rPr>
        <sz val="11"/>
        <color rgb="FF000000"/>
        <rFont val="Calibri"/>
      </rPr>
      <t xml:space="preserve">
</t>
    </r>
    <r>
      <rPr>
        <sz val="11"/>
        <color rgb="FF000000"/>
        <rFont val="Calibri"/>
      </rPr>
      <t>Use a command line text editor such as VIM or EMACS to make changes. Example: &gt; vim  &lt;path-to-PGDATA-directory&gt;/pg_hba.conf</t>
    </r>
  </si>
  <si>
    <r>
      <rPr>
        <sz val="11"/>
        <color rgb="FF000000"/>
        <rFont val="Calibri"/>
      </rPr>
      <t>Enterprise environments make account management for applications and databases challenging and complex. A manual process for account management functions adds the risk of a potential oversight or other error. Managing accounts for the same person in multiple places is inefficient and prone to problems with consistency and synchronization.</t>
    </r>
    <r>
      <rPr>
        <sz val="11"/>
        <color rgb="FF000000"/>
        <rFont val="Calibri"/>
      </rPr>
      <t xml:space="preserve">
</t>
    </r>
    <r>
      <rPr>
        <sz val="11"/>
        <color rgb="FF000000"/>
        <rFont val="Calibri"/>
      </rPr>
      <t>A comprehensive application account management process that includes automation helps to ensure that accounts designated as requiring attention are consistently and promptly addressed.</t>
    </r>
    <r>
      <rPr>
        <sz val="11"/>
        <color rgb="FF000000"/>
        <rFont val="Calibri"/>
      </rPr>
      <t xml:space="preserve">
</t>
    </r>
    <r>
      <rPr>
        <sz val="11"/>
        <color rgb="FF000000"/>
        <rFont val="Calibri"/>
      </rPr>
      <t>Examples include, but are not limited to, using automation to take action on multiple accounts designated as inactive, suspended, or terminated, or by disabling accounts located in noncentralized account stores, such as multiple servers. Account management functions can also include: assignment of group or role membership; identifying account type; specifying user access authorizations (i.e., privileges); account removal, update, or termination; and administrative alerts. The use of automated mechanisms can include, for example: using email or text messaging to notify account managers when users are terminated or transferred; using the information system to monitor account usage; and using automated telephone notification to report atypical system account usage.</t>
    </r>
    <r>
      <rPr>
        <sz val="11"/>
        <color rgb="FF000000"/>
        <rFont val="Calibri"/>
      </rPr>
      <t xml:space="preserve">
</t>
    </r>
    <r>
      <rPr>
        <sz val="11"/>
        <color rgb="FF000000"/>
        <rFont val="Calibri"/>
      </rPr>
      <t>The DBMS must be configured to automatically use organization-level account management functions, and these functions must immediately enforce the organization's current account policy.</t>
    </r>
    <r>
      <rPr>
        <sz val="11"/>
        <color rgb="FF000000"/>
        <rFont val="Calibri"/>
      </rPr>
      <t xml:space="preserve">
</t>
    </r>
    <r>
      <rPr>
        <sz val="11"/>
        <color rgb="FF000000"/>
        <rFont val="Calibri"/>
      </rPr>
      <t>Automation may comprise differing technologies that when placed together contain an overall mechanism supporting an organization's automated account management requirements.</t>
    </r>
  </si>
  <si>
    <r>
      <rPr>
        <sz val="11"/>
        <color rgb="FF000000"/>
        <rFont val="Calibri"/>
      </rPr>
      <t>Verify that pg_hba.conf is not using: "trust", "md5", or "password" as allowable access methods.</t>
    </r>
    <r>
      <rPr>
        <sz val="11"/>
        <color rgb="FF000000"/>
        <rFont val="Calibri"/>
      </rPr>
      <t xml:space="preserve">
</t>
    </r>
    <r>
      <rPr>
        <sz val="11"/>
        <color rgb="FF000000"/>
        <rFont val="Calibri"/>
      </rPr>
      <t>&gt; cat &lt;path-to-PGDATA-directory&gt;/pg_hba.conf | egrep -I "trust|md5|password"| grep -v "^\#"</t>
    </r>
    <r>
      <rPr>
        <sz val="11"/>
        <color rgb="FF000000"/>
        <rFont val="Calibri"/>
      </rPr>
      <t xml:space="preserve">
</t>
    </r>
    <r>
      <rPr>
        <sz val="11"/>
        <color rgb="FF000000"/>
        <rFont val="Calibri"/>
      </rPr>
      <t>NOTE: A command line text editor such as VIM or EMACS can also be used to search for "MD5".</t>
    </r>
    <r>
      <rPr>
        <sz val="11"/>
        <color rgb="FF000000"/>
        <rFont val="Calibri"/>
      </rPr>
      <t xml:space="preserve">
</t>
    </r>
    <r>
      <rPr>
        <sz val="11"/>
        <color rgb="FF000000"/>
        <rFont val="Calibri"/>
      </rPr>
      <t>The default path for PGDATA is /var/lib/edb/as&lt;version&gt;/data, but this will vary according to local circumstances.</t>
    </r>
    <r>
      <rPr>
        <sz val="11"/>
        <color rgb="FF000000"/>
        <rFont val="Calibri"/>
      </rPr>
      <t xml:space="preserve">
</t>
    </r>
    <r>
      <rPr>
        <sz val="11"/>
        <color rgb="FF000000"/>
        <rFont val="Calibri"/>
      </rPr>
      <t>If any output is produced, verify the users are documented as being authorized to use one of these access methods.</t>
    </r>
    <r>
      <rPr>
        <sz val="11"/>
        <color rgb="FF000000"/>
        <rFont val="Calibri"/>
      </rPr>
      <t xml:space="preserve">
</t>
    </r>
    <r>
      <rPr>
        <sz val="11"/>
        <color rgb="FF000000"/>
        <rFont val="Calibri"/>
      </rPr>
      <t>If the users are not authorized to use these access methods, this is a finding.</t>
    </r>
  </si>
  <si>
    <t>V-259212</t>
  </si>
  <si>
    <r>
      <rPr>
        <sz val="11"/>
        <rFont val="Calibri"/>
      </rPr>
      <t>The EDB Postgres Advanced Server must enforce approved authorizations for logical access to information and system resources in accordance with applicable access control policies.</t>
    </r>
  </si>
  <si>
    <r>
      <rPr>
        <sz val="11"/>
        <color rgb="FF000000"/>
        <rFont val="Calibri"/>
      </rPr>
      <t>To determine current user access to database objects, run the following as the "enterprisedb" operating system user:</t>
    </r>
    <r>
      <rPr>
        <sz val="11"/>
        <color rgb="FF000000"/>
        <rFont val="Calibri"/>
      </rPr>
      <t xml:space="preserve">
</t>
    </r>
    <r>
      <rPr>
        <sz val="11"/>
        <color rgb="FF000000"/>
        <rFont val="Calibri"/>
      </rPr>
      <t>&gt; psql edb -c "SELECT grantee, privilege_type, table_name FROM information_schema.role_table_grants WHERE grantee='&lt;username&gt;'"</t>
    </r>
    <r>
      <rPr>
        <sz val="11"/>
        <color rgb="FF000000"/>
        <rFont val="Calibri"/>
      </rPr>
      <t xml:space="preserve">
</t>
    </r>
    <r>
      <rPr>
        <sz val="11"/>
        <color rgb="FF000000"/>
        <rFont val="Calibri"/>
      </rPr>
      <t>Use GRANT, REVOKE, and ALTER statements to add and/or remove permissions on server-level securables, bringing them in line with the documented requirements.</t>
    </r>
  </si>
  <si>
    <r>
      <rPr>
        <sz val="11"/>
        <color rgb="FF000000"/>
        <rFont val="Calibri"/>
      </rPr>
      <t>Authentication with a DOD-approved PKI certificate does not necessarily imply authorization to access the DBMS. To mitigate the risk of unauthorized access to sensitive information by entities that have been issued certificates by DOD-approved PKIs, all DOD systems, including databases, must be properly configured to implement access control policies.</t>
    </r>
    <r>
      <rPr>
        <sz val="11"/>
        <color rgb="FF000000"/>
        <rFont val="Calibri"/>
      </rPr>
      <t xml:space="preserve">
</t>
    </r>
    <r>
      <rPr>
        <sz val="11"/>
        <color rgb="FF000000"/>
        <rFont val="Calibri"/>
      </rPr>
      <t>Successful authentication must not automatically give an entity access to an asset or security boundary. Authorization procedures and controls must be implemented to ensure each authenticated entity also has a validated and current authorization. Authorization is the process of determining whether an entity, once authenticated, is permitted to access a specific asset. Information systems use access control policies and enforcement mechanisms to implement this requirement.</t>
    </r>
    <r>
      <rPr>
        <sz val="11"/>
        <color rgb="FF000000"/>
        <rFont val="Calibri"/>
      </rPr>
      <t xml:space="preserve">
</t>
    </r>
    <r>
      <rPr>
        <sz val="11"/>
        <color rgb="FF000000"/>
        <rFont val="Calibri"/>
      </rPr>
      <t>Access control policies include identity-based policies, role-based policies, and attribute-based policies. Access enforcement mechanisms include access control lists, access control matrices, and cryptography. These policies and mechanisms must be employed by the application to control access between users (or processes acting on behalf of users) and objects (e.g., devices, files, records, processes, programs, and domains) in the information system.</t>
    </r>
    <r>
      <rPr>
        <sz val="11"/>
        <color rgb="FF000000"/>
        <rFont val="Calibri"/>
      </rPr>
      <t xml:space="preserve">
</t>
    </r>
    <r>
      <rPr>
        <sz val="11"/>
        <color rgb="FF000000"/>
        <rFont val="Calibri"/>
      </rPr>
      <t>This requirement is applicable to access control enforcement applications, a category that includes database management systems. If the DBMS does not follow applicable policy when approving access, it may be in conflict with networks or other applications in the information system. This may result in users either gaining or being denied access inappropriately and in conflict with applicable policy.</t>
    </r>
  </si>
  <si>
    <r>
      <rPr>
        <sz val="11"/>
        <color rgb="FF000000"/>
        <rFont val="Calibri"/>
      </rPr>
      <t>Review the system security plan or equivalent documentation to determine the allowed permissions on database objects for each database role or user as well as the database authentication methods that are allowed for each role or user. If this documentation is missing, this is a finding.</t>
    </r>
    <r>
      <rPr>
        <sz val="11"/>
        <color rgb="FF000000"/>
        <rFont val="Calibri"/>
      </rPr>
      <t xml:space="preserve">
</t>
    </r>
    <r>
      <rPr>
        <sz val="11"/>
        <color rgb="FF000000"/>
        <rFont val="Calibri"/>
      </rPr>
      <t>Review the permissions in place for the EDB Postgres Advanced Server.</t>
    </r>
    <r>
      <rPr>
        <sz val="11"/>
        <color rgb="FF000000"/>
        <rFont val="Calibri"/>
      </rPr>
      <t xml:space="preserve">
</t>
    </r>
    <r>
      <rPr>
        <sz val="11"/>
        <color rgb="FF000000"/>
        <rFont val="Calibri"/>
      </rPr>
      <t>First, check the privileges of all users and roles in the database by running the following command as the "enterprisedb" user:</t>
    </r>
    <r>
      <rPr>
        <sz val="11"/>
        <color rgb="FF000000"/>
        <rFont val="Calibri"/>
      </rPr>
      <t xml:space="preserve">
</t>
    </r>
    <r>
      <rPr>
        <sz val="11"/>
        <color rgb="FF000000"/>
        <rFont val="Calibri"/>
      </rPr>
      <t xml:space="preserve">  &gt; psql edb -c "\du"</t>
    </r>
    <r>
      <rPr>
        <sz val="11"/>
        <color rgb="FF000000"/>
        <rFont val="Calibri"/>
      </rPr>
      <t xml:space="preserve">
</t>
    </r>
    <r>
      <rPr>
        <sz val="11"/>
        <color rgb="FF000000"/>
        <rFont val="Calibri"/>
      </rPr>
      <t>If any users or roles have privileges that exceed those that are documented, this is a finding.</t>
    </r>
    <r>
      <rPr>
        <sz val="11"/>
        <color rgb="FF000000"/>
        <rFont val="Calibri"/>
      </rPr>
      <t xml:space="preserve">
</t>
    </r>
    <r>
      <rPr>
        <sz val="11"/>
        <color rgb="FF000000"/>
        <rFont val="Calibri"/>
      </rPr>
      <t>Next check the privileges that have been granted on the tables, views, and sequences in the database by running the following command as the "enterprisedb" operating system user:</t>
    </r>
    <r>
      <rPr>
        <sz val="11"/>
        <color rgb="FF000000"/>
        <rFont val="Calibri"/>
      </rPr>
      <t xml:space="preserve">
</t>
    </r>
    <r>
      <rPr>
        <sz val="11"/>
        <color rgb="FF000000"/>
        <rFont val="Calibri"/>
      </rPr>
      <t>&gt; psql edb -c "\dp"</t>
    </r>
    <r>
      <rPr>
        <sz val="11"/>
        <color rgb="FF000000"/>
        <rFont val="Calibri"/>
      </rPr>
      <t xml:space="preserve">
</t>
    </r>
    <r>
      <rPr>
        <sz val="11"/>
        <color rgb="FF000000"/>
        <rFont val="Calibri"/>
      </rPr>
      <t>If the privileges assigned to these objects for any users or roles exceeds those that have been documented, this is a finding.</t>
    </r>
    <r>
      <rPr>
        <sz val="11"/>
        <color rgb="FF000000"/>
        <rFont val="Calibri"/>
      </rPr>
      <t xml:space="preserve">
</t>
    </r>
    <r>
      <rPr>
        <sz val="11"/>
        <color rgb="FF000000"/>
        <rFont val="Calibri"/>
      </rPr>
      <t>Next, as the "enterprisedb" operating system user, run the following command to view the location of the pg_hba.conf file and review the authentication settings that are configured in that file.</t>
    </r>
    <r>
      <rPr>
        <sz val="11"/>
        <color rgb="FF000000"/>
        <rFont val="Calibri"/>
      </rPr>
      <t xml:space="preserve">
</t>
    </r>
    <r>
      <rPr>
        <sz val="11"/>
        <color rgb="FF000000"/>
        <rFont val="Calibri"/>
      </rPr>
      <t>&gt; psql edb -c "SHOW hba_file"</t>
    </r>
    <r>
      <rPr>
        <sz val="11"/>
        <color rgb="FF000000"/>
        <rFont val="Calibri"/>
      </rPr>
      <t xml:space="preserve">
</t>
    </r>
    <r>
      <rPr>
        <sz val="11"/>
        <color rgb="FF000000"/>
        <rFont val="Calibri"/>
      </rPr>
      <t>&gt; cat &lt;output-path-to-file-from above&gt;</t>
    </r>
    <r>
      <rPr>
        <sz val="11"/>
        <color rgb="FF000000"/>
        <rFont val="Calibri"/>
      </rPr>
      <t xml:space="preserve">
</t>
    </r>
    <r>
      <rPr>
        <sz val="11"/>
        <color rgb="FF000000"/>
        <rFont val="Calibri"/>
      </rPr>
      <t>If any entries do not match the documented authentication requirements, this is a finding.</t>
    </r>
  </si>
  <si>
    <t>V-259213</t>
  </si>
  <si>
    <r>
      <rPr>
        <sz val="11"/>
        <rFont val="Calibri"/>
      </rPr>
      <t>The EDB Postgres Advanced Server must protect against a user falsely repudiating having performed organization-defined actions.</t>
    </r>
  </si>
  <si>
    <r>
      <rPr>
        <sz val="11"/>
        <color rgb="FF000000"/>
        <rFont val="Calibri"/>
      </rPr>
      <t>Execute the following SQL as the "enterprisedb" operating system user:</t>
    </r>
    <r>
      <rPr>
        <sz val="11"/>
        <color rgb="FF000000"/>
        <rFont val="Calibri"/>
      </rPr>
      <t xml:space="preserve">
</t>
    </r>
    <r>
      <rPr>
        <sz val="11"/>
        <color rgb="FF000000"/>
        <rFont val="Calibri"/>
      </rPr>
      <t>&gt; psql edb -c "ALTER SYSTEM SET edb_audit = csv"</t>
    </r>
    <r>
      <rPr>
        <sz val="11"/>
        <color rgb="FF000000"/>
        <rFont val="Calibri"/>
      </rPr>
      <t xml:space="preserve">
</t>
    </r>
    <r>
      <rPr>
        <sz val="11"/>
        <color rgb="FF000000"/>
        <rFont val="Calibri"/>
      </rPr>
      <t>&gt; psql edb -c "SELECT pg_reload_conf()"</t>
    </r>
    <r>
      <rPr>
        <sz val="11"/>
        <color rgb="FF000000"/>
        <rFont val="Calibri"/>
      </rPr>
      <t xml:space="preserve">
</t>
    </r>
    <r>
      <rPr>
        <sz val="11"/>
        <color rgb="FF000000"/>
        <rFont val="Calibri"/>
      </rPr>
      <t>or</t>
    </r>
    <r>
      <rPr>
        <sz val="11"/>
        <color rgb="FF000000"/>
        <rFont val="Calibri"/>
      </rPr>
      <t xml:space="preserve">
</t>
    </r>
    <r>
      <rPr>
        <sz val="11"/>
        <color rgb="FF000000"/>
        <rFont val="Calibri"/>
      </rPr>
      <t>&gt; psql edb -c "ALTER SYSTEM SET edb_audit = xml"</t>
    </r>
    <r>
      <rPr>
        <sz val="11"/>
        <color rgb="FF000000"/>
        <rFont val="Calibri"/>
      </rPr>
      <t xml:space="preserve">
</t>
    </r>
    <r>
      <rPr>
        <sz val="11"/>
        <color rgb="FF000000"/>
        <rFont val="Calibri"/>
      </rPr>
      <t>&gt; psql edb -c "SELECT pg_reload_conf()"</t>
    </r>
  </si>
  <si>
    <r>
      <rPr>
        <sz val="11"/>
        <color rgb="FF000000"/>
        <rFont val="Calibri"/>
      </rPr>
      <t>Nonrepudiation of actions taken is required in order to maintain data integrity. Examples of particular actions taken by individuals include creating information, sending a message, approving information (e.g., indicating concurrence or signing a contract), and receiving a message.</t>
    </r>
    <r>
      <rPr>
        <sz val="11"/>
        <color rgb="FF000000"/>
        <rFont val="Calibri"/>
      </rPr>
      <t xml:space="preserve">
</t>
    </r>
    <r>
      <rPr>
        <sz val="11"/>
        <color rgb="FF000000"/>
        <rFont val="Calibri"/>
      </rPr>
      <t>Nonrepudiation protects against later claims by a user of not having created, modified, or deleted a particular data item or collection of data in the database.</t>
    </r>
    <r>
      <rPr>
        <sz val="11"/>
        <color rgb="FF000000"/>
        <rFont val="Calibri"/>
      </rPr>
      <t xml:space="preserve">
</t>
    </r>
    <r>
      <rPr>
        <sz val="11"/>
        <color rgb="FF000000"/>
        <rFont val="Calibri"/>
      </rPr>
      <t>In designing a database, the organization must define the types of data and the user actions that must be protected from repudiation. The implementation must then include building audit features into the application data tables, and configuring the DBMS' audit tools to capture the necessary audit trail. Design and implementation also must ensure that applications pass individual user identification to the DBMS, even where the application connects to the DBMS with a standard, group account.</t>
    </r>
  </si>
  <si>
    <r>
      <rPr>
        <sz val="11"/>
        <color rgb="FF000000"/>
        <rFont val="Calibri"/>
      </rPr>
      <t>Execute the following SQL as the "enterprisedb" operating system user:</t>
    </r>
    <r>
      <rPr>
        <sz val="11"/>
        <color rgb="FF000000"/>
        <rFont val="Calibri"/>
      </rPr>
      <t xml:space="preserve">
</t>
    </r>
    <r>
      <rPr>
        <sz val="11"/>
        <color rgb="FF000000"/>
        <rFont val="Calibri"/>
      </rPr>
      <t>&gt; psql edb -c "SHOW edb_audit"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result is not "csv" or "xml", this is a finding.</t>
    </r>
  </si>
  <si>
    <t>V-259214</t>
  </si>
  <si>
    <r>
      <rPr>
        <sz val="11"/>
        <rFont val="Calibri"/>
      </rPr>
      <t>The EDB Postgres Advanced Server must provide audit record generation capability for DOD-defined auditable events within all EDB Postgres Advanced Server/database components.</t>
    </r>
  </si>
  <si>
    <r>
      <rPr>
        <sz val="11"/>
        <color rgb="FF000000"/>
        <rFont val="Calibri"/>
      </rPr>
      <t>Without the capability to generate audit records,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DBMS (e.g., process, module). Certain specific application functionalities may be audited as well. The list of audited events is the set of events for which audits are to be generated. This set of events is typically a subset of the list of all events for which the system is capable of generating audit records.</t>
    </r>
    <r>
      <rPr>
        <sz val="11"/>
        <color rgb="FF000000"/>
        <rFont val="Calibri"/>
      </rPr>
      <t xml:space="preserve">
</t>
    </r>
    <r>
      <rPr>
        <sz val="11"/>
        <color rgb="FF000000"/>
        <rFont val="Calibri"/>
      </rPr>
      <t xml:space="preserve">DOD has defined the list of events for which the DBMS will provide an audit record generation capability as the following: </t>
    </r>
    <r>
      <rPr>
        <sz val="11"/>
        <color rgb="FF000000"/>
        <rFont val="Calibri"/>
      </rPr>
      <t xml:space="preserve">
</t>
    </r>
    <r>
      <rPr>
        <sz val="11"/>
        <color rgb="FF000000"/>
        <rFont val="Calibri"/>
      </rPr>
      <t>(i)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(ii)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 and</t>
    </r>
    <r>
      <rPr>
        <sz val="11"/>
        <color rgb="FF000000"/>
        <rFont val="Calibri"/>
      </rPr>
      <t xml:space="preserve">
</t>
    </r>
    <r>
      <rPr>
        <sz val="11"/>
        <color rgb="FF000000"/>
        <rFont val="Calibri"/>
      </rPr>
      <t>(iii) All account creation, modification, disabling, and termination actions.</t>
    </r>
    <r>
      <rPr>
        <sz val="11"/>
        <color rgb="FF000000"/>
        <rFont val="Calibri"/>
      </rPr>
      <t xml:space="preserve">
</t>
    </r>
    <r>
      <rPr>
        <sz val="11"/>
        <color rgb="FF000000"/>
        <rFont val="Calibri"/>
      </rPr>
      <t>Organizations may define additional events requiring continuous or ad hoc auditing.</t>
    </r>
  </si>
  <si>
    <t>V-259215</t>
  </si>
  <si>
    <r>
      <rPr>
        <sz val="11"/>
        <rFont val="Calibri"/>
      </rPr>
      <t>The EDB Postgres Advanced Server must allow only the ISSM (or individuals or roles appointed by the ISSM) to select which auditable events are to be audited.</t>
    </r>
  </si>
  <si>
    <r>
      <rPr>
        <sz val="11"/>
        <color rgb="FF000000"/>
        <rFont val="Calibri"/>
      </rPr>
      <t>Run these commands as the "root" user (or user with sudo privileges) from the EDB Postgres Advanced Server data (PGDATA) directory:</t>
    </r>
    <r>
      <rPr>
        <sz val="11"/>
        <color rgb="FF000000"/>
        <rFont val="Calibri"/>
      </rPr>
      <t xml:space="preserve">
</t>
    </r>
    <r>
      <rPr>
        <sz val="11"/>
        <color rgb="FF000000"/>
        <rFont val="Calibri"/>
      </rPr>
      <t>&gt; chown enterprisedb postgresql*.conf</t>
    </r>
    <r>
      <rPr>
        <sz val="11"/>
        <color rgb="FF000000"/>
        <rFont val="Calibri"/>
      </rPr>
      <t xml:space="preserve">
</t>
    </r>
    <r>
      <rPr>
        <sz val="11"/>
        <color rgb="FF000000"/>
        <rFont val="Calibri"/>
      </rPr>
      <t>&gt; chgrp enterprisedb postgresql*.conf</t>
    </r>
    <r>
      <rPr>
        <sz val="11"/>
        <color rgb="FF000000"/>
        <rFont val="Calibri"/>
      </rPr>
      <t xml:space="preserve">
</t>
    </r>
    <r>
      <rPr>
        <sz val="11"/>
        <color rgb="FF000000"/>
        <rFont val="Calibri"/>
      </rPr>
      <t>&gt; chmod 600 postgresql*.conf</t>
    </r>
    <r>
      <rPr>
        <sz val="11"/>
        <color rgb="FF000000"/>
        <rFont val="Calibri"/>
      </rPr>
      <t xml:space="preserve">
</t>
    </r>
    <r>
      <rPr>
        <sz val="11"/>
        <color rgb="FF000000"/>
        <rFont val="Calibri"/>
      </rPr>
      <t>The default path for the postgresql*.conf files is /var/lib/edb/as&lt;version&gt;/data (PGDATA), but this will vary according to local circumstances. Run these commands as the "root" user (or user with sudo privileges) from the EDB Postgres Advanced Server data (PGDATA) directory:</t>
    </r>
    <r>
      <rPr>
        <sz val="11"/>
        <color rgb="FF000000"/>
        <rFont val="Calibri"/>
      </rPr>
      <t xml:space="preserve">
</t>
    </r>
    <r>
      <rPr>
        <sz val="11"/>
        <color rgb="FF000000"/>
        <rFont val="Calibri"/>
      </rPr>
      <t>&gt; chown enterprisedb postgresql*.conf</t>
    </r>
    <r>
      <rPr>
        <sz val="11"/>
        <color rgb="FF000000"/>
        <rFont val="Calibri"/>
      </rPr>
      <t xml:space="preserve">
</t>
    </r>
    <r>
      <rPr>
        <sz val="11"/>
        <color rgb="FF000000"/>
        <rFont val="Calibri"/>
      </rPr>
      <t>&gt; chgrp enterprisedb postgresql*.conf</t>
    </r>
    <r>
      <rPr>
        <sz val="11"/>
        <color rgb="FF000000"/>
        <rFont val="Calibri"/>
      </rPr>
      <t xml:space="preserve">
</t>
    </r>
    <r>
      <rPr>
        <sz val="11"/>
        <color rgb="FF000000"/>
        <rFont val="Calibri"/>
      </rPr>
      <t>&gt; chmod 600 postgresql*.conf</t>
    </r>
    <r>
      <rPr>
        <sz val="11"/>
        <color rgb="FF000000"/>
        <rFont val="Calibri"/>
      </rPr>
      <t xml:space="preserve">
</t>
    </r>
    <r>
      <rPr>
        <sz val="11"/>
        <color rgb="FF000000"/>
        <rFont val="Calibri"/>
      </rPr>
      <t>The default path for the postgresql*.conf files is /var/lib/edb/as&lt;version&gt;/data (PGDATA), but this will vary according to local circumstances.</t>
    </r>
  </si>
  <si>
    <r>
      <rPr>
        <sz val="11"/>
        <color rgb="FF000000"/>
        <rFont val="Calibri"/>
      </rPr>
      <t>Without the capability to restrict which roles and individuals can select which events are audited, unauthorized personnel may be able to prevent or interfere with the auditing of critical events.</t>
    </r>
    <r>
      <rPr>
        <sz val="11"/>
        <color rgb="FF000000"/>
        <rFont val="Calibri"/>
      </rPr>
      <t xml:space="preserve">
</t>
    </r>
    <r>
      <rPr>
        <sz val="11"/>
        <color rgb="FF000000"/>
        <rFont val="Calibri"/>
      </rPr>
      <t>Suppression of auditing could permit an adversary to evade detection.</t>
    </r>
    <r>
      <rPr>
        <sz val="11"/>
        <color rgb="FF000000"/>
        <rFont val="Calibri"/>
      </rPr>
      <t xml:space="preserve">
</t>
    </r>
    <r>
      <rPr>
        <sz val="11"/>
        <color rgb="FF000000"/>
        <rFont val="Calibri"/>
      </rPr>
      <t>Misconfigured audits can degrade the system's performance by overwhelming the audit log. Misconfigured audits may also make it more difficult to establish, correlate, and investigate the events relating to an incident or identify those responsible for one.</t>
    </r>
  </si>
  <si>
    <r>
      <rPr>
        <sz val="11"/>
        <color rgb="FF000000"/>
        <rFont val="Calibri"/>
      </rPr>
      <t>Run the command "ls -al postgresql*.conf" to show file permissions. The default path for the postgresql*.conf files is /var/lib/edb/as&lt;version&gt;/data, but this will vary according to local circumstances.</t>
    </r>
    <r>
      <rPr>
        <sz val="11"/>
        <color rgb="FF000000"/>
        <rFont val="Calibri"/>
      </rPr>
      <t xml:space="preserve">
</t>
    </r>
    <r>
      <rPr>
        <sz val="11"/>
        <color rgb="FF000000"/>
        <rFont val="Calibri"/>
      </rPr>
      <t>If the files are not owned by enterprisedb (user)/enterprisedb (group) or do not have RW permission for the user only, this is a finding.</t>
    </r>
  </si>
  <si>
    <t>V-259216</t>
  </si>
  <si>
    <r>
      <rPr>
        <sz val="11"/>
        <rFont val="Calibri"/>
      </rPr>
      <t>The EDB Postgres Advanced Server must generate audit records when privileges/permissions are retrieved.</t>
    </r>
  </si>
  <si>
    <r>
      <rPr>
        <sz val="11"/>
        <color rgb="FF000000"/>
        <rFont val="Calibri"/>
      </rPr>
      <t>Execute the following SQL as the "enterprisedb" operating system user:</t>
    </r>
    <r>
      <rPr>
        <sz val="11"/>
        <color rgb="FF000000"/>
        <rFont val="Calibri"/>
      </rPr>
      <t xml:space="preserve">
</t>
    </r>
    <r>
      <rPr>
        <sz val="11"/>
        <color rgb="FF000000"/>
        <rFont val="Calibri"/>
      </rPr>
      <t>&gt; psql edb -c "ALTER SYSTEM SET edb_audit_statement = 'all'"</t>
    </r>
    <r>
      <rPr>
        <sz val="11"/>
        <color rgb="FF000000"/>
        <rFont val="Calibri"/>
      </rPr>
      <t xml:space="preserve">
</t>
    </r>
    <r>
      <rPr>
        <sz val="11"/>
        <color rgb="FF000000"/>
        <rFont val="Calibri"/>
      </rPr>
      <t>&gt; psql edb -c "SELECT pg_reload_conf()"</t>
    </r>
    <r>
      <rPr>
        <sz val="11"/>
        <color rgb="FF000000"/>
        <rFont val="Calibri"/>
      </rPr>
      <t xml:space="preserve">
</t>
    </r>
    <r>
      <rPr>
        <sz val="11"/>
        <color rgb="FF000000"/>
        <rFont val="Calibri"/>
      </rPr>
      <t>or</t>
    </r>
    <r>
      <rPr>
        <sz val="11"/>
        <color rgb="FF000000"/>
        <rFont val="Calibri"/>
      </rPr>
      <t xml:space="preserve">
</t>
    </r>
    <r>
      <rPr>
        <sz val="11"/>
        <color rgb="FF000000"/>
        <rFont val="Calibri"/>
      </rPr>
      <t>Update the system documentation to note the organizationally approved setting and corresponding justification of the setting for this requirement.</t>
    </r>
  </si>
  <si>
    <r>
      <rPr>
        <sz val="11"/>
        <color rgb="FF000000"/>
        <rFont val="Calibri"/>
      </rPr>
      <t>Under some circumstances, it may be useful to monitor who/what is reading privilege/permission/role information. Therefore, it must be possible to configure auditing to do this. DBMSs typically make such information available through views or functions.</t>
    </r>
    <r>
      <rPr>
        <sz val="11"/>
        <color rgb="FF000000"/>
        <rFont val="Calibri"/>
      </rPr>
      <t xml:space="preserve">
</t>
    </r>
    <r>
      <rPr>
        <sz val="11"/>
        <color rgb="FF000000"/>
        <rFont val="Calibri"/>
      </rPr>
      <t>This requirement addresses explicit requests for privilege/permission/role membership information. It does not refer to the implicit retrieval of privileges/permissions/role memberships that the DBMS continually performs to determine if any and every action on the database is permitted.</t>
    </r>
  </si>
  <si>
    <r>
      <rPr>
        <sz val="11"/>
        <color rgb="FF000000"/>
        <rFont val="Calibri"/>
      </rPr>
      <t>Execute the following SQL as the "enterprisedb" operating system user:</t>
    </r>
    <r>
      <rPr>
        <sz val="11"/>
        <color rgb="FF000000"/>
        <rFont val="Calibri"/>
      </rPr>
      <t xml:space="preserve">
</t>
    </r>
    <r>
      <rPr>
        <sz val="11"/>
        <color rgb="FF000000"/>
        <rFont val="Calibri"/>
      </rPr>
      <t>&gt; psql edb -c "SHOW edb_audit_statement"</t>
    </r>
    <r>
      <rPr>
        <sz val="11"/>
        <color rgb="FF000000"/>
        <rFont val="Calibri"/>
      </rPr>
      <t xml:space="preserve">
</t>
    </r>
    <r>
      <rPr>
        <sz val="11"/>
        <color rgb="FF000000"/>
        <rFont val="Calibri"/>
      </rPr>
      <t>If the result is not "all" or if the current setting for this requirement has not been noted and approved by the organization in the system documentation, this is a finding.</t>
    </r>
  </si>
  <si>
    <t>V-259217</t>
  </si>
  <si>
    <r>
      <rPr>
        <sz val="11"/>
        <rFont val="Calibri"/>
      </rPr>
      <t>The EDB Postgres Advanced Server must generate audit records when unsuccessful attempts to retrieve privileges/permissions occur.</t>
    </r>
  </si>
  <si>
    <r>
      <rPr>
        <sz val="11"/>
        <color rgb="FF000000"/>
        <rFont val="Calibri"/>
      </rPr>
      <t>Execute the following SQL as the "enterprisedb" operating system user:</t>
    </r>
    <r>
      <rPr>
        <sz val="11"/>
        <color rgb="FF000000"/>
        <rFont val="Calibri"/>
      </rPr>
      <t xml:space="preserve">
</t>
    </r>
    <r>
      <rPr>
        <sz val="11"/>
        <color rgb="FF000000"/>
        <rFont val="Calibri"/>
      </rPr>
      <t>psql edb -c "ALTER SYSTEM SET edb_audit_statement = 'all'"</t>
    </r>
    <r>
      <rPr>
        <sz val="11"/>
        <color rgb="FF000000"/>
        <rFont val="Calibri"/>
      </rPr>
      <t xml:space="preserve">
</t>
    </r>
    <r>
      <rPr>
        <sz val="11"/>
        <color rgb="FF000000"/>
        <rFont val="Calibri"/>
      </rPr>
      <t>psql edb -c "SELECT pg_reload_conf()"</t>
    </r>
    <r>
      <rPr>
        <sz val="11"/>
        <color rgb="FF000000"/>
        <rFont val="Calibri"/>
      </rPr>
      <t xml:space="preserve">
</t>
    </r>
    <r>
      <rPr>
        <sz val="11"/>
        <color rgb="FF000000"/>
        <rFont val="Calibri"/>
      </rPr>
      <t>or</t>
    </r>
    <r>
      <rPr>
        <sz val="11"/>
        <color rgb="FF000000"/>
        <rFont val="Calibri"/>
      </rPr>
      <t xml:space="preserve">
</t>
    </r>
    <r>
      <rPr>
        <sz val="11"/>
        <color rgb="FF000000"/>
        <rFont val="Calibri"/>
      </rPr>
      <t>Update the system documentation to note the organizationally approved setting and corresponding justification of the setting for this requirement.</t>
    </r>
  </si>
  <si>
    <r>
      <rPr>
        <sz val="11"/>
        <color rgb="FF000000"/>
        <rFont val="Calibri"/>
      </rPr>
      <t>Under some circumstances, it may be useful to monitor who/what is reading privilege/permission/role information. Therefore, it must be possible to configure auditing to do this. DBMSs typically make such information available through views or functions.</t>
    </r>
    <r>
      <rPr>
        <sz val="11"/>
        <color rgb="FF000000"/>
        <rFont val="Calibri"/>
      </rPr>
      <t xml:space="preserve">
</t>
    </r>
    <r>
      <rPr>
        <sz val="11"/>
        <color rgb="FF000000"/>
        <rFont val="Calibri"/>
      </rPr>
      <t>This requirement addresses explicit requests for privilege/permission/role membership information. It does not refer to the implicit retrieval of privileges/permissions/role memberships that the DBMS continually performs to determine if any and every action on the database is permitted.</t>
    </r>
    <r>
      <rPr>
        <sz val="11"/>
        <color rgb="FF000000"/>
        <rFont val="Calibri"/>
      </rPr>
      <t xml:space="preserve">
</t>
    </r>
    <r>
      <rPr>
        <sz val="11"/>
        <color rgb="FF000000"/>
        <rFont val="Calibri"/>
      </rPr>
      <t>To aid in diagnosis, it is necessary to keep track of failed attempts in addition to the successful ones.</t>
    </r>
  </si>
  <si>
    <t>V-259218</t>
  </si>
  <si>
    <r>
      <rPr>
        <sz val="11"/>
        <rFont val="Calibri"/>
      </rPr>
      <t>The EDB Postgres Advanced Server must initiate support of session auditing upon startup.</t>
    </r>
  </si>
  <si>
    <r>
      <rPr>
        <sz val="11"/>
        <color rgb="FF000000"/>
        <rFont val="Calibri"/>
      </rPr>
      <t>Session auditing is for use when a user's activities are under investigation.</t>
    </r>
    <r>
      <rPr>
        <sz val="11"/>
        <color rgb="FF000000"/>
        <rFont val="Calibri"/>
      </rPr>
      <t xml:space="preserve">
</t>
    </r>
    <r>
      <rPr>
        <sz val="11"/>
        <color rgb="FF000000"/>
        <rFont val="Calibri"/>
      </rPr>
      <t>Typically, this DBMS capability would be used in conjunction with comparable monitoring of a user's online session, involving other software components such as operating systems, web servers, and front-end user applications. The current requirement, however, deals specifically with the DBMS.</t>
    </r>
    <r>
      <rPr>
        <sz val="11"/>
        <color rgb="FF000000"/>
        <rFont val="Calibri"/>
      </rPr>
      <t xml:space="preserve">
</t>
    </r>
    <r>
      <rPr>
        <sz val="11"/>
        <color rgb="FF000000"/>
        <rFont val="Calibri"/>
      </rPr>
      <t>To be sure of capturing all activity during those periods when session auditing is in use, database auditing needs to be in operation for the whole time the DBMS is running.</t>
    </r>
  </si>
  <si>
    <t>V-259219</t>
  </si>
  <si>
    <r>
      <rPr>
        <sz val="11"/>
        <rFont val="Calibri"/>
      </rPr>
      <t>The EDB Postgres Advanced Server must produce audit records containing sufficient information to establish what type of events occurred.</t>
    </r>
  </si>
  <si>
    <r>
      <rPr>
        <sz val="11"/>
        <color rgb="FF000000"/>
        <rFont val="Calibri"/>
      </rPr>
      <t xml:space="preserve">Information system auditing capability is critical for accurate forensic analysis. Without establishing what type of event occurred,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 content that may be necessary to satisfy the requirement of this policy includes, for example, time stamps, user/process identifiers, event descriptions, success/fail indications, filenames involved, and access control or flow control rules invoked.</t>
    </r>
    <r>
      <rPr>
        <sz val="11"/>
        <color rgb="FF000000"/>
        <rFont val="Calibri"/>
      </rPr>
      <t xml:space="preserve">
</t>
    </r>
    <r>
      <rPr>
        <sz val="11"/>
        <color rgb="FF000000"/>
        <rFont val="Calibri"/>
      </rPr>
      <t xml:space="preserve">Associating event types with detected events in the application and audit logs provides a means of investigating an attack; recognizing resource utilization or capacity thresholds; or identifying an improperly configured application. </t>
    </r>
    <r>
      <rPr>
        <sz val="11"/>
        <color rgb="FF000000"/>
        <rFont val="Calibri"/>
      </rPr>
      <t xml:space="preserve">
</t>
    </r>
    <r>
      <rPr>
        <sz val="11"/>
        <color rgb="FF000000"/>
        <rFont val="Calibri"/>
      </rPr>
      <t>Database software is capable of a range of actions on data stored within the database. It is important, for accurate forensic analysis, to know exactly what actions were performed. This requires specific information regarding the event type an audit record is referring to. If event type information is not recorded and stored with the audit record, the record itself is of very limited use.</t>
    </r>
  </si>
  <si>
    <t>V-259220</t>
  </si>
  <si>
    <r>
      <rPr>
        <sz val="11"/>
        <rFont val="Calibri"/>
      </rPr>
      <t>The EDB Postgres Advanced Server must produce audit records containing time stamps to establish when the events occurred.</t>
    </r>
  </si>
  <si>
    <r>
      <rPr>
        <sz val="11"/>
        <color rgb="FF000000"/>
        <rFont val="Calibri"/>
      </rPr>
      <t>Information system auditing capability is critical for accurate forensic analysis. Without establishing when events occurred, it is impossible to establish, correlate, and investigate the events relating to an incident.</t>
    </r>
    <r>
      <rPr>
        <sz val="11"/>
        <color rgb="FF000000"/>
        <rFont val="Calibri"/>
      </rPr>
      <t xml:space="preserve">
</t>
    </r>
    <r>
      <rPr>
        <sz val="11"/>
        <color rgb="FF000000"/>
        <rFont val="Calibri"/>
      </rPr>
      <t>In order to compile an accurate risk assessment and provide forensic analysis, it is essential for security personnel to know the date and time when events occurred.</t>
    </r>
    <r>
      <rPr>
        <sz val="11"/>
        <color rgb="FF000000"/>
        <rFont val="Calibri"/>
      </rPr>
      <t xml:space="preserve">
</t>
    </r>
    <r>
      <rPr>
        <sz val="11"/>
        <color rgb="FF000000"/>
        <rFont val="Calibri"/>
      </rPr>
      <t xml:space="preserve">Associating the date and time with detected events in the application and audit logs provides a means of investigating an attack; recognizing resource utilization or capacity thresholds; or identifying an improperly configured application. </t>
    </r>
    <r>
      <rPr>
        <sz val="11"/>
        <color rgb="FF000000"/>
        <rFont val="Calibri"/>
      </rPr>
      <t xml:space="preserve">
</t>
    </r>
    <r>
      <rPr>
        <sz val="11"/>
        <color rgb="FF000000"/>
        <rFont val="Calibri"/>
      </rPr>
      <t>Database software is capable of a range of actions on data stored within the database. It is important, for accurate forensic analysis, to know exactly when specific actions were performed. This requires the date and time an audit record is referring to. If date and time information is not recorded and stored with the audit record, the record itself is of very limited use.</t>
    </r>
  </si>
  <si>
    <t>V-259221</t>
  </si>
  <si>
    <r>
      <rPr>
        <sz val="11"/>
        <rFont val="Calibri"/>
      </rPr>
      <t>The EDB Postgres Advanced Server must produce audit records containing sufficient information to establish where the events occurred.</t>
    </r>
  </si>
  <si>
    <r>
      <rPr>
        <sz val="11"/>
        <color rgb="FF000000"/>
        <rFont val="Calibri"/>
      </rPr>
      <t>Information system auditing capability is critical for accurate forensic analysis. Without establishing where events occurred, it is impossible to establish, correlate, and investigate the events relating to an incident.</t>
    </r>
    <r>
      <rPr>
        <sz val="11"/>
        <color rgb="FF000000"/>
        <rFont val="Calibri"/>
      </rPr>
      <t xml:space="preserve">
</t>
    </r>
    <r>
      <rPr>
        <sz val="11"/>
        <color rgb="FF000000"/>
        <rFont val="Calibri"/>
      </rPr>
      <t>In order to compile an accurate risk assessment and provide forensic analysis, it is essential for security personnel to know where events occurred, such as application components, modules, session identifiers, filenames, host names, and functionality.</t>
    </r>
    <r>
      <rPr>
        <sz val="11"/>
        <color rgb="FF000000"/>
        <rFont val="Calibri"/>
      </rPr>
      <t xml:space="preserve">
</t>
    </r>
    <r>
      <rPr>
        <sz val="11"/>
        <color rgb="FF000000"/>
        <rFont val="Calibri"/>
      </rPr>
      <t>Associating information about where the event occurred within the application provides a means of investigating an attack; recognizing resource utilization or capacity thresholds; or identifying an improperly configured application.</t>
    </r>
  </si>
  <si>
    <t>V-259222</t>
  </si>
  <si>
    <r>
      <rPr>
        <sz val="11"/>
        <rFont val="Calibri"/>
      </rPr>
      <t>The EDB Postgres Advanced Server must produce audit records containing sufficient information to establish the sources (origins) of the events.</t>
    </r>
  </si>
  <si>
    <r>
      <rPr>
        <sz val="11"/>
        <color rgb="FF000000"/>
        <rFont val="Calibri"/>
      </rPr>
      <t>Information system auditing capability is critical for accurate forensic analysis. Without establishing the source of the event, it is impossible to establish, correlate, and investigate the events relating to an incident.</t>
    </r>
    <r>
      <rPr>
        <sz val="11"/>
        <color rgb="FF000000"/>
        <rFont val="Calibri"/>
      </rPr>
      <t xml:space="preserve">
</t>
    </r>
    <r>
      <rPr>
        <sz val="11"/>
        <color rgb="FF000000"/>
        <rFont val="Calibri"/>
      </rPr>
      <t>In order to compile an accurate risk assessment and provide forensic analysis, it is essential for security personnel to know where events occurred, such as application components, modules, session identifiers, filenames, host names, and functionality.</t>
    </r>
    <r>
      <rPr>
        <sz val="11"/>
        <color rgb="FF000000"/>
        <rFont val="Calibri"/>
      </rPr>
      <t xml:space="preserve">
</t>
    </r>
    <r>
      <rPr>
        <sz val="11"/>
        <color rgb="FF000000"/>
        <rFont val="Calibri"/>
      </rPr>
      <t>In addition to logging where events occur within the application, the application must also produce audit records that identify the application itself as the source of the event.</t>
    </r>
    <r>
      <rPr>
        <sz val="11"/>
        <color rgb="FF000000"/>
        <rFont val="Calibri"/>
      </rPr>
      <t xml:space="preserve">
</t>
    </r>
    <r>
      <rPr>
        <sz val="11"/>
        <color rgb="FF000000"/>
        <rFont val="Calibri"/>
      </rPr>
      <t>Associating information about the source of the event within the application provides a means of investigating an attack; recognizing resource utilization or capacity thresholds; or identifying an improperly configured application.</t>
    </r>
  </si>
  <si>
    <t>V-259223</t>
  </si>
  <si>
    <r>
      <rPr>
        <sz val="11"/>
        <rFont val="Calibri"/>
      </rPr>
      <t>The EDB Postgres Advanced Server must produce audit records containing sufficient information to establish the outcome (success or failure) of the events.</t>
    </r>
  </si>
  <si>
    <r>
      <rPr>
        <sz val="11"/>
        <color rgb="FF000000"/>
        <rFont val="Calibri"/>
      </rPr>
      <t>Information system auditing capability is critical for accurate forensic analysis. Without information about the outcome of events, security personnel cannot make an accurate assessment as to whether an attack was successful or if changes were made to the security state of the system.</t>
    </r>
    <r>
      <rPr>
        <sz val="11"/>
        <color rgb="FF000000"/>
        <rFont val="Calibri"/>
      </rPr>
      <t xml:space="preserve">
</t>
    </r>
    <r>
      <rPr>
        <sz val="11"/>
        <color rgb="FF000000"/>
        <rFont val="Calibri"/>
      </rPr>
      <t>Event outcomes can include indicators of event success or failure and event-specific results (e.g., the security state of the information system after the event occurred). As such, they also provide a means to measure the impact of an event and help authorized personnel to determine the appropriate response.</t>
    </r>
  </si>
  <si>
    <t>V-259224</t>
  </si>
  <si>
    <r>
      <rPr>
        <sz val="11"/>
        <rFont val="Calibri"/>
      </rPr>
      <t>The EDB Postgres Advanced Server must produce audit records containing sufficient information to establish the identity of any user/subject or process associated with the event.</t>
    </r>
  </si>
  <si>
    <r>
      <rPr>
        <sz val="11"/>
        <color rgb="FF000000"/>
        <rFont val="Calibri"/>
      </rPr>
      <t>Information system auditing capability is critical for accurate forensic analysis. Without information that establishes the identity of the subjects (i.e., users or processes acting on behalf of users) associated with the events, security personnel cannot determine responsibility for the potentially harmful event.</t>
    </r>
    <r>
      <rPr>
        <sz val="11"/>
        <color rgb="FF000000"/>
        <rFont val="Calibri"/>
      </rPr>
      <t xml:space="preserve">
</t>
    </r>
    <r>
      <rPr>
        <sz val="11"/>
        <color rgb="FF000000"/>
        <rFont val="Calibri"/>
      </rPr>
      <t>Identifiers (if authenticated or otherwise known) include, but are not limited to, user database tables, primary key values, user names, or process identifiers.</t>
    </r>
  </si>
  <si>
    <t>V-259225</t>
  </si>
  <si>
    <r>
      <rPr>
        <sz val="11"/>
        <rFont val="Calibri"/>
      </rPr>
      <t>The EDB Postgres Advanced Server must include additional, more detailed, organization-defined information in the audit records for audit events identified by type, location, or subject.</t>
    </r>
  </si>
  <si>
    <r>
      <rPr>
        <sz val="11"/>
        <color rgb="FF000000"/>
        <rFont val="Calibri"/>
      </rPr>
      <t>Execute the following SQL to set additional detailed information for the audit records in the session:</t>
    </r>
    <r>
      <rPr>
        <sz val="11"/>
        <color rgb="FF000000"/>
        <rFont val="Calibri"/>
      </rPr>
      <t xml:space="preserve">
</t>
    </r>
    <r>
      <rPr>
        <sz val="11"/>
        <color rgb="FF000000"/>
        <rFont val="Calibri"/>
      </rPr>
      <t>set edb_audit_tag = '&lt;information&gt;';</t>
    </r>
    <r>
      <rPr>
        <sz val="11"/>
        <color rgb="FF000000"/>
        <rFont val="Calibri"/>
      </rPr>
      <t xml:space="preserve">
</t>
    </r>
    <r>
      <rPr>
        <sz val="11"/>
        <color rgb="FF000000"/>
        <rFont val="Calibri"/>
      </rPr>
      <t>Replace &lt;information&gt; with a character string holding the additional data that must be captured.</t>
    </r>
    <r>
      <rPr>
        <sz val="11"/>
        <color rgb="FF000000"/>
        <rFont val="Calibri"/>
      </rPr>
      <t xml:space="preserve">
</t>
    </r>
    <r>
      <rPr>
        <sz val="11"/>
        <color rgb="FF000000"/>
        <rFont val="Calibri"/>
      </rPr>
      <t>To set this in a trigger, an example is included below. Keep in mind that the edb_audit_tag is set for the life of the session, not just the life of the insert command:</t>
    </r>
    <r>
      <rPr>
        <sz val="11"/>
        <color rgb="FF000000"/>
        <rFont val="Calibri"/>
      </rPr>
      <t xml:space="preserve">
</t>
    </r>
    <r>
      <rPr>
        <sz val="11"/>
        <color rgb="FF000000"/>
        <rFont val="Calibri"/>
      </rPr>
      <t>CREATE OR REPLACE FUNCTION add_audit_info()</t>
    </r>
    <r>
      <rPr>
        <sz val="11"/>
        <color rgb="FF000000"/>
        <rFont val="Calibri"/>
      </rPr>
      <t xml:space="preserve">
</t>
    </r>
    <r>
      <rPr>
        <sz val="11"/>
        <color rgb="FF000000"/>
        <rFont val="Calibri"/>
      </rPr>
      <t xml:space="preserve">  RETURNS trigger AS</t>
    </r>
    <r>
      <rPr>
        <sz val="11"/>
        <color rgb="FF000000"/>
        <rFont val="Calibri"/>
      </rPr>
      <t xml:space="preserve">
</t>
    </r>
    <r>
      <rPr>
        <sz val="11"/>
        <color rgb="FF000000"/>
        <rFont val="Calibri"/>
      </rPr>
      <t>$BODY</t>
    </r>
    <r>
      <rPr>
        <sz val="11"/>
        <color rgb="FF000000"/>
        <rFont val="Calibri"/>
      </rPr>
      <t xml:space="preserve">
</t>
    </r>
    <r>
      <rPr>
        <sz val="11"/>
        <color rgb="FF000000"/>
        <rFont val="Calibri"/>
      </rPr>
      <t>$BEGIN</t>
    </r>
    <r>
      <rPr>
        <sz val="11"/>
        <color rgb="FF000000"/>
        <rFont val="Calibri"/>
      </rPr>
      <t xml:space="preserve">
</t>
    </r>
    <r>
      <rPr>
        <sz val="11"/>
        <color rgb="FF000000"/>
        <rFont val="Calibri"/>
      </rPr>
      <t xml:space="preserve">  SET edb_audit_tag = '&lt;information&gt;'; </t>
    </r>
    <r>
      <rPr>
        <sz val="11"/>
        <color rgb="FF000000"/>
        <rFont val="Calibri"/>
      </rPr>
      <t xml:space="preserve">
</t>
    </r>
    <r>
      <rPr>
        <sz val="11"/>
        <color rgb="FF000000"/>
        <rFont val="Calibri"/>
      </rPr>
      <t xml:space="preserve">  RETURN NEW;</t>
    </r>
    <r>
      <rPr>
        <sz val="11"/>
        <color rgb="FF000000"/>
        <rFont val="Calibri"/>
      </rPr>
      <t xml:space="preserve">
</t>
    </r>
    <r>
      <rPr>
        <sz val="11"/>
        <color rgb="FF000000"/>
        <rFont val="Calibri"/>
      </rPr>
      <t>END;</t>
    </r>
    <r>
      <rPr>
        <sz val="11"/>
        <color rgb="FF000000"/>
        <rFont val="Calibri"/>
      </rPr>
      <t xml:space="preserve">
</t>
    </r>
    <r>
      <rPr>
        <sz val="11"/>
        <color rgb="FF000000"/>
        <rFont val="Calibri"/>
      </rPr>
      <t>$BODY</t>
    </r>
    <r>
      <rPr>
        <sz val="11"/>
        <color rgb="FF000000"/>
        <rFont val="Calibri"/>
      </rPr>
      <t xml:space="preserve">
</t>
    </r>
    <r>
      <rPr>
        <sz val="11"/>
        <color rgb="FF000000"/>
        <rFont val="Calibri"/>
      </rPr>
      <t>$LANGUAGE plpgsql;</t>
    </r>
    <r>
      <rPr>
        <sz val="11"/>
        <color rgb="FF000000"/>
        <rFont val="Calibri"/>
      </rPr>
      <t xml:space="preserve">
</t>
    </r>
    <r>
      <rPr>
        <sz val="11"/>
        <color rgb="FF000000"/>
        <rFont val="Calibri"/>
      </rPr>
      <t>CREATE TRIGGER add_audit_info_trigger</t>
    </r>
    <r>
      <rPr>
        <sz val="11"/>
        <color rgb="FF000000"/>
        <rFont val="Calibri"/>
      </rPr>
      <t xml:space="preserve">
</t>
    </r>
    <r>
      <rPr>
        <sz val="11"/>
        <color rgb="FF000000"/>
        <rFont val="Calibri"/>
      </rPr>
      <t xml:space="preserve">  BEFORE INSERT</t>
    </r>
    <r>
      <rPr>
        <sz val="11"/>
        <color rgb="FF000000"/>
        <rFont val="Calibri"/>
      </rPr>
      <t xml:space="preserve">
</t>
    </r>
    <r>
      <rPr>
        <sz val="11"/>
        <color rgb="FF000000"/>
        <rFont val="Calibri"/>
      </rPr>
      <t xml:space="preserve">  ON &lt;table&gt;</t>
    </r>
    <r>
      <rPr>
        <sz val="11"/>
        <color rgb="FF000000"/>
        <rFont val="Calibri"/>
      </rPr>
      <t xml:space="preserve">
</t>
    </r>
    <r>
      <rPr>
        <sz val="11"/>
        <color rgb="FF000000"/>
        <rFont val="Calibri"/>
      </rPr>
      <t xml:space="preserve">  FOR EACH ROW</t>
    </r>
    <r>
      <rPr>
        <sz val="11"/>
        <color rgb="FF000000"/>
        <rFont val="Calibri"/>
      </rPr>
      <t xml:space="preserve">
</t>
    </r>
    <r>
      <rPr>
        <sz val="11"/>
        <color rgb="FF000000"/>
        <rFont val="Calibri"/>
      </rPr>
      <t xml:space="preserve">  EXECUTE PROCEDURE add_audit_info();</t>
    </r>
  </si>
  <si>
    <r>
      <rPr>
        <sz val="11"/>
        <color rgb="FF000000"/>
        <rFont val="Calibri"/>
      </rPr>
      <t>Information system auditing capability is critical for accurate forensic analysis. Reconstruction of harmful events or forensic analysis is not possible if audit records do not contain enough information. To support analysis, some types of events will need information to be logged that exceeds the basic requirements of event type, time stamps, location, source, outcome, and user identity. If additional information is not available, it could negatively impact forensic investigations into user actions or other malicious events.</t>
    </r>
    <r>
      <rPr>
        <sz val="11"/>
        <color rgb="FF000000"/>
        <rFont val="Calibri"/>
      </rPr>
      <t xml:space="preserve">
</t>
    </r>
    <r>
      <rPr>
        <sz val="11"/>
        <color rgb="FF000000"/>
        <rFont val="Calibri"/>
      </rPr>
      <t>The organization must determine what additional information is required for complete analysis of the audited events. The additional information required is dependent on the type of information (e.g., sensitivity of the data and the environment within which it resides). At a minimum, the organization must employ either full-text recording of privileged commands or the individual identities of group users, or both. The organization must maintain audit trails in sufficient detail to reconstruct events to determine the cause and impact of compromise.</t>
    </r>
    <r>
      <rPr>
        <sz val="11"/>
        <color rgb="FF000000"/>
        <rFont val="Calibri"/>
      </rPr>
      <t xml:space="preserve">
</t>
    </r>
    <r>
      <rPr>
        <sz val="11"/>
        <color rgb="FF000000"/>
        <rFont val="Calibri"/>
      </rPr>
      <t>Examples of detailed information the organization may require in audit records are full-text recording of privileged commands or the individual identities of group account users.</t>
    </r>
    <r>
      <rPr>
        <sz val="11"/>
        <color rgb="FF000000"/>
        <rFont val="Calibri"/>
      </rPr>
      <t xml:space="preserve">
</t>
    </r>
    <r>
      <rPr>
        <sz val="11"/>
        <color rgb="FF000000"/>
        <rFont val="Calibri"/>
      </rPr>
      <t>In EnterpriseDB Postgres Advanced Server, the edb_audit_tag can be used to record additional information. This tag can be set to different values by different sessions (connections), and can be set to new values any number of times. How to recognize the conditions for producing such audit data has to be determined and coded for as part of application and database design.</t>
    </r>
  </si>
  <si>
    <r>
      <rPr>
        <sz val="11"/>
        <color rgb="FF000000"/>
        <rFont val="Calibri"/>
      </rPr>
      <t>Review the system documentation to identify what additional information the organization has determined necessary.</t>
    </r>
    <r>
      <rPr>
        <sz val="11"/>
        <color rgb="FF000000"/>
        <rFont val="Calibri"/>
      </rPr>
      <t xml:space="preserve">
</t>
    </r>
    <r>
      <rPr>
        <sz val="11"/>
        <color rgb="FF000000"/>
        <rFont val="Calibri"/>
      </rPr>
      <t>Check application and database design, and existing audit records to verify that all organization-defined additional, more detailed information is in the audit records for audit events identified by type, location, or subject.</t>
    </r>
    <r>
      <rPr>
        <sz val="11"/>
        <color rgb="FF000000"/>
        <rFont val="Calibri"/>
      </rPr>
      <t xml:space="preserve">
</t>
    </r>
    <r>
      <rPr>
        <sz val="11"/>
        <color rgb="FF000000"/>
        <rFont val="Calibri"/>
      </rPr>
      <t>If any additional information is defined and is not included in the audit records, this is a finding.</t>
    </r>
  </si>
  <si>
    <t>V-259226</t>
  </si>
  <si>
    <r>
      <rPr>
        <sz val="11"/>
        <rFont val="Calibri"/>
      </rPr>
      <t>The EDB Postgres Advanced Server must, by default, shut down upon audit failure, to include the unavailability of space for more audit log records; or must be configurable to shut down upon audit failure.</t>
    </r>
  </si>
  <si>
    <r>
      <rPr>
        <sz val="11"/>
        <color rgb="FF000000"/>
        <rFont val="Calibri"/>
      </rPr>
      <t>Modify DBMS, OS, or third-party logging application settings to alert appropriate personnel when a specific percentage of log storage capacity is reached.</t>
    </r>
    <r>
      <rPr>
        <sz val="11"/>
        <color rgb="FF000000"/>
        <rFont val="Calibri"/>
      </rPr>
      <t xml:space="preserve">
</t>
    </r>
    <r>
      <rPr>
        <sz val="11"/>
        <color rgb="FF000000"/>
        <rFont val="Calibri"/>
      </rPr>
      <t>If PEM is in use, it may be configured to issue an alert, send an email to designated personnel, and shut down the EDB Postgres Advanced Server instance when the audit log mount point is at 99 percent full. Refer to the Supplemental Procedures document supplied with this STIG for guidance on configuring PEM alerts.</t>
    </r>
  </si>
  <si>
    <r>
      <rPr>
        <sz val="11"/>
        <color rgb="FF000000"/>
        <rFont val="Calibri"/>
      </rPr>
      <t>It is critical that when the DBMS is at risk of failing to process audit logs as required, it take action to mitigate the failure. Audit processing failures include: software/hardware errors; failures in the audit capturing mechanisms; and audit storage capacity being reached or exceeded. Responses to audit failure depend upon the nature of the failure mode.</t>
    </r>
    <r>
      <rPr>
        <sz val="11"/>
        <color rgb="FF000000"/>
        <rFont val="Calibri"/>
      </rPr>
      <t xml:space="preserve">
</t>
    </r>
    <r>
      <rPr>
        <sz val="11"/>
        <color rgb="FF000000"/>
        <rFont val="Calibri"/>
      </rPr>
      <t>When the need for system availability does not outweigh the need for a complete audit trail, the DBMS should shut down immediately, rolling back all in-flight transactions.</t>
    </r>
    <r>
      <rPr>
        <sz val="11"/>
        <color rgb="FF000000"/>
        <rFont val="Calibri"/>
      </rPr>
      <t xml:space="preserve">
</t>
    </r>
    <r>
      <rPr>
        <sz val="11"/>
        <color rgb="FF000000"/>
        <rFont val="Calibri"/>
      </rPr>
      <t>Systems where audit trail completeness is paramount will most likely be at a lower MAC level than MAC I; the final determination is the prerogative of the application owner, subject to Authorizing Official concurrence. In any case, sufficient auditing resources must be allocated to avoid a shutdown in all but the most extreme situations.</t>
    </r>
  </si>
  <si>
    <r>
      <rPr>
        <sz val="11"/>
        <color rgb="FF000000"/>
        <rFont val="Calibri"/>
      </rPr>
      <t>If the application owner has determined that the need for system availability outweighs the need for a complete audit trail, this is not applicable.</t>
    </r>
    <r>
      <rPr>
        <sz val="11"/>
        <color rgb="FF000000"/>
        <rFont val="Calibri"/>
      </rPr>
      <t xml:space="preserve">
</t>
    </r>
    <r>
      <rPr>
        <sz val="11"/>
        <color rgb="FF000000"/>
        <rFont val="Calibri"/>
      </rPr>
      <t>If Postgres Enterprise Manager (PEM) is installed and configured to shut down the database when the audit log is full, this is not a finding.</t>
    </r>
    <r>
      <rPr>
        <sz val="11"/>
        <color rgb="FF000000"/>
        <rFont val="Calibri"/>
      </rPr>
      <t xml:space="preserve">
</t>
    </r>
    <r>
      <rPr>
        <sz val="11"/>
        <color rgb="FF000000"/>
        <rFont val="Calibri"/>
      </rPr>
      <t>Otherwise, review the procedures, manual and/or automated, for monitoring the space used by audit trail(s) and for off-loading audit records to a centralized log management system.</t>
    </r>
    <r>
      <rPr>
        <sz val="11"/>
        <color rgb="FF000000"/>
        <rFont val="Calibri"/>
      </rPr>
      <t xml:space="preserve">
</t>
    </r>
    <r>
      <rPr>
        <sz val="11"/>
        <color rgb="FF000000"/>
        <rFont val="Calibri"/>
      </rPr>
      <t>If the procedures do not exist, this is a finding.</t>
    </r>
    <r>
      <rPr>
        <sz val="11"/>
        <color rgb="FF000000"/>
        <rFont val="Calibri"/>
      </rPr>
      <t xml:space="preserve">
</t>
    </r>
    <r>
      <rPr>
        <sz val="11"/>
        <color rgb="FF000000"/>
        <rFont val="Calibri"/>
      </rPr>
      <t>If the procedures exist, request evidence that they are followed. If the evidence indicates that the procedures are not followed, this is a finding.</t>
    </r>
    <r>
      <rPr>
        <sz val="11"/>
        <color rgb="FF000000"/>
        <rFont val="Calibri"/>
      </rPr>
      <t xml:space="preserve">
</t>
    </r>
    <r>
      <rPr>
        <sz val="11"/>
        <color rgb="FF000000"/>
        <rFont val="Calibri"/>
      </rPr>
      <t>If the procedures exist, inquire if the system has ever run out of audit trail space in the last two years or since the last system upgrade, whichever is more recent. If it has run out of space in this period, and the procedures have not been updated to compensate, this is a finding.</t>
    </r>
  </si>
  <si>
    <t>V-259227</t>
  </si>
  <si>
    <r>
      <rPr>
        <sz val="11"/>
        <rFont val="Calibri"/>
      </rPr>
      <t>The EDB Postgres Advanced Server must be configurable to overwrite audit log records, oldest first (First-In-First-Out [FIFO]), in the event of unavailability of space for more audit log records.</t>
    </r>
  </si>
  <si>
    <r>
      <rPr>
        <sz val="11"/>
        <color rgb="FF000000"/>
        <rFont val="Calibri"/>
      </rPr>
      <t>Determine the max size of the audit log directory. This fix assumes that the audit log directory has a max size of 100MB. Divide the max size of the directory by 10 to determine the size of the log files for rotation. Perform the following steps to ensure that the audit log directory is never more than 90 percent full and new logs always replace the oldest logs:</t>
    </r>
    <r>
      <rPr>
        <sz val="11"/>
        <color rgb="FF000000"/>
        <rFont val="Calibri"/>
      </rPr>
      <t xml:space="preserve">
</t>
    </r>
    <r>
      <rPr>
        <sz val="11"/>
        <color rgb="FF000000"/>
        <rFont val="Calibri"/>
      </rPr>
      <t>1. Add the following to the bottom of the /etc/logrotate.conf file:</t>
    </r>
    <r>
      <rPr>
        <sz val="11"/>
        <color rgb="FF000000"/>
        <rFont val="Calibri"/>
      </rPr>
      <t xml:space="preserve">
</t>
    </r>
    <r>
      <rPr>
        <sz val="11"/>
        <color rgb="FF000000"/>
        <rFont val="Calibri"/>
      </rPr>
      <t>&lt;path-to-PGDATA-directory&gt;/edb_audit/audit.csv {</t>
    </r>
    <r>
      <rPr>
        <sz val="11"/>
        <color rgb="FF000000"/>
        <rFont val="Calibri"/>
      </rPr>
      <t xml:space="preserve">
</t>
    </r>
    <r>
      <rPr>
        <sz val="11"/>
        <color rgb="FF000000"/>
        <rFont val="Calibri"/>
      </rPr>
      <t>size 10M</t>
    </r>
    <r>
      <rPr>
        <sz val="11"/>
        <color rgb="FF000000"/>
        <rFont val="Calibri"/>
      </rPr>
      <t xml:space="preserve">
</t>
    </r>
    <r>
      <rPr>
        <sz val="11"/>
        <color rgb="FF000000"/>
        <rFont val="Calibri"/>
      </rPr>
      <t>dateext</t>
    </r>
    <r>
      <rPr>
        <sz val="11"/>
        <color rgb="FF000000"/>
        <rFont val="Calibri"/>
      </rPr>
      <t xml:space="preserve">
</t>
    </r>
    <r>
      <rPr>
        <sz val="11"/>
        <color rgb="FF000000"/>
        <rFont val="Calibri"/>
      </rPr>
      <t>dateformat .%Y-%m-%d.%s</t>
    </r>
    <r>
      <rPr>
        <sz val="11"/>
        <color rgb="FF000000"/>
        <rFont val="Calibri"/>
      </rPr>
      <t xml:space="preserve">
</t>
    </r>
    <r>
      <rPr>
        <sz val="11"/>
        <color rgb="FF000000"/>
        <rFont val="Calibri"/>
      </rPr>
      <t>copytruncate</t>
    </r>
    <r>
      <rPr>
        <sz val="11"/>
        <color rgb="FF000000"/>
        <rFont val="Calibri"/>
      </rPr>
      <t xml:space="preserve">
</t>
    </r>
    <r>
      <rPr>
        <sz val="11"/>
        <color rgb="FF000000"/>
        <rFont val="Calibri"/>
      </rPr>
      <t>rotate 8</t>
    </r>
    <r>
      <rPr>
        <sz val="11"/>
        <color rgb="FF000000"/>
        <rFont val="Calibri"/>
      </rPr>
      <t xml:space="preserve">
</t>
    </r>
    <r>
      <rPr>
        <sz val="11"/>
        <color rgb="FF000000"/>
        <rFont val="Calibri"/>
      </rPr>
      <t>}</t>
    </r>
    <r>
      <rPr>
        <sz val="11"/>
        <color rgb="FF000000"/>
        <rFont val="Calibri"/>
      </rPr>
      <t xml:space="preserve">
</t>
    </r>
    <r>
      <rPr>
        <sz val="11"/>
        <color rgb="FF000000"/>
        <rFont val="Calibri"/>
      </rPr>
      <t>The default path for the EDB Postgres Advanced Server data directory [PGDATA] is /var/lib/edb/as&lt;version&gt;/data, but this will vary according to local circumstances.</t>
    </r>
    <r>
      <rPr>
        <sz val="11"/>
        <color rgb="FF000000"/>
        <rFont val="Calibri"/>
      </rPr>
      <t xml:space="preserve">
</t>
    </r>
    <r>
      <rPr>
        <sz val="11"/>
        <color rgb="FF000000"/>
        <rFont val="Calibri"/>
      </rPr>
      <t>2. Create the file /etc/cron.hourly/logrotate with these contents:</t>
    </r>
    <r>
      <rPr>
        <sz val="11"/>
        <color rgb="FF000000"/>
        <rFont val="Calibri"/>
      </rPr>
      <t xml:space="preserve">
</t>
    </r>
    <r>
      <rPr>
        <sz val="11"/>
        <color rgb="FF000000"/>
        <rFont val="Calibri"/>
      </rPr>
      <t>#!/bin/sh</t>
    </r>
    <r>
      <rPr>
        <sz val="11"/>
        <color rgb="FF000000"/>
        <rFont val="Calibri"/>
      </rPr>
      <t xml:space="preserve">
</t>
    </r>
    <r>
      <rPr>
        <sz val="11"/>
        <color rgb="FF000000"/>
        <rFont val="Calibri"/>
      </rPr>
      <t>/usr/sbin/logrotate /etc/logrotate.conf</t>
    </r>
    <r>
      <rPr>
        <sz val="11"/>
        <color rgb="FF000000"/>
        <rFont val="Calibri"/>
      </rPr>
      <t xml:space="preserve">
</t>
    </r>
    <r>
      <rPr>
        <sz val="11"/>
        <color rgb="FF000000"/>
        <rFont val="Calibri"/>
      </rPr>
      <t>EXITVALUE=$?</t>
    </r>
    <r>
      <rPr>
        <sz val="11"/>
        <color rgb="FF000000"/>
        <rFont val="Calibri"/>
      </rPr>
      <t xml:space="preserve">
</t>
    </r>
    <r>
      <rPr>
        <sz val="11"/>
        <color rgb="FF000000"/>
        <rFont val="Calibri"/>
      </rPr>
      <t>if [ $EXITVALUE != 0 ]; then</t>
    </r>
    <r>
      <rPr>
        <sz val="11"/>
        <color rgb="FF000000"/>
        <rFont val="Calibri"/>
      </rPr>
      <t xml:space="preserve">
</t>
    </r>
    <r>
      <rPr>
        <sz val="11"/>
        <color rgb="FF000000"/>
        <rFont val="Calibri"/>
      </rPr>
      <t>/usr/bin/logger -t logrotate "ALERT exited abnormally with [$EXITVALUE]"</t>
    </r>
    <r>
      <rPr>
        <sz val="11"/>
        <color rgb="FF000000"/>
        <rFont val="Calibri"/>
      </rPr>
      <t xml:space="preserve">
</t>
    </r>
    <r>
      <rPr>
        <sz val="11"/>
        <color rgb="FF000000"/>
        <rFont val="Calibri"/>
      </rPr>
      <t>fi</t>
    </r>
    <r>
      <rPr>
        <sz val="11"/>
        <color rgb="FF000000"/>
        <rFont val="Calibri"/>
      </rPr>
      <t xml:space="preserve">
</t>
    </r>
    <r>
      <rPr>
        <sz val="11"/>
        <color rgb="FF000000"/>
        <rFont val="Calibri"/>
      </rPr>
      <t>exit 0</t>
    </r>
    <r>
      <rPr>
        <sz val="11"/>
        <color rgb="FF000000"/>
        <rFont val="Calibri"/>
      </rPr>
      <t xml:space="preserve">
</t>
    </r>
    <r>
      <rPr>
        <sz val="11"/>
        <color rgb="FF000000"/>
        <rFont val="Calibri"/>
      </rPr>
      <t>3. Issue these SQL statements:</t>
    </r>
    <r>
      <rPr>
        <sz val="11"/>
        <color rgb="FF000000"/>
        <rFont val="Calibri"/>
      </rPr>
      <t xml:space="preserve">
</t>
    </r>
    <r>
      <rPr>
        <sz val="11"/>
        <color rgb="FF000000"/>
        <rFont val="Calibri"/>
      </rPr>
      <t>ALTER SYSTEM SET edb_audit_filename = 'audit';</t>
    </r>
    <r>
      <rPr>
        <sz val="11"/>
        <color rgb="FF000000"/>
        <rFont val="Calibri"/>
      </rPr>
      <t xml:space="preserve">
</t>
    </r>
    <r>
      <rPr>
        <sz val="11"/>
        <color rgb="FF000000"/>
        <rFont val="Calibri"/>
      </rPr>
      <t>SELECT pg_reload_conf();</t>
    </r>
  </si>
  <si>
    <r>
      <rPr>
        <sz val="11"/>
        <color rgb="FF000000"/>
        <rFont val="Calibri"/>
      </rPr>
      <t>It is critical that when the DBMS is at risk of failing to process audit logs as required, it take action to mitigate the failure. Audit processing failures include: software/hardware errors; failures in the audit capturing mechanisms; and audit storage capacity being reached or exceeded. Responses to audit failure depend upon the nature of the failure mode.</t>
    </r>
    <r>
      <rPr>
        <sz val="11"/>
        <color rgb="FF000000"/>
        <rFont val="Calibri"/>
      </rPr>
      <t xml:space="preserve">
</t>
    </r>
    <r>
      <rPr>
        <sz val="11"/>
        <color rgb="FF000000"/>
        <rFont val="Calibri"/>
      </rPr>
      <t>When availability is an overriding concern, approved actions in response to an audit failure are as follows:</t>
    </r>
    <r>
      <rPr>
        <sz val="11"/>
        <color rgb="FF000000"/>
        <rFont val="Calibri"/>
      </rPr>
      <t xml:space="preserve">
</t>
    </r>
    <r>
      <rPr>
        <sz val="11"/>
        <color rgb="FF000000"/>
        <rFont val="Calibri"/>
      </rPr>
      <t>(i) If the failure was caused by the lack of audit record storage capacity, the DBMS must continue generating audit records, if possible (automatically restarting the audit service if necessary), overwriting the oldest audit records in a first-in-first-out manner.</t>
    </r>
    <r>
      <rPr>
        <sz val="11"/>
        <color rgb="FF000000"/>
        <rFont val="Calibri"/>
      </rPr>
      <t xml:space="preserve">
</t>
    </r>
    <r>
      <rPr>
        <sz val="11"/>
        <color rgb="FF000000"/>
        <rFont val="Calibri"/>
      </rPr>
      <t>(ii) If audit records are sent to a centralized collection server and communication with this server is lost or the server fails, the DBMS must queue audit records locally until communication is restored or until the audit records are retrieved manually. Upon restoration of the connection to the centralized collection server, action should be taken to synchronize the local audit data with the collection server.</t>
    </r>
    <r>
      <rPr>
        <sz val="11"/>
        <color rgb="FF000000"/>
        <rFont val="Calibri"/>
      </rPr>
      <t xml:space="preserve">
</t>
    </r>
    <r>
      <rPr>
        <sz val="11"/>
        <color rgb="FF000000"/>
        <rFont val="Calibri"/>
      </rPr>
      <t>Systems where availability is paramount will most likely be MAC I; the final determination is the prerogative of the application owner, subject to Authorizing Official concurrence. In any case, sufficient auditing resources must be allocated to avoid audit data loss in all but the most extreme situations.</t>
    </r>
  </si>
  <si>
    <r>
      <rPr>
        <sz val="11"/>
        <color rgb="FF000000"/>
        <rFont val="Calibri"/>
      </rPr>
      <t>If an externally managed and monitored partition or logical volume that can be grown dynamically is being used for logging, this is not a finding.</t>
    </r>
    <r>
      <rPr>
        <sz val="11"/>
        <color rgb="FF000000"/>
        <rFont val="Calibri"/>
      </rPr>
      <t xml:space="preserve">
</t>
    </r>
    <r>
      <rPr>
        <sz val="11"/>
        <color rgb="FF000000"/>
        <rFont val="Calibri"/>
      </rPr>
      <t>If EDB Postgres Advanced Server is auditing to a directory that is not being actively checked for availability of disk space, and if logrotate is not configured to rotate logs based on the size of the audit log directory with oldest logs being replaced by newest logs, this is a finding.</t>
    </r>
  </si>
  <si>
    <t>V-259228</t>
  </si>
  <si>
    <r>
      <rPr>
        <sz val="11"/>
        <rFont val="Calibri"/>
      </rPr>
      <t>The audit information produced by the EDB Postgres Advanced Server must be protected from unauthorized read access.</t>
    </r>
  </si>
  <si>
    <r>
      <rPr>
        <sz val="11"/>
        <color rgb="FF000000"/>
        <rFont val="Calibri"/>
      </rPr>
      <t>Run these commands as the "root" user (or user with sudo privileges) from the EDB Postgres Advanced Server data (PGDATA) directory:</t>
    </r>
    <r>
      <rPr>
        <sz val="11"/>
        <color rgb="FF000000"/>
        <rFont val="Calibri"/>
      </rPr>
      <t xml:space="preserve">
</t>
    </r>
    <r>
      <rPr>
        <sz val="11"/>
        <color rgb="FF000000"/>
        <rFont val="Calibri"/>
      </rPr>
      <t>&gt; chown enterprisedb edb_audit</t>
    </r>
    <r>
      <rPr>
        <sz val="11"/>
        <color rgb="FF000000"/>
        <rFont val="Calibri"/>
      </rPr>
      <t xml:space="preserve">
</t>
    </r>
    <r>
      <rPr>
        <sz val="11"/>
        <color rgb="FF000000"/>
        <rFont val="Calibri"/>
      </rPr>
      <t>&gt; chgrp enterprisedb edb_audit</t>
    </r>
    <r>
      <rPr>
        <sz val="11"/>
        <color rgb="FF000000"/>
        <rFont val="Calibri"/>
      </rPr>
      <t xml:space="preserve">
</t>
    </r>
    <r>
      <rPr>
        <sz val="11"/>
        <color rgb="FF000000"/>
        <rFont val="Calibri"/>
      </rPr>
      <t>&gt; chmod 700 edb_audit</t>
    </r>
    <r>
      <rPr>
        <sz val="11"/>
        <color rgb="FF000000"/>
        <rFont val="Calibri"/>
      </rPr>
      <t xml:space="preserve">
</t>
    </r>
    <r>
      <rPr>
        <sz val="11"/>
        <color rgb="FF000000"/>
        <rFont val="Calibri"/>
      </rPr>
      <t>The default path for the edb_audit directory is /var/lib/edb/as&lt;version&gt;/data (PGDATA), but this will vary according to local circumstances.</t>
    </r>
  </si>
  <si>
    <r>
      <rPr>
        <sz val="11"/>
        <color rgb="FF000000"/>
        <rFont val="Calibri"/>
      </rPr>
      <t>If audit data were to become compromised, then competent forensic analysis and discovery of the true source of potentially malicious system activity is difficult, if not impossible, to achieve. In addition, access to audit records provides information an attacker could potentially use to his or her advantage.</t>
    </r>
    <r>
      <rPr>
        <sz val="11"/>
        <color rgb="FF000000"/>
        <rFont val="Calibri"/>
      </rPr>
      <t xml:space="preserve">
</t>
    </r>
    <r>
      <rPr>
        <sz val="11"/>
        <color rgb="FF000000"/>
        <rFont val="Calibri"/>
      </rPr>
      <t>To ensure the veracity of audit data, the information system and/or the application must protect audit information from any and all unauthorized access. This includes read, write, copy, etc.</t>
    </r>
    <r>
      <rPr>
        <sz val="11"/>
        <color rgb="FF000000"/>
        <rFont val="Calibri"/>
      </rPr>
      <t xml:space="preserve">
</t>
    </r>
    <r>
      <rPr>
        <sz val="11"/>
        <color rgb="FF000000"/>
        <rFont val="Calibri"/>
      </rPr>
      <t>This requirement can be achieved through multiple methods which will depend upon system architecture and design. Some commonly employed methods include ensuring log files enjoy the proper file system permissions utilizing file system protections and limiting log data location.</t>
    </r>
    <r>
      <rPr>
        <sz val="11"/>
        <color rgb="FF000000"/>
        <rFont val="Calibri"/>
      </rPr>
      <t xml:space="preserve">
</t>
    </r>
    <r>
      <rPr>
        <sz val="11"/>
        <color rgb="FF000000"/>
        <rFont val="Calibri"/>
      </rPr>
      <t>Additionally, applications with user interfaces to audit records should not allow for the unfettered manipulation of or access to those records via the application. If the application provides access to the audit data, the application becomes accountable for ensuring that audit information is protected from unauthorized access.</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</si>
  <si>
    <r>
      <rPr>
        <sz val="11"/>
        <color rgb="FF000000"/>
        <rFont val="Calibri"/>
      </rPr>
      <t>Verify User ownership, Group ownership, and permissions on the "edb_audit" directory:</t>
    </r>
    <r>
      <rPr>
        <sz val="11"/>
        <color rgb="FF000000"/>
        <rFont val="Calibri"/>
      </rPr>
      <t xml:space="preserve">
</t>
    </r>
    <r>
      <rPr>
        <sz val="11"/>
        <color rgb="FF000000"/>
        <rFont val="Calibri"/>
      </rPr>
      <t>&gt; ls -ld &lt;path-to-data-directory&gt;/edb_audit</t>
    </r>
    <r>
      <rPr>
        <sz val="11"/>
        <color rgb="FF000000"/>
        <rFont val="Calibri"/>
      </rPr>
      <t xml:space="preserve">
</t>
    </r>
    <r>
      <rPr>
        <sz val="11"/>
        <color rgb="FF000000"/>
        <rFont val="Calibri"/>
      </rPr>
      <t>If the User owner is not "enterprisedb", this is a finding.</t>
    </r>
    <r>
      <rPr>
        <sz val="11"/>
        <color rgb="FF000000"/>
        <rFont val="Calibri"/>
      </rPr>
      <t xml:space="preserve">
</t>
    </r>
    <r>
      <rPr>
        <sz val="11"/>
        <color rgb="FF000000"/>
        <rFont val="Calibri"/>
      </rPr>
      <t>If the Group owner is not "enterprisedb", this is a finding.</t>
    </r>
    <r>
      <rPr>
        <sz val="11"/>
        <color rgb="FF000000"/>
        <rFont val="Calibri"/>
      </rPr>
      <t xml:space="preserve">
</t>
    </r>
    <r>
      <rPr>
        <sz val="11"/>
        <color rgb="FF000000"/>
        <rFont val="Calibri"/>
      </rPr>
      <t>If the directory is more permissive than 700, this is a finding.</t>
    </r>
    <r>
      <rPr>
        <sz val="11"/>
        <color rgb="FF000000"/>
        <rFont val="Calibri"/>
      </rPr>
      <t xml:space="preserve">
</t>
    </r>
    <r>
      <rPr>
        <sz val="11"/>
        <color rgb="FF000000"/>
        <rFont val="Calibri"/>
      </rPr>
      <t>The default path for the edb_audit directory is /var/lib/edb/as&lt;version&gt;/data (PGDATA), but this will vary according to local circumstances.</t>
    </r>
  </si>
  <si>
    <t>V-259229</t>
  </si>
  <si>
    <r>
      <rPr>
        <sz val="11"/>
        <rFont val="Calibri"/>
      </rPr>
      <t>The audit information produced by the EDB Postgres Advanced Server must be protected from unauthorized modification.</t>
    </r>
  </si>
  <si>
    <r>
      <rPr>
        <sz val="11"/>
        <color rgb="FF000000"/>
        <rFont val="Calibri"/>
      </rPr>
      <t>If audit data were to become compromised, then competent forensic analysis and discovery of the true source of potentially malicious system activity is impossible to achieve.</t>
    </r>
    <r>
      <rPr>
        <sz val="11"/>
        <color rgb="FF000000"/>
        <rFont val="Calibri"/>
      </rPr>
      <t xml:space="preserve">
</t>
    </r>
    <r>
      <rPr>
        <sz val="11"/>
        <color rgb="FF000000"/>
        <rFont val="Calibri"/>
      </rPr>
      <t>To ensure the veracity of audit data the information system and/or the application must protect audit information from unauthorized modification.</t>
    </r>
    <r>
      <rPr>
        <sz val="11"/>
        <color rgb="FF000000"/>
        <rFont val="Calibri"/>
      </rPr>
      <t xml:space="preserve">
</t>
    </r>
    <r>
      <rPr>
        <sz val="11"/>
        <color rgb="FF000000"/>
        <rFont val="Calibri"/>
      </rPr>
      <t>This requirement can be achieved through multiple methods that will depend upon system architecture and design. Some commonly employed methods include ensuring log files enjoy the proper file system permissions and limiting log data locations.</t>
    </r>
    <r>
      <rPr>
        <sz val="11"/>
        <color rgb="FF000000"/>
        <rFont val="Calibri"/>
      </rPr>
      <t xml:space="preserve">
</t>
    </r>
    <r>
      <rPr>
        <sz val="11"/>
        <color rgb="FF000000"/>
        <rFont val="Calibri"/>
      </rPr>
      <t>Applications providing a user interface to audit data will leverage user permissions and roles identifying the user accessing the data and the corresponding rights that the user enjoys in order to make access decisions regarding the modification of audit data.</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Modification of database audit data could mask the theft of, or the unauthorized modification of, sensitive data stored in the database.</t>
    </r>
  </si>
  <si>
    <t>V-259230</t>
  </si>
  <si>
    <r>
      <rPr>
        <sz val="11"/>
        <rFont val="Calibri"/>
      </rPr>
      <t>The audit information produced by the EDB Postgres Advanced Server must be protected from unauthorized deletion.</t>
    </r>
  </si>
  <si>
    <r>
      <rPr>
        <sz val="11"/>
        <color rgb="FF000000"/>
        <rFont val="Calibri"/>
      </rPr>
      <t>If audit data were to become compromised, then competent forensic analysis and discovery of the true source of potentially malicious system activity is impossible to achieve.</t>
    </r>
    <r>
      <rPr>
        <sz val="11"/>
        <color rgb="FF000000"/>
        <rFont val="Calibri"/>
      </rPr>
      <t xml:space="preserve">
</t>
    </r>
    <r>
      <rPr>
        <sz val="11"/>
        <color rgb="FF000000"/>
        <rFont val="Calibri"/>
      </rPr>
      <t>To ensure the veracity of audit data, the information system and/or the application must protect audit information from unauthorized deletion. This requirement can be achieved through multiple methods which will depend upon system architecture and design.</t>
    </r>
    <r>
      <rPr>
        <sz val="11"/>
        <color rgb="FF000000"/>
        <rFont val="Calibri"/>
      </rPr>
      <t xml:space="preserve">
</t>
    </r>
    <r>
      <rPr>
        <sz val="11"/>
        <color rgb="FF000000"/>
        <rFont val="Calibri"/>
      </rPr>
      <t>Some commonly employed methods include: ensuring log files enjoy the proper file system permissions utilizing file system protections; restricting access; and backing up log data to ensure log data is retained.</t>
    </r>
    <r>
      <rPr>
        <sz val="11"/>
        <color rgb="FF000000"/>
        <rFont val="Calibri"/>
      </rPr>
      <t xml:space="preserve">
</t>
    </r>
    <r>
      <rPr>
        <sz val="11"/>
        <color rgb="FF000000"/>
        <rFont val="Calibri"/>
      </rPr>
      <t>Applications providing a user interface to audit data will leverage user permissions and roles identifying the user accessing the data and the corresponding rights the user enjoys in order make access decisions regarding the deletion of audit data.</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Deletion of database audit data could mask the theft of, or the unauthorized modification of, sensitive data stored in the database.</t>
    </r>
  </si>
  <si>
    <t>V-259231</t>
  </si>
  <si>
    <r>
      <rPr>
        <sz val="11"/>
        <rFont val="Calibri"/>
      </rPr>
      <t>The EDB Postgres Advanced Server must protect its audit features from unauthorized access.</t>
    </r>
  </si>
  <si>
    <r>
      <rPr>
        <sz val="11"/>
        <color rgb="FF000000"/>
        <rFont val="Calibri"/>
      </rPr>
      <t>Protecting audit data also includes identifying and protecting the tools used to view and manipulate log data.</t>
    </r>
    <r>
      <rPr>
        <sz val="11"/>
        <color rgb="FF000000"/>
        <rFont val="Calibri"/>
      </rPr>
      <t xml:space="preserve">
</t>
    </r>
    <r>
      <rPr>
        <sz val="11"/>
        <color rgb="FF000000"/>
        <rFont val="Calibri"/>
      </rPr>
      <t>Depending upon the log format and application, system, and application log tools may provide the only means to manipulate and manage application and system log data. It is, therefore, imperative that access to audit tools be controlled and protected from unauthorized access.</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in order make access decisions regarding the access to audit tools.</t>
    </r>
    <r>
      <rPr>
        <sz val="11"/>
        <color rgb="FF000000"/>
        <rFont val="Calibri"/>
      </rPr>
      <t xml:space="preserve">
</t>
    </r>
    <r>
      <rPr>
        <sz val="11"/>
        <color rgb="FF000000"/>
        <rFont val="Calibri"/>
      </rPr>
      <t>Audit tools include, but are not limited to, OS-provided audit tools, vendor-provided audit tools, and open source audit tools needed to successfully view and manipulate audit information system activity and records.</t>
    </r>
    <r>
      <rPr>
        <sz val="11"/>
        <color rgb="FF000000"/>
        <rFont val="Calibri"/>
      </rPr>
      <t xml:space="preserve">
</t>
    </r>
    <r>
      <rPr>
        <sz val="11"/>
        <color rgb="FF000000"/>
        <rFont val="Calibri"/>
      </rPr>
      <t>If an attacker were to gain access to audit tools, they could analyze audit logs for system weaknesses or weaknesses in the auditing itself. An attacker could also manipulate logs to hide evidence of malicious activity.</t>
    </r>
  </si>
  <si>
    <t>V-259232</t>
  </si>
  <si>
    <r>
      <rPr>
        <sz val="11"/>
        <rFont val="Calibri"/>
      </rPr>
      <t>The EDB Postgres Advanced Server must protect its audit configuration from unauthorized modification.</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</si>
  <si>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in order make access decisions regarding the modification of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</si>
  <si>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Verify User ownership, Group ownership, and permissions on the "edb_audit" directory:</t>
    </r>
    <r>
      <rPr>
        <sz val="11"/>
        <color rgb="FF000000"/>
        <rFont val="Calibri"/>
      </rPr>
      <t xml:space="preserve">
</t>
    </r>
    <r>
      <rPr>
        <sz val="11"/>
        <color rgb="FF000000"/>
        <rFont val="Calibri"/>
      </rPr>
      <t>&gt; ls -ld &lt;path-to-data-directory&gt;/edb_audit</t>
    </r>
    <r>
      <rPr>
        <sz val="11"/>
        <color rgb="FF000000"/>
        <rFont val="Calibri"/>
      </rPr>
      <t xml:space="preserve">
</t>
    </r>
    <r>
      <rPr>
        <sz val="11"/>
        <color rgb="FF000000"/>
        <rFont val="Calibri"/>
      </rPr>
      <t>If the User owner is not "enterprisedb", this is a finding</t>
    </r>
    <r>
      <rPr>
        <sz val="11"/>
        <color rgb="FF000000"/>
        <rFont val="Calibri"/>
      </rPr>
      <t xml:space="preserve">
</t>
    </r>
    <r>
      <rPr>
        <sz val="11"/>
        <color rgb="FF000000"/>
        <rFont val="Calibri"/>
      </rPr>
      <t>If the Group owner is not "enterprisedb", this is a finding.</t>
    </r>
    <r>
      <rPr>
        <sz val="11"/>
        <color rgb="FF000000"/>
        <rFont val="Calibri"/>
      </rPr>
      <t xml:space="preserve">
</t>
    </r>
    <r>
      <rPr>
        <sz val="11"/>
        <color rgb="FF000000"/>
        <rFont val="Calibri"/>
      </rPr>
      <t>If the directory is more permissive than 700, this is a finding.</t>
    </r>
    <r>
      <rPr>
        <sz val="11"/>
        <color rgb="FF000000"/>
        <rFont val="Calibri"/>
      </rPr>
      <t xml:space="preserve">
</t>
    </r>
    <r>
      <rPr>
        <sz val="11"/>
        <color rgb="FF000000"/>
        <rFont val="Calibri"/>
      </rPr>
      <t>The default path for the edb_audit directory is /var/lib/edb/as&lt;version&gt;/data (PGDATA), but this will vary according to local circumstances.</t>
    </r>
  </si>
  <si>
    <t>V-259233</t>
  </si>
  <si>
    <r>
      <rPr>
        <sz val="11"/>
        <rFont val="Calibri"/>
      </rPr>
      <t>The EDB Postgres Advanced Server must protect its audit features from unauthorized removal.</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</si>
  <si>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in order make access decisions regarding the deletion of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</si>
  <si>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t>V-259234</t>
  </si>
  <si>
    <r>
      <rPr>
        <sz val="11"/>
        <rFont val="Calibri"/>
      </rPr>
      <t>Software, applications, and configuration files that are part of, or related to, the EDB Postgres Advanced Server installation must be monitored to discover unauthorized changes.</t>
    </r>
  </si>
  <si>
    <r>
      <rPr>
        <sz val="11"/>
        <color rgb="FF000000"/>
        <rFont val="Calibri"/>
      </rPr>
      <t>Implement procedures to monitor for unauthorized changes to DBMS software libraries, related software application libraries, and configuration files. If a third-party automated tool is not employed, an automated job that reports file information on the directories and files of interest (including file permissions and sizes) and compares them to the baseline report for the same will meet the requirement.</t>
    </r>
    <r>
      <rPr>
        <sz val="11"/>
        <color rgb="FF000000"/>
        <rFont val="Calibri"/>
      </rPr>
      <t xml:space="preserve">
</t>
    </r>
    <r>
      <rPr>
        <sz val="11"/>
        <color rgb="FF000000"/>
        <rFont val="Calibri"/>
      </rPr>
      <t>Use file hashes or checksums for comparisons, as file dates may be manipulated by malicious users.</t>
    </r>
  </si>
  <si>
    <r>
      <rPr>
        <sz val="11"/>
        <color rgb="FF000000"/>
        <rFont val="Calibri"/>
      </rPr>
      <t>If the system were to allow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Accordingly, only qualified and authorized individuals must be allowed to obtain access to information system components for purposes of initiating changes, including upgrades and modifications. Monitoring is required for assurance that the protections are effective.</t>
    </r>
    <r>
      <rPr>
        <sz val="11"/>
        <color rgb="FF000000"/>
        <rFont val="Calibri"/>
      </rPr>
      <t xml:space="preserve">
</t>
    </r>
    <r>
      <rPr>
        <sz val="11"/>
        <color rgb="FF000000"/>
        <rFont val="Calibri"/>
      </rPr>
      <t>Unmanaged changes that occur to the database software libraries or configuration can lead to unauthorized or compromised installations.</t>
    </r>
  </si>
  <si>
    <r>
      <rPr>
        <sz val="11"/>
        <color rgb="FF000000"/>
        <rFont val="Calibri"/>
      </rPr>
      <t>Review monitoring procedures and implementation evidence to verify monitoring of changes to database software libraries, related applications, and configuration files is done.</t>
    </r>
    <r>
      <rPr>
        <sz val="11"/>
        <color rgb="FF000000"/>
        <rFont val="Calibri"/>
      </rPr>
      <t xml:space="preserve">
</t>
    </r>
    <r>
      <rPr>
        <sz val="11"/>
        <color rgb="FF000000"/>
        <rFont val="Calibri"/>
      </rPr>
      <t>Verify the list of files and directories being monitored is complete.</t>
    </r>
    <r>
      <rPr>
        <sz val="11"/>
        <color rgb="FF000000"/>
        <rFont val="Calibri"/>
      </rPr>
      <t xml:space="preserve">
</t>
    </r>
    <r>
      <rPr>
        <sz val="11"/>
        <color rgb="FF000000"/>
        <rFont val="Calibri"/>
      </rPr>
      <t>If monitoring does not occur or is not complete, this is a finding.</t>
    </r>
  </si>
  <si>
    <t>V-259235</t>
  </si>
  <si>
    <r>
      <rPr>
        <sz val="11"/>
        <rFont val="Calibri"/>
      </rPr>
      <t>EDB Postgres Advanced Server software modules, to include stored procedures, functions, and triggers must be monitored to discover unauthorized changes.</t>
    </r>
  </si>
  <si>
    <r>
      <rPr>
        <sz val="11"/>
        <color rgb="FF000000"/>
        <rFont val="Calibri"/>
      </rPr>
      <t>Configure an EDB Postgres timed job that automatically checks all system and user-defined procedures, functions, and triggers for being modified, and in the event of such changes informs the proper personnel for evaluation and possible action. Refer to the EDB documentation for further information on how to configure a job using the DBMS_JOB package: https://www.enterprisedb.com/docs/epas/latest/reference/oracle_compatibility_reference/epas_compat_bip_guide/03_built-in_packages/05_dbms_job/</t>
    </r>
    <r>
      <rPr>
        <sz val="11"/>
        <color rgb="FF000000"/>
        <rFont val="Calibri"/>
      </rPr>
      <t xml:space="preserve">
</t>
    </r>
    <r>
      <rPr>
        <sz val="11"/>
        <color rgb="FF000000"/>
        <rFont val="Calibri"/>
      </rPr>
      <t>Alternatively, the EDB audit utility can capture these changes by enabling as follows: Execute the following SQL as the "enterprisedb" operating system user:</t>
    </r>
    <r>
      <rPr>
        <sz val="11"/>
        <color rgb="FF000000"/>
        <rFont val="Calibri"/>
      </rPr>
      <t xml:space="preserve">
</t>
    </r>
    <r>
      <rPr>
        <sz val="11"/>
        <color rgb="FF000000"/>
        <rFont val="Calibri"/>
      </rPr>
      <t>&gt; psql edb -c "ALTER SYSTEM SET edb_audit_statement = 'all'"</t>
    </r>
    <r>
      <rPr>
        <sz val="11"/>
        <color rgb="FF000000"/>
        <rFont val="Calibri"/>
      </rPr>
      <t xml:space="preserve">
</t>
    </r>
    <r>
      <rPr>
        <sz val="11"/>
        <color rgb="FF000000"/>
        <rFont val="Calibri"/>
      </rPr>
      <t>&gt; psql edb -c "SELECT pg_reload_conf()"</t>
    </r>
  </si>
  <si>
    <r>
      <rPr>
        <sz val="11"/>
        <color rgb="FF000000"/>
        <rFont val="Calibri"/>
      </rPr>
      <t>If the system were to allow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Accordingly, only qualified and authorized individuals must be allowed to obtain access to information system components for purposes of initiating changes, including upgrades and modifications. Monitoring is required for assurance that the protections are effective.</t>
    </r>
    <r>
      <rPr>
        <sz val="11"/>
        <color rgb="FF000000"/>
        <rFont val="Calibri"/>
      </rPr>
      <t xml:space="preserve">
</t>
    </r>
    <r>
      <rPr>
        <sz val="11"/>
        <color rgb="FF000000"/>
        <rFont val="Calibri"/>
      </rPr>
      <t>Unmanaged changes that occur to the logic modules within the database can lead to unauthorized or compromised installations.</t>
    </r>
  </si>
  <si>
    <r>
      <rPr>
        <sz val="11"/>
        <color rgb="FF000000"/>
        <rFont val="Calibri"/>
      </rPr>
      <t>Check the EDB Postgres configuration for a timed job that automatically checks all system and user-defined procedures, functions, and triggers for being modified by running the following EDB Postgres query:</t>
    </r>
    <r>
      <rPr>
        <sz val="11"/>
        <color rgb="FF000000"/>
        <rFont val="Calibri"/>
      </rPr>
      <t xml:space="preserve">
</t>
    </r>
    <r>
      <rPr>
        <sz val="11"/>
        <color rgb="FF000000"/>
        <rFont val="Calibri"/>
      </rPr>
      <t>select job, what from ALL_JOBS;</t>
    </r>
    <r>
      <rPr>
        <sz val="11"/>
        <color rgb="FF000000"/>
        <rFont val="Calibri"/>
      </rPr>
      <t xml:space="preserve">
</t>
    </r>
    <r>
      <rPr>
        <sz val="11"/>
        <color rgb="FF000000"/>
        <rFont val="Calibri"/>
      </rPr>
      <t>Additionally, in Postgres Enterprise Manager, navigate to the "Jobs" node of the database and examine the job from there.</t>
    </r>
    <r>
      <rPr>
        <sz val="11"/>
        <color rgb="FF000000"/>
        <rFont val="Calibri"/>
      </rPr>
      <t xml:space="preserve">
</t>
    </r>
    <r>
      <rPr>
        <sz val="11"/>
        <color rgb="FF000000"/>
        <rFont val="Calibri"/>
      </rPr>
      <t>If a timed job or the relation "ALL_JOBS" does not exist, check if the EDB Audit utility has been enabled to capture these changes. As the "enterprisedb" operating system user, run the following command:</t>
    </r>
    <r>
      <rPr>
        <sz val="11"/>
        <color rgb="FF000000"/>
        <rFont val="Calibri"/>
      </rPr>
      <t xml:space="preserve">
</t>
    </r>
    <r>
      <rPr>
        <sz val="11"/>
        <color rgb="FF000000"/>
        <rFont val="Calibri"/>
      </rPr>
      <t>&gt; psql edb -c "SHOW edb_audit_statement"</t>
    </r>
    <r>
      <rPr>
        <sz val="11"/>
        <color rgb="FF000000"/>
        <rFont val="Calibri"/>
      </rPr>
      <t xml:space="preserve">
</t>
    </r>
    <r>
      <rPr>
        <sz val="11"/>
        <color rgb="FF000000"/>
        <rFont val="Calibri"/>
      </rPr>
      <t>The output should return "all".</t>
    </r>
    <r>
      <rPr>
        <sz val="11"/>
        <color rgb="FF000000"/>
        <rFont val="Calibri"/>
      </rPr>
      <t xml:space="preserve">
</t>
    </r>
    <r>
      <rPr>
        <sz val="11"/>
        <color rgb="FF000000"/>
        <rFont val="Calibri"/>
      </rPr>
      <t>If neither a timed job or some other method is not implemented to check for procedures, functions, and triggers being modified such as enabling EDB auditing, this is a finding.</t>
    </r>
  </si>
  <si>
    <t>V-259236</t>
  </si>
  <si>
    <r>
      <rPr>
        <sz val="11"/>
        <rFont val="Calibri"/>
      </rPr>
      <t>The EDB Postgres Advanced Server software installation account must be restricted to authorized users.</t>
    </r>
  </si>
  <si>
    <r>
      <rPr>
        <sz val="11"/>
        <color rgb="FF000000"/>
        <rFont val="Calibri"/>
      </rPr>
      <t>Develop, document, and implement procedures to restrict and track use of the DBMS software installation account.</t>
    </r>
  </si>
  <si>
    <r>
      <rPr>
        <sz val="11"/>
        <color rgb="FF000000"/>
        <rFont val="Calibri"/>
      </rPr>
      <t>When dealing with change control issues, it should be noted any changes to the hardware, software, and/or firmware components of the information system and/or application can have significant effects on the overall security of the system.</t>
    </r>
    <r>
      <rPr>
        <sz val="11"/>
        <color rgb="FF000000"/>
        <rFont val="Calibri"/>
      </rPr>
      <t xml:space="preserve">
</t>
    </r>
    <r>
      <rPr>
        <sz val="11"/>
        <color rgb="FF000000"/>
        <rFont val="Calibri"/>
      </rPr>
      <t>If the system were to allow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Accordingly, only qualified and authorized individuals must be allowed access to information system components for purposes of initiating changes, including upgrades and modifications.</t>
    </r>
    <r>
      <rPr>
        <sz val="11"/>
        <color rgb="FF000000"/>
        <rFont val="Calibri"/>
      </rPr>
      <t xml:space="preserve">
</t>
    </r>
    <r>
      <rPr>
        <sz val="11"/>
        <color rgb="FF000000"/>
        <rFont val="Calibri"/>
      </rPr>
      <t>DBA and other privileged administrative or application owner accounts are granted privileges that allow actions that can have a great impact on database security and operation. It is especially important to grant privileged access to only those persons who are qualified and authorized to use them.</t>
    </r>
  </si>
  <si>
    <r>
      <rPr>
        <sz val="11"/>
        <color rgb="FF000000"/>
        <rFont val="Calibri"/>
      </rPr>
      <t>Review procedures for controlling, granting access to, and tracking use of the DBMS software installation account.</t>
    </r>
    <r>
      <rPr>
        <sz val="11"/>
        <color rgb="FF000000"/>
        <rFont val="Calibri"/>
      </rPr>
      <t xml:space="preserve">
</t>
    </r>
    <r>
      <rPr>
        <sz val="11"/>
        <color rgb="FF000000"/>
        <rFont val="Calibri"/>
      </rPr>
      <t>If access or use of this account is not restricted to the minimum number of personnel required or if unauthorized access to the account has been granted, this is a finding.</t>
    </r>
  </si>
  <si>
    <t>V-259237</t>
  </si>
  <si>
    <r>
      <rPr>
        <sz val="11"/>
        <rFont val="Calibri"/>
      </rPr>
      <t>Database software, including EDB Postgres Advanced Server configuration files, must be stored in dedicated directories, separate from the host OS and other applications.</t>
    </r>
  </si>
  <si>
    <r>
      <rPr>
        <sz val="11"/>
        <color rgb="FF000000"/>
        <rFont val="Calibri"/>
      </rPr>
      <t>Install all applications on directories separate from the DBMS software library directory. Relocate any directories or reinstall other application software that currently shares the DBMS software library directory.</t>
    </r>
  </si>
  <si>
    <r>
      <rPr>
        <sz val="11"/>
        <color rgb="FF000000"/>
        <rFont val="Calibri"/>
      </rPr>
      <t>When dealing with change control issues, it should be noted any changes to the hardware, software, and/or firmware components of the information system and/or application can potentially have significant effects on the overall security of the system.</t>
    </r>
    <r>
      <rPr>
        <sz val="11"/>
        <color rgb="FF000000"/>
        <rFont val="Calibri"/>
      </rPr>
      <t xml:space="preserve">
</t>
    </r>
    <r>
      <rPr>
        <sz val="11"/>
        <color rgb="FF000000"/>
        <rFont val="Calibri"/>
      </rPr>
      <t>Multiple applications can provide a cumulative negative effect. A vulnerability and subsequent exploit to one application can lead to an exploit of other applications sharing the same security context. For example, an exploit to a web server process that leads to unauthorized administrative access to host system directories can most likely lead to a compromise of all applications hosted by the same system. Database software not installed using dedicated directories both threatens and is threatened by other hosted applications. Access controls defined for one application may by default provide access to the other application's database objects or directories. Any method that provides any level of separation of security context assists in the protection between applications.</t>
    </r>
  </si>
  <si>
    <r>
      <rPr>
        <sz val="11"/>
        <color rgb="FF000000"/>
        <rFont val="Calibri"/>
      </rPr>
      <t>Review the DBMS software library directory and note other root directories located on the same disk directory or any subdirectories.</t>
    </r>
    <r>
      <rPr>
        <sz val="11"/>
        <color rgb="FF000000"/>
        <rFont val="Calibri"/>
      </rPr>
      <t xml:space="preserve">
</t>
    </r>
    <r>
      <rPr>
        <sz val="11"/>
        <color rgb="FF000000"/>
        <rFont val="Calibri"/>
      </rPr>
      <t>If any non-DBMS software directories exist on the disk directory, examine or investigate their use. If any of the directories are used by other applications, including third-party applications that use the DBMS, this is a finding.</t>
    </r>
    <r>
      <rPr>
        <sz val="11"/>
        <color rgb="FF000000"/>
        <rFont val="Calibri"/>
      </rPr>
      <t xml:space="preserve">
</t>
    </r>
    <r>
      <rPr>
        <sz val="11"/>
        <color rgb="FF000000"/>
        <rFont val="Calibri"/>
      </rPr>
      <t>Only applications that are required for the functioning and administration, not use, of the DBMS should be located in the same disk directory as the DBMS software libraries.</t>
    </r>
    <r>
      <rPr>
        <sz val="11"/>
        <color rgb="FF000000"/>
        <rFont val="Calibri"/>
      </rPr>
      <t xml:space="preserve">
</t>
    </r>
    <r>
      <rPr>
        <sz val="11"/>
        <color rgb="FF000000"/>
        <rFont val="Calibri"/>
      </rPr>
      <t>If other applications are located in the same directory as the DBMS, this is a finding.</t>
    </r>
  </si>
  <si>
    <t>V-259238</t>
  </si>
  <si>
    <r>
      <rPr>
        <sz val="11"/>
        <rFont val="Calibri"/>
      </rPr>
      <t>Database objects must be owned by database/EDB Postgres Advanced Server principals authorized for ownership.</t>
    </r>
  </si>
  <si>
    <r>
      <rPr>
        <sz val="11"/>
        <color rgb="FF000000"/>
        <rFont val="Calibri"/>
      </rPr>
      <t>Assign ownership of authorized objects to authorized object owner accounts by running the following SQL command for each object to be changed:</t>
    </r>
    <r>
      <rPr>
        <sz val="11"/>
        <color rgb="FF000000"/>
        <rFont val="Calibri"/>
      </rPr>
      <t xml:space="preserve">
</t>
    </r>
    <r>
      <rPr>
        <sz val="11"/>
        <color rgb="FF000000"/>
        <rFont val="Calibri"/>
      </rPr>
      <t>ALTER &lt;type&gt; &lt;object name&gt; OWNER TO &lt;new owner&gt;;</t>
    </r>
    <r>
      <rPr>
        <sz val="11"/>
        <color rgb="FF000000"/>
        <rFont val="Calibri"/>
      </rPr>
      <t xml:space="preserve">
</t>
    </r>
    <r>
      <rPr>
        <sz val="11"/>
        <color rgb="FF000000"/>
        <rFont val="Calibri"/>
      </rPr>
      <t>For example: ALTER TABLE my_table OWNER TO APP_USER;</t>
    </r>
  </si>
  <si>
    <r>
      <rPr>
        <sz val="11"/>
        <color rgb="FF000000"/>
        <rFont val="Calibri"/>
      </rPr>
      <t>Database objects include but are not limited to tables, indexes, storage, stored procedures, functions, triggers, and links to software external to the EDB Postgres Advanced Server, etc.</t>
    </r>
    <r>
      <rPr>
        <sz val="11"/>
        <color rgb="FF000000"/>
        <rFont val="Calibri"/>
      </rPr>
      <t xml:space="preserve">
</t>
    </r>
    <r>
      <rPr>
        <sz val="11"/>
        <color rgb="FF000000"/>
        <rFont val="Calibri"/>
      </rPr>
      <t>Within the database, object ownership implies full privileges to the owned object, including the privilege to assign access to the owned objects to other subjects. Database functions and procedures can be coded using definer's rights. This allows anyone who utilizes the object to perform the actions as if they were the owner. If not properly managed, this can lead to privileged actions being taken by unauthorized individuals.</t>
    </r>
    <r>
      <rPr>
        <sz val="11"/>
        <color rgb="FF000000"/>
        <rFont val="Calibri"/>
      </rPr>
      <t xml:space="preserve">
</t>
    </r>
    <r>
      <rPr>
        <sz val="11"/>
        <color rgb="FF000000"/>
        <rFont val="Calibri"/>
      </rPr>
      <t>Conversely, if critical tables or other objects rely on unauthorized owner accounts, these objects may be lost when an account is removed.</t>
    </r>
  </si>
  <si>
    <r>
      <rPr>
        <sz val="11"/>
        <color rgb="FF000000"/>
        <rFont val="Calibri"/>
      </rPr>
      <t>Review system documentation to identify accounts authorized to own database objects. Review accounts that own objects in the database(s) by running the following SQL command as the "enterprisedb" user:</t>
    </r>
    <r>
      <rPr>
        <sz val="11"/>
        <color rgb="FF000000"/>
        <rFont val="Calibri"/>
      </rPr>
      <t xml:space="preserve">
</t>
    </r>
    <r>
      <rPr>
        <sz val="11"/>
        <color rgb="FF000000"/>
        <rFont val="Calibri"/>
      </rPr>
      <t>psql edb -c "SELECT * FROM sys.all_objects;"</t>
    </r>
    <r>
      <rPr>
        <sz val="11"/>
        <color rgb="FF000000"/>
        <rFont val="Calibri"/>
      </rPr>
      <t xml:space="preserve">
</t>
    </r>
    <r>
      <rPr>
        <sz val="11"/>
        <color rgb="FF000000"/>
        <rFont val="Calibri"/>
      </rPr>
      <t>If any database objects are found to be owned by users not authorized to own database objects, this is a finding.</t>
    </r>
  </si>
  <si>
    <t>V-259239</t>
  </si>
  <si>
    <r>
      <rPr>
        <sz val="11"/>
        <rFont val="Calibri"/>
      </rPr>
      <t>The role(s)/group(s) used to modify database structure and logic modules must be restricted to authorized users.</t>
    </r>
  </si>
  <si>
    <r>
      <rPr>
        <sz val="11"/>
        <color rgb="FF000000"/>
        <rFont val="Calibri"/>
      </rPr>
      <t>Revoke unauthorized privileges. The syntax is:</t>
    </r>
    <r>
      <rPr>
        <sz val="11"/>
        <color rgb="FF000000"/>
        <rFont val="Calibri"/>
      </rPr>
      <t xml:space="preserve">
</t>
    </r>
    <r>
      <rPr>
        <sz val="11"/>
        <color rgb="FF000000"/>
        <rFont val="Calibri"/>
      </rPr>
      <t>REVOKE &lt;privilege&gt; ON &lt;object&gt; FROM &lt;role&gt;.</t>
    </r>
    <r>
      <rPr>
        <sz val="11"/>
        <color rgb="FF000000"/>
        <rFont val="Calibri"/>
      </rPr>
      <t xml:space="preserve">
</t>
    </r>
    <r>
      <rPr>
        <sz val="11"/>
        <color rgb="FF000000"/>
        <rFont val="Calibri"/>
      </rPr>
      <t>Example: REVOKE INSERT ON mytable FROM PUBLIC;</t>
    </r>
    <r>
      <rPr>
        <sz val="11"/>
        <color rgb="FF000000"/>
        <rFont val="Calibri"/>
      </rPr>
      <t xml:space="preserve">
</t>
    </r>
    <r>
      <rPr>
        <sz val="11"/>
        <color rgb="FF000000"/>
        <rFont val="Calibri"/>
      </rPr>
      <t>Refer to PostgreSQL documentation for details: https://www.postgresql.org/docs/current/sql-revoke.html</t>
    </r>
  </si>
  <si>
    <r>
      <rPr>
        <sz val="11"/>
        <color rgb="FF000000"/>
        <rFont val="Calibri"/>
      </rPr>
      <t>Database structures include but are not necessarily limited to tables, indexes, storage, etc.</t>
    </r>
    <r>
      <rPr>
        <sz val="11"/>
        <color rgb="FF000000"/>
        <rFont val="Calibri"/>
      </rPr>
      <t xml:space="preserve">
</t>
    </r>
    <r>
      <rPr>
        <sz val="11"/>
        <color rgb="FF000000"/>
        <rFont val="Calibri"/>
      </rPr>
      <t>Logic modules are objects such as stored procedures, functions, triggers, and links to software external to the DBMS, etc.</t>
    </r>
    <r>
      <rPr>
        <sz val="11"/>
        <color rgb="FF000000"/>
        <rFont val="Calibri"/>
      </rPr>
      <t xml:space="preserve">
</t>
    </r>
    <r>
      <rPr>
        <sz val="11"/>
        <color rgb="FF000000"/>
        <rFont val="Calibri"/>
      </rPr>
      <t>If the DBMS were to allow any user to make changes to database structure or logic modules,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Accordingly, only qualified and authorized individuals must be allowed to obtain access to information system components for purposes of initiating changes, including upgrades and modifications.</t>
    </r>
    <r>
      <rPr>
        <sz val="11"/>
        <color rgb="FF000000"/>
        <rFont val="Calibri"/>
      </rPr>
      <t xml:space="preserve">
</t>
    </r>
    <r>
      <rPr>
        <sz val="11"/>
        <color rgb="FF000000"/>
        <rFont val="Calibri"/>
      </rPr>
      <t>Unmanaged changes that occur to the database software libraries or configuration can lead to unauthorized or compromised installations.</t>
    </r>
  </si>
  <si>
    <r>
      <rPr>
        <sz val="11"/>
        <color rgb="FF000000"/>
        <rFont val="Calibri"/>
      </rPr>
      <t>Use psql to connect to the database as enterprisedb and run this command:</t>
    </r>
    <r>
      <rPr>
        <sz val="11"/>
        <color rgb="FF000000"/>
        <rFont val="Calibri"/>
      </rPr>
      <t xml:space="preserve">
</t>
    </r>
    <r>
      <rPr>
        <sz val="11"/>
        <color rgb="FF000000"/>
        <rFont val="Calibri"/>
      </rPr>
      <t>\dp *.*</t>
    </r>
    <r>
      <rPr>
        <sz val="11"/>
        <color rgb="FF000000"/>
        <rFont val="Calibri"/>
      </rPr>
      <t xml:space="preserve">
</t>
    </r>
    <r>
      <rPr>
        <sz val="11"/>
        <color rgb="FF000000"/>
        <rFont val="Calibri"/>
      </rPr>
      <t>If any unauthorized roles have unauthorized accesses, this is a finding.</t>
    </r>
    <r>
      <rPr>
        <sz val="11"/>
        <color rgb="FF000000"/>
        <rFont val="Calibri"/>
      </rPr>
      <t xml:space="preserve">
</t>
    </r>
    <r>
      <rPr>
        <sz val="11"/>
        <color rgb="FF000000"/>
        <rFont val="Calibri"/>
      </rPr>
      <t xml:space="preserve">Definitions of the access privileges are defined here: </t>
    </r>
    <r>
      <rPr>
        <sz val="11"/>
        <color rgb="FF000000"/>
        <rFont val="Calibri"/>
      </rPr>
      <t xml:space="preserve">
</t>
    </r>
    <r>
      <rPr>
        <sz val="11"/>
        <color rgb="FF000000"/>
        <rFont val="Calibri"/>
      </rPr>
      <t>http://www.postgresql.org/docs/current/static/sql-grant.html</t>
    </r>
  </si>
  <si>
    <t>V-259240</t>
  </si>
  <si>
    <r>
      <rPr>
        <sz val="11"/>
        <rFont val="Calibri"/>
      </rPr>
      <t>Default, demonstration and sample databases, database objects, and applications must be removed.</t>
    </r>
  </si>
  <si>
    <r>
      <rPr>
        <sz val="11"/>
        <color rgb="FF000000"/>
        <rFont val="Calibri"/>
      </rPr>
      <t xml:space="preserve">Remove any unused databases from the DBMS. </t>
    </r>
    <r>
      <rPr>
        <sz val="11"/>
        <color rgb="FF000000"/>
        <rFont val="Calibri"/>
      </rPr>
      <t xml:space="preserve">
</t>
    </r>
    <r>
      <rPr>
        <sz val="11"/>
        <color rgb="FF000000"/>
        <rFont val="Calibri"/>
      </rPr>
      <t>To remove a database, execute the follow SQL as the enterprised user:</t>
    </r>
    <r>
      <rPr>
        <sz val="11"/>
        <color rgb="FF000000"/>
        <rFont val="Calibri"/>
      </rPr>
      <t xml:space="preserve">
</t>
    </r>
    <r>
      <rPr>
        <sz val="11"/>
        <color rgb="FF000000"/>
        <rFont val="Calibri"/>
      </rPr>
      <t>&gt; psql edb -c "DROP DATABASE &lt;database&gt;"</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&gt; dropdb &lt;database_name&gt;</t>
    </r>
  </si>
  <si>
    <r>
      <rPr>
        <sz val="11"/>
        <color rgb="FF000000"/>
        <rFont val="Calibri"/>
      </rPr>
      <t>Information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It is detrimental for software products to provide, or install by default, functionality exceeding requirements or mission objectives. Examples include, but are not limited to, installing advertising software, demonstrations, or browser plugins not related to requirements or providing a wide array of functionality, not required for every mission, that cannot be disabled.</t>
    </r>
    <r>
      <rPr>
        <sz val="11"/>
        <color rgb="FF000000"/>
        <rFont val="Calibri"/>
      </rPr>
      <t xml:space="preserve">
</t>
    </r>
    <r>
      <rPr>
        <sz val="11"/>
        <color rgb="FF000000"/>
        <rFont val="Calibri"/>
      </rPr>
      <t>DBMSs must adhere to the principles of least functionality by providing only essential capabilities.</t>
    </r>
    <r>
      <rPr>
        <sz val="11"/>
        <color rgb="FF000000"/>
        <rFont val="Calibri"/>
      </rPr>
      <t xml:space="preserve">
</t>
    </r>
    <r>
      <rPr>
        <sz val="11"/>
        <color rgb="FF000000"/>
        <rFont val="Calibri"/>
      </rPr>
      <t>Demonstration and sample database objects and applications present publicly known attack points for malicious users. These demonstration and sample objects are meant to provide simple examples of coding specific functions and are not developed to prevent vulnerabilities from being introduced to the DBMS and host system.</t>
    </r>
  </si>
  <si>
    <r>
      <rPr>
        <sz val="11"/>
        <color rgb="FF000000"/>
        <rFont val="Calibri"/>
      </rPr>
      <t>Review vendor documentation and vendor websites for vendor-provided demonstration or sample databases, database applications, objects, and files.</t>
    </r>
    <r>
      <rPr>
        <sz val="11"/>
        <color rgb="FF000000"/>
        <rFont val="Calibri"/>
      </rPr>
      <t xml:space="preserve">
</t>
    </r>
    <r>
      <rPr>
        <sz val="11"/>
        <color rgb="FF000000"/>
        <rFont val="Calibri"/>
      </rPr>
      <t>Review the DBMS to determine if any of the demonstration and sample databases, database applications, or files are installed in the database or are included with the DBMS application.</t>
    </r>
    <r>
      <rPr>
        <sz val="11"/>
        <color rgb="FF000000"/>
        <rFont val="Calibri"/>
      </rPr>
      <t xml:space="preserve">
</t>
    </r>
    <r>
      <rPr>
        <sz val="11"/>
        <color rgb="FF000000"/>
        <rFont val="Calibri"/>
      </rPr>
      <t>If any are present in the database or are included with the DBMS application, this is a finding.</t>
    </r>
    <r>
      <rPr>
        <sz val="11"/>
        <color rgb="FF000000"/>
        <rFont val="Calibri"/>
      </rPr>
      <t xml:space="preserve">
</t>
    </r>
    <r>
      <rPr>
        <sz val="11"/>
        <color rgb="FF000000"/>
        <rFont val="Calibri"/>
      </rPr>
      <t>Check for the existence of EDB Postgres sample databases: postgres and edb. Execute the following SQL as the "enterprisedb" operating system user:</t>
    </r>
    <r>
      <rPr>
        <sz val="11"/>
        <color rgb="FF000000"/>
        <rFont val="Calibri"/>
      </rPr>
      <t xml:space="preserve">
</t>
    </r>
    <r>
      <rPr>
        <sz val="11"/>
        <color rgb="FF000000"/>
        <rFont val="Calibri"/>
      </rPr>
      <t>psql edb -c "SELECT datname FROM pg_database WHERE datistemplate = false"</t>
    </r>
    <r>
      <rPr>
        <sz val="11"/>
        <color rgb="FF000000"/>
        <rFont val="Calibri"/>
      </rPr>
      <t xml:space="preserve">
</t>
    </r>
    <r>
      <rPr>
        <sz val="11"/>
        <color rgb="FF000000"/>
        <rFont val="Calibri"/>
      </rPr>
      <t>If any databases are listed here that are not used by the application, this is a finding.</t>
    </r>
    <r>
      <rPr>
        <sz val="11"/>
        <color rgb="FF000000"/>
        <rFont val="Calibri"/>
      </rPr>
      <t xml:space="preserve">
</t>
    </r>
    <r>
      <rPr>
        <sz val="11"/>
        <color rgb="FF000000"/>
        <rFont val="Calibri"/>
      </rPr>
      <t>Note: the "postgres" and "edb" databases are internal databases that are part of the EDB Postgres Advanced Server.</t>
    </r>
  </si>
  <si>
    <t>V-259241</t>
  </si>
  <si>
    <r>
      <rPr>
        <sz val="11"/>
        <rFont val="Calibri"/>
      </rPr>
      <t>Unused database components, EDB Postgres Advanced Server software, and database objects must be removed.</t>
    </r>
  </si>
  <si>
    <r>
      <rPr>
        <sz val="11"/>
        <color rgb="FF000000"/>
        <rFont val="Calibri"/>
      </rPr>
      <t>Review the EDB Postgres Advanced Server packages available in the installation guide here: https://www.enterprisedb.com/docs/epas/&lt;version number&gt;/</t>
    </r>
    <r>
      <rPr>
        <sz val="11"/>
        <color rgb="FF000000"/>
        <rFont val="Calibri"/>
      </rPr>
      <t xml:space="preserve">
</t>
    </r>
    <r>
      <rPr>
        <sz val="11"/>
        <color rgb="FF000000"/>
        <rFont val="Calibri"/>
      </rPr>
      <t>Uninstall all packages that are not required by running the following as the "root" user:</t>
    </r>
    <r>
      <rPr>
        <sz val="11"/>
        <color rgb="FF000000"/>
        <rFont val="Calibri"/>
      </rPr>
      <t xml:space="preserve">
</t>
    </r>
    <r>
      <rPr>
        <sz val="11"/>
        <color rgb="FF000000"/>
        <rFont val="Calibri"/>
      </rPr>
      <t>&gt; yum erase -y &lt;package-name&gt;</t>
    </r>
    <r>
      <rPr>
        <sz val="11"/>
        <color rgb="FF000000"/>
        <rFont val="Calibri"/>
      </rPr>
      <t xml:space="preserve">
</t>
    </r>
    <r>
      <rPr>
        <sz val="11"/>
        <color rgb="FF000000"/>
        <rFont val="Calibri"/>
      </rPr>
      <t>At a minimum, the edb-as&lt;version&gt;-server-* packages are required. Additionally, other packages such as pem, jdbc, postgis, pgpool, and others may be required by applications that need the functionality provided in these additional packages.</t>
    </r>
  </si>
  <si>
    <r>
      <rPr>
        <sz val="11"/>
        <color rgb="FF000000"/>
        <rFont val="Calibri"/>
      </rPr>
      <t>Information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It is detrimental for software products to provide, or install by default, functionality exceeding requirements or mission objectives.</t>
    </r>
    <r>
      <rPr>
        <sz val="11"/>
        <color rgb="FF000000"/>
        <rFont val="Calibri"/>
      </rPr>
      <t xml:space="preserve">
</t>
    </r>
    <r>
      <rPr>
        <sz val="11"/>
        <color rgb="FF000000"/>
        <rFont val="Calibri"/>
      </rPr>
      <t>DBMSs must adhere to the principles of least functionality by providing only essential capabilities.</t>
    </r>
  </si>
  <si>
    <r>
      <rPr>
        <sz val="11"/>
        <color rgb="FF000000"/>
        <rFont val="Calibri"/>
      </rPr>
      <t>Review the list of components and features installed with the database.</t>
    </r>
    <r>
      <rPr>
        <sz val="11"/>
        <color rgb="FF000000"/>
        <rFont val="Calibri"/>
      </rPr>
      <t xml:space="preserve">
</t>
    </r>
    <r>
      <rPr>
        <sz val="11"/>
        <color rgb="FF000000"/>
        <rFont val="Calibri"/>
      </rPr>
      <t>If unused components are installed and are not documented and authorized, this is a finding.</t>
    </r>
    <r>
      <rPr>
        <sz val="11"/>
        <color rgb="FF000000"/>
        <rFont val="Calibri"/>
      </rPr>
      <t xml:space="preserve">
</t>
    </r>
    <r>
      <rPr>
        <sz val="11"/>
        <color rgb="FF000000"/>
        <rFont val="Calibri"/>
      </rPr>
      <t>RPM can also be used to check what is installed:</t>
    </r>
    <r>
      <rPr>
        <sz val="11"/>
        <color rgb="FF000000"/>
        <rFont val="Calibri"/>
      </rPr>
      <t xml:space="preserve">
</t>
    </r>
    <r>
      <rPr>
        <sz val="11"/>
        <color rgb="FF000000"/>
        <rFont val="Calibri"/>
      </rPr>
      <t>&gt; yum list installed | grep edb-</t>
    </r>
    <r>
      <rPr>
        <sz val="11"/>
        <color rgb="FF000000"/>
        <rFont val="Calibri"/>
      </rPr>
      <t xml:space="preserve">
</t>
    </r>
    <r>
      <rPr>
        <sz val="11"/>
        <color rgb="FF000000"/>
        <rFont val="Calibri"/>
      </rPr>
      <t>This returns EDB database packages that have been installed. If any packages displayed by this command are not being used, this is a finding.</t>
    </r>
  </si>
  <si>
    <t>V-259242</t>
  </si>
  <si>
    <r>
      <rPr>
        <sz val="11"/>
        <rFont val="Calibri"/>
      </rPr>
      <t>Unused database components which are integrated in the EDB Postgres Advanced Server and cannot be uninstalled must be disabled.</t>
    </r>
  </si>
  <si>
    <r>
      <rPr>
        <sz val="11"/>
        <color rgb="FF000000"/>
        <rFont val="Calibri"/>
      </rPr>
      <t>Information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It is detrimental for software products to provide, or install by default, functionality exceeding requirements or mission objectives.</t>
    </r>
    <r>
      <rPr>
        <sz val="11"/>
        <color rgb="FF000000"/>
        <rFont val="Calibri"/>
      </rPr>
      <t xml:space="preserve">
</t>
    </r>
    <r>
      <rPr>
        <sz val="11"/>
        <color rgb="FF000000"/>
        <rFont val="Calibri"/>
      </rPr>
      <t>DBMSs must adhere to the principles of least functionality by providing only essential capabilities.</t>
    </r>
    <r>
      <rPr>
        <sz val="11"/>
        <color rgb="FF000000"/>
        <rFont val="Calibri"/>
      </rPr>
      <t xml:space="preserve">
</t>
    </r>
    <r>
      <rPr>
        <sz val="11"/>
        <color rgb="FF000000"/>
        <rFont val="Calibri"/>
      </rPr>
      <t>Unused, unnecessary DBMS components increase the attack vector for the DBMS by introducing additional targets for attack. By minimizing the services and applications installed on the system, the number of potential vulnerabilities is reduced. Components of the system that are unused and cannot be uninstalled must be disabled. The techniques available for disabling components will vary by DBMS product, OS, and the nature of the component and may include DBMS configuration settings, OS service settings, OS file access security, and DBMS user/group permissions.</t>
    </r>
  </si>
  <si>
    <r>
      <rPr>
        <sz val="11"/>
        <color rgb="FF000000"/>
        <rFont val="Calibri"/>
      </rPr>
      <t>Run the following command as the "root" user:</t>
    </r>
    <r>
      <rPr>
        <sz val="11"/>
        <color rgb="FF000000"/>
        <rFont val="Calibri"/>
      </rPr>
      <t xml:space="preserve">
</t>
    </r>
    <r>
      <rPr>
        <sz val="11"/>
        <color rgb="FF000000"/>
        <rFont val="Calibri"/>
      </rPr>
      <t>&gt; yum list installed | grep edb-</t>
    </r>
    <r>
      <rPr>
        <sz val="11"/>
        <color rgb="FF000000"/>
        <rFont val="Calibri"/>
      </rPr>
      <t xml:space="preserve">
</t>
    </r>
    <r>
      <rPr>
        <sz val="11"/>
        <color rgb="FF000000"/>
        <rFont val="Calibri"/>
      </rPr>
      <t>If any packages are installed that are not required, this is a finding.</t>
    </r>
  </si>
  <si>
    <t>V-259243</t>
  </si>
  <si>
    <r>
      <rPr>
        <sz val="11"/>
        <rFont val="Calibri"/>
      </rPr>
      <t>Access to external executables must be disabled or restricted.</t>
    </r>
  </si>
  <si>
    <r>
      <rPr>
        <sz val="11"/>
        <color rgb="FF000000"/>
        <rFont val="Calibri"/>
      </rPr>
      <t>Information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It is detrimental for applications to provide, or install by default, functionality exceeding requirements or mission objectives.</t>
    </r>
    <r>
      <rPr>
        <sz val="11"/>
        <color rgb="FF000000"/>
        <rFont val="Calibri"/>
      </rPr>
      <t xml:space="preserve">
</t>
    </r>
    <r>
      <rPr>
        <sz val="11"/>
        <color rgb="FF000000"/>
        <rFont val="Calibri"/>
      </rPr>
      <t>Applications must adhere to the principles of least functionality by providing only essential capabilities.</t>
    </r>
    <r>
      <rPr>
        <sz val="11"/>
        <color rgb="FF000000"/>
        <rFont val="Calibri"/>
      </rPr>
      <t xml:space="preserve">
</t>
    </r>
    <r>
      <rPr>
        <sz val="11"/>
        <color rgb="FF000000"/>
        <rFont val="Calibri"/>
      </rPr>
      <t>DBMSs may spawn additional external processes to execute procedures that are defined in the DBMS but stored in external host files (external procedures). The spawned process used to execute the external procedure may operate within a different OS security context than the DBMS and provide unauthorized access to the host system.</t>
    </r>
  </si>
  <si>
    <t>V-259244</t>
  </si>
  <si>
    <r>
      <rPr>
        <sz val="11"/>
        <rFont val="Calibri"/>
      </rPr>
      <t>The EDB Postgres Advanced Server must be configured to prohibit or restrict the use of organization-defined functions, ports, protocols, and/or services, as defined in the PPSM CAL and vulnerability assessments.</t>
    </r>
  </si>
  <si>
    <r>
      <rPr>
        <sz val="11"/>
        <color rgb="FF000000"/>
        <rFont val="Calibri"/>
      </rPr>
      <t>Execute the following SQL as the "enterprisedb" operating system user:</t>
    </r>
    <r>
      <rPr>
        <sz val="11"/>
        <color rgb="FF000000"/>
        <rFont val="Calibri"/>
      </rPr>
      <t xml:space="preserve">
</t>
    </r>
    <r>
      <rPr>
        <sz val="11"/>
        <color rgb="FF000000"/>
        <rFont val="Calibri"/>
      </rPr>
      <t>&gt; psql edb -c "ALTER SYSTEM SET port = &lt;port number&gt;"</t>
    </r>
    <r>
      <rPr>
        <sz val="11"/>
        <color rgb="FF000000"/>
        <rFont val="Calibri"/>
      </rPr>
      <t xml:space="preserve">
</t>
    </r>
    <r>
      <rPr>
        <sz val="11"/>
        <color rgb="FF000000"/>
        <rFont val="Calibri"/>
      </rPr>
      <t>&gt; psql edb -c "ALTER SYSTEM SET listen_addresses = '&lt;addresses&gt;'"</t>
    </r>
    <r>
      <rPr>
        <sz val="11"/>
        <color rgb="FF000000"/>
        <rFont val="Calibri"/>
      </rPr>
      <t xml:space="preserve">
</t>
    </r>
    <r>
      <rPr>
        <sz val="11"/>
        <color rgb="FF000000"/>
        <rFont val="Calibri"/>
      </rPr>
      <t>Execute the following operating system command as the "root" user:</t>
    </r>
    <r>
      <rPr>
        <sz val="11"/>
        <color rgb="FF000000"/>
        <rFont val="Calibri"/>
      </rPr>
      <t xml:space="preserve">
</t>
    </r>
    <r>
      <rPr>
        <sz val="11"/>
        <color rgb="FF000000"/>
        <rFont val="Calibri"/>
      </rPr>
      <t>&gt; systemctl restart edb-as-&lt;version&gt;</t>
    </r>
    <r>
      <rPr>
        <sz val="11"/>
        <color rgb="FF000000"/>
        <rFont val="Calibri"/>
      </rPr>
      <t xml:space="preserve">
</t>
    </r>
    <r>
      <rPr>
        <sz val="11"/>
        <color rgb="FF000000"/>
        <rFont val="Calibri"/>
      </rPr>
      <t>Note: &lt;version&gt; is the major version of the EDB Postgres Advanced Server instance (e.g., 15).</t>
    </r>
  </si>
  <si>
    <r>
      <rPr>
        <sz val="11"/>
        <color rgb="FF000000"/>
        <rFont val="Calibri"/>
      </rPr>
      <t>In order to prevent unauthorized connection of devices, unauthorized transfer of information, or unauthorized tunneling (i.e., embedding of data types within data types), organizations must disable or restrict unused or unnecessary physical and logical ports/protocols/services on information systems.</t>
    </r>
    <r>
      <rPr>
        <sz val="11"/>
        <color rgb="FF000000"/>
        <rFont val="Calibri"/>
      </rPr>
      <t xml:space="preserve">
</t>
    </r>
    <r>
      <rPr>
        <sz val="11"/>
        <color rgb="FF000000"/>
        <rFont val="Calibri"/>
      </rPr>
      <t>Applications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email and web services); however, doing so increases risk over limiting the services provided by any one component.</t>
    </r>
    <r>
      <rPr>
        <sz val="11"/>
        <color rgb="FF000000"/>
        <rFont val="Calibri"/>
      </rPr>
      <t xml:space="preserve">
</t>
    </r>
    <r>
      <rPr>
        <sz val="11"/>
        <color rgb="FF000000"/>
        <rFont val="Calibri"/>
      </rPr>
      <t>To support the requirements and principles of least functionality, the application must support the organizational requirements providing only essential capabilities and limiting the use of ports, protocols, and/or services to only those required, authorized, and approved to conduct official business or to address authorized quality of life issues.</t>
    </r>
    <r>
      <rPr>
        <sz val="11"/>
        <color rgb="FF000000"/>
        <rFont val="Calibri"/>
      </rPr>
      <t xml:space="preserve">
</t>
    </r>
    <r>
      <rPr>
        <sz val="11"/>
        <color rgb="FF000000"/>
        <rFont val="Calibri"/>
      </rPr>
      <t>Database Management Systems using ports, protocols, and services deemed unsafe are open to attack through those ports, protocols, and services. This can allow unauthorized access to the database and through the database to other components of the information system.</t>
    </r>
  </si>
  <si>
    <r>
      <rPr>
        <sz val="11"/>
        <color rgb="FF000000"/>
        <rFont val="Calibri"/>
      </rPr>
      <t>Execute the following SQL as the "enterprisedb" operating system user:</t>
    </r>
    <r>
      <rPr>
        <sz val="11"/>
        <color rgb="FF000000"/>
        <rFont val="Calibri"/>
      </rPr>
      <t xml:space="preserve">
</t>
    </r>
    <r>
      <rPr>
        <sz val="11"/>
        <color rgb="FF000000"/>
        <rFont val="Calibri"/>
      </rPr>
      <t>&gt; psql edb -c "SHOW port"</t>
    </r>
    <r>
      <rPr>
        <sz val="11"/>
        <color rgb="FF000000"/>
        <rFont val="Calibri"/>
      </rPr>
      <t xml:space="preserve">
</t>
    </r>
    <r>
      <rPr>
        <sz val="11"/>
        <color rgb="FF000000"/>
        <rFont val="Calibri"/>
      </rPr>
      <t>&gt; psql edb -c "SHOW listen_addresses"</t>
    </r>
    <r>
      <rPr>
        <sz val="11"/>
        <color rgb="FF000000"/>
        <rFont val="Calibri"/>
      </rPr>
      <t xml:space="preserve">
</t>
    </r>
    <r>
      <rPr>
        <sz val="11"/>
        <color rgb="FF000000"/>
        <rFont val="Calibri"/>
      </rPr>
      <t>If the port or addresses are not approved, this is a finding.</t>
    </r>
  </si>
  <si>
    <t>V-259245</t>
  </si>
  <si>
    <r>
      <rPr>
        <sz val="11"/>
        <rFont val="Calibri"/>
      </rPr>
      <t>The EDB Postgres Advanced Server must uniquely identify and authenticate organizational users (or processes acting on behalf of organizational users).</t>
    </r>
  </si>
  <si>
    <r>
      <rPr>
        <sz val="11"/>
        <color rgb="FF000000"/>
        <rFont val="Calibri"/>
      </rPr>
      <t>Open the "pg_hba.conf" file in an editor. The default path for the pg_hba.conf file is /var/lib/edb/as&lt;version&gt;/data (PGDATA), but this will vary according to local circumstances.</t>
    </r>
    <r>
      <rPr>
        <sz val="11"/>
        <color rgb="FF000000"/>
        <rFont val="Calibri"/>
      </rPr>
      <t xml:space="preserve">
</t>
    </r>
    <r>
      <rPr>
        <sz val="11"/>
        <color rgb="FF000000"/>
        <rFont val="Calibri"/>
      </rPr>
      <t>If any rows have "trust" specified for the "METHOD" column, delete the rows or change them to other authentication methods.</t>
    </r>
    <r>
      <rPr>
        <sz val="11"/>
        <color rgb="FF000000"/>
        <rFont val="Calibri"/>
      </rPr>
      <t xml:space="preserve">
</t>
    </r>
    <r>
      <rPr>
        <sz val="11"/>
        <color rgb="FF000000"/>
        <rFont val="Calibri"/>
      </rPr>
      <t>Permitted methods in preferred order are: peer (local only), cert, ldap, sspi, pam, and scram-sha-256.</t>
    </r>
  </si>
  <si>
    <r>
      <rPr>
        <sz val="11"/>
        <color rgb="FF000000"/>
        <rFont val="Calibri"/>
      </rPr>
      <t>To assure accountability and prevent unauthenticated access, organizational users must be identified and authenticated to prevent potential misuse and compromise of the system.</t>
    </r>
    <r>
      <rPr>
        <sz val="11"/>
        <color rgb="FF000000"/>
        <rFont val="Calibri"/>
      </rPr>
      <t xml:space="preserve">
</t>
    </r>
    <r>
      <rPr>
        <sz val="11"/>
        <color rgb="FF000000"/>
        <rFont val="Calibri"/>
      </rPr>
      <t>Organizational users include organizational employees or individuals the organization deems to have equivalent status of employees (e.g., contractors). Organizational users (and any processes acting on behalf of users) must be uniquely identified and authenticated for all accesses, except the following:</t>
    </r>
    <r>
      <rPr>
        <sz val="11"/>
        <color rgb="FF000000"/>
        <rFont val="Calibri"/>
      </rPr>
      <t xml:space="preserve">
</t>
    </r>
    <r>
      <rPr>
        <sz val="11"/>
        <color rgb="FF000000"/>
        <rFont val="Calibri"/>
      </rPr>
      <t>(i) Accesses explicitly identified and documented by the organization. Organizations document specific user actions that can be performed on the information system without identification or authentication; and</t>
    </r>
    <r>
      <rPr>
        <sz val="11"/>
        <color rgb="FF000000"/>
        <rFont val="Calibri"/>
      </rPr>
      <t xml:space="preserve">
</t>
    </r>
    <r>
      <rPr>
        <sz val="11"/>
        <color rgb="FF000000"/>
        <rFont val="Calibri"/>
      </rPr>
      <t>(ii) Accesses that occur through authorized use of group authenticators without individual authentication. Organizations may require unique identification of individuals in group accounts (e.g., shared privilege accounts) or for detailed accountability of individual activity.</t>
    </r>
  </si>
  <si>
    <r>
      <rPr>
        <sz val="11"/>
        <color rgb="FF000000"/>
        <rFont val="Calibri"/>
      </rPr>
      <t>Open the "pg_hba.conf" file in a viewer or editor. The default path for the pg_hba.conf file is /var/lib/edb/as&lt;version&gt;/data (PGDATA), but this will vary according to local circumstances.</t>
    </r>
    <r>
      <rPr>
        <sz val="11"/>
        <color rgb="FF000000"/>
        <rFont val="Calibri"/>
      </rPr>
      <t xml:space="preserve">
</t>
    </r>
    <r>
      <rPr>
        <sz val="11"/>
        <color rgb="FF000000"/>
        <rFont val="Calibri"/>
      </rPr>
      <t>If any rows have "trust" specified for the "METHOD" column, this is a finding.</t>
    </r>
  </si>
  <si>
    <t>V-259246</t>
  </si>
  <si>
    <r>
      <rPr>
        <sz val="11"/>
        <rFont val="Calibri"/>
      </rPr>
      <t>If DBMS authentication, using passwords, is employed, EDB Postgres Advanced Server must enforce the DOD standards for password complexity and lifetime.</t>
    </r>
  </si>
  <si>
    <r>
      <rPr>
        <sz val="11"/>
        <color rgb="FF000000"/>
        <rFont val="Calibri"/>
      </rPr>
      <t>After creating a password verification function, configure the default profile to use it and the other required password related settings.</t>
    </r>
    <r>
      <rPr>
        <sz val="11"/>
        <color rgb="FF000000"/>
        <rFont val="Calibri"/>
      </rPr>
      <t xml:space="preserve">
</t>
    </r>
    <r>
      <rPr>
        <sz val="11"/>
        <color rgb="FF000000"/>
        <rFont val="Calibri"/>
      </rPr>
      <t>To facilitate checking that a new password is sufficiently different from a previously used one, the dod_verify_password function uses the Levenshtein function, which is available as part of the PostgreSQL fuzzystrmatch extension.</t>
    </r>
    <r>
      <rPr>
        <sz val="11"/>
        <color rgb="FF000000"/>
        <rFont val="Calibri"/>
      </rPr>
      <t xml:space="preserve">
</t>
    </r>
    <r>
      <rPr>
        <sz val="11"/>
        <color rgb="FF000000"/>
        <rFont val="Calibri"/>
      </rPr>
      <t>Before creating the password verification function, check whether the fuzzystrmatch extension is installed by executing the following SQL query as enterprisedb:</t>
    </r>
    <r>
      <rPr>
        <sz val="11"/>
        <color rgb="FF000000"/>
        <rFont val="Calibri"/>
      </rPr>
      <t xml:space="preserve">
</t>
    </r>
    <r>
      <rPr>
        <sz val="11"/>
        <color rgb="FF000000"/>
        <rFont val="Calibri"/>
      </rPr>
      <t xml:space="preserve"> SELECT extname FROM pg_extension;</t>
    </r>
    <r>
      <rPr>
        <sz val="11"/>
        <color rgb="FF000000"/>
        <rFont val="Calibri"/>
      </rPr>
      <t xml:space="preserve">
</t>
    </r>
    <r>
      <rPr>
        <sz val="11"/>
        <color rgb="FF000000"/>
        <rFont val="Calibri"/>
      </rPr>
      <t>If "fuzzystrmatch" is not listed, execute the following SQL to install the extension as enterprisedb:</t>
    </r>
    <r>
      <rPr>
        <sz val="11"/>
        <color rgb="FF000000"/>
        <rFont val="Calibri"/>
      </rPr>
      <t xml:space="preserve">
</t>
    </r>
    <r>
      <rPr>
        <sz val="11"/>
        <color rgb="FF000000"/>
        <rFont val="Calibri"/>
      </rPr>
      <t xml:space="preserve"> CREATE EXTENSION fuzzystrmatch;</t>
    </r>
    <r>
      <rPr>
        <sz val="11"/>
        <color rgb="FF000000"/>
        <rFont val="Calibri"/>
      </rPr>
      <t xml:space="preserve">
</t>
    </r>
    <r>
      <rPr>
        <sz val="11"/>
        <color rgb="FF000000"/>
        <rFont val="Calibri"/>
      </rPr>
      <t>With the fuzzystrmatch extension installed, execute the following SQL statements as enterprisedb:</t>
    </r>
    <r>
      <rPr>
        <sz val="11"/>
        <color rgb="FF000000"/>
        <rFont val="Calibri"/>
      </rPr>
      <t xml:space="preserve">
</t>
    </r>
    <r>
      <rPr>
        <sz val="11"/>
        <color rgb="FF000000"/>
        <rFont val="Calibri"/>
      </rPr>
      <t xml:space="preserve"> CREATE OR REPLACE FUNCTION sys.dod_verify_password(user_name varchar2, new_password varchar2, old_password varchar2) </t>
    </r>
    <r>
      <rPr>
        <sz val="11"/>
        <color rgb="FF000000"/>
        <rFont val="Calibri"/>
      </rPr>
      <t xml:space="preserve">
</t>
    </r>
    <r>
      <rPr>
        <sz val="11"/>
        <color rgb="FF000000"/>
        <rFont val="Calibri"/>
      </rPr>
      <t xml:space="preserve"> RETURN boolean IMMUTABLE </t>
    </r>
    <r>
      <rPr>
        <sz val="11"/>
        <color rgb="FF000000"/>
        <rFont val="Calibri"/>
      </rPr>
      <t xml:space="preserve">
</t>
    </r>
    <r>
      <rPr>
        <sz val="11"/>
        <color rgb="FF000000"/>
        <rFont val="Calibri"/>
      </rPr>
      <t xml:space="preserve"> IS </t>
    </r>
    <r>
      <rPr>
        <sz val="11"/>
        <color rgb="FF000000"/>
        <rFont val="Calibri"/>
      </rPr>
      <t xml:space="preserve">
</t>
    </r>
    <r>
      <rPr>
        <sz val="11"/>
        <color rgb="FF000000"/>
        <rFont val="Calibri"/>
      </rPr>
      <t xml:space="preserve"> pwd_length integer := NVL( length(new_password), 0 );</t>
    </r>
    <r>
      <rPr>
        <sz val="11"/>
        <color rgb="FF000000"/>
        <rFont val="Calibri"/>
      </rPr>
      <t xml:space="preserve">
</t>
    </r>
    <r>
      <rPr>
        <sz val="11"/>
        <color rgb="FF000000"/>
        <rFont val="Calibri"/>
      </rPr>
      <t xml:space="preserve"> min_length integer := 15;</t>
    </r>
    <r>
      <rPr>
        <sz val="11"/>
        <color rgb="FF000000"/>
        <rFont val="Calibri"/>
      </rPr>
      <t xml:space="preserve">
</t>
    </r>
    <r>
      <rPr>
        <sz val="11"/>
        <color rgb="FF000000"/>
        <rFont val="Calibri"/>
      </rPr>
      <t xml:space="preserve"> min_lower integer := 1;</t>
    </r>
    <r>
      <rPr>
        <sz val="11"/>
        <color rgb="FF000000"/>
        <rFont val="Calibri"/>
      </rPr>
      <t xml:space="preserve">
</t>
    </r>
    <r>
      <rPr>
        <sz val="11"/>
        <color rgb="FF000000"/>
        <rFont val="Calibri"/>
      </rPr>
      <t xml:space="preserve"> min_upper integer := 1;</t>
    </r>
    <r>
      <rPr>
        <sz val="11"/>
        <color rgb="FF000000"/>
        <rFont val="Calibri"/>
      </rPr>
      <t xml:space="preserve">
</t>
    </r>
    <r>
      <rPr>
        <sz val="11"/>
        <color rgb="FF000000"/>
        <rFont val="Calibri"/>
      </rPr>
      <t xml:space="preserve"> min_numeric integer := 1;</t>
    </r>
    <r>
      <rPr>
        <sz val="11"/>
        <color rgb="FF000000"/>
        <rFont val="Calibri"/>
      </rPr>
      <t xml:space="preserve">
</t>
    </r>
    <r>
      <rPr>
        <sz val="11"/>
        <color rgb="FF000000"/>
        <rFont val="Calibri"/>
      </rPr>
      <t xml:space="preserve"> min_special integer := 1;</t>
    </r>
    <r>
      <rPr>
        <sz val="11"/>
        <color rgb="FF000000"/>
        <rFont val="Calibri"/>
      </rPr>
      <t xml:space="preserve">
</t>
    </r>
    <r>
      <rPr>
        <sz val="11"/>
        <color rgb="FF000000"/>
        <rFont val="Calibri"/>
      </rPr>
      <t xml:space="preserve"> min_diff integer := ceil(min_length::numeric / 2);</t>
    </r>
    <r>
      <rPr>
        <sz val="11"/>
        <color rgb="FF000000"/>
        <rFont val="Calibri"/>
      </rPr>
      <t xml:space="preserve">
</t>
    </r>
    <r>
      <rPr>
        <sz val="11"/>
        <color rgb="FF000000"/>
        <rFont val="Calibri"/>
      </rPr>
      <t xml:space="preserve"> cnt_lower integer := 0;</t>
    </r>
    <r>
      <rPr>
        <sz val="11"/>
        <color rgb="FF000000"/>
        <rFont val="Calibri"/>
      </rPr>
      <t xml:space="preserve">
</t>
    </r>
    <r>
      <rPr>
        <sz val="11"/>
        <color rgb="FF000000"/>
        <rFont val="Calibri"/>
      </rPr>
      <t xml:space="preserve"> cnt_upper integer := 0;</t>
    </r>
    <r>
      <rPr>
        <sz val="11"/>
        <color rgb="FF000000"/>
        <rFont val="Calibri"/>
      </rPr>
      <t xml:space="preserve">
</t>
    </r>
    <r>
      <rPr>
        <sz val="11"/>
        <color rgb="FF000000"/>
        <rFont val="Calibri"/>
      </rPr>
      <t xml:space="preserve"> cnt_numeric integer := 0;</t>
    </r>
    <r>
      <rPr>
        <sz val="11"/>
        <color rgb="FF000000"/>
        <rFont val="Calibri"/>
      </rPr>
      <t xml:space="preserve">
</t>
    </r>
    <r>
      <rPr>
        <sz val="11"/>
        <color rgb="FF000000"/>
        <rFont val="Calibri"/>
      </rPr>
      <t xml:space="preserve"> cnt_special integer := 0;</t>
    </r>
    <r>
      <rPr>
        <sz val="11"/>
        <color rgb="FF000000"/>
        <rFont val="Calibri"/>
      </rPr>
      <t xml:space="preserve">
</t>
    </r>
    <r>
      <rPr>
        <sz val="11"/>
        <color rgb="FF000000"/>
        <rFont val="Calibri"/>
      </rPr>
      <t xml:space="preserve"> cnt_diff integer := 0;</t>
    </r>
    <r>
      <rPr>
        <sz val="11"/>
        <color rgb="FF000000"/>
        <rFont val="Calibri"/>
      </rPr>
      <t xml:space="preserve">
</t>
    </r>
    <r>
      <rPr>
        <sz val="11"/>
        <color rgb="FF000000"/>
        <rFont val="Calibri"/>
      </rPr>
      <t xml:space="preserve"> i integer ;</t>
    </r>
    <r>
      <rPr>
        <sz val="11"/>
        <color rgb="FF000000"/>
        <rFont val="Calibri"/>
      </rPr>
      <t xml:space="preserve">
</t>
    </r>
    <r>
      <rPr>
        <sz val="11"/>
        <color rgb="FF000000"/>
        <rFont val="Calibri"/>
      </rPr>
      <t xml:space="preserve"> curr_char CHAR(1);</t>
    </r>
    <r>
      <rPr>
        <sz val="11"/>
        <color rgb="FF000000"/>
        <rFont val="Calibri"/>
      </rPr>
      <t xml:space="preserve">
</t>
    </r>
    <r>
      <rPr>
        <sz val="11"/>
        <color rgb="FF000000"/>
        <rFont val="Calibri"/>
      </rPr>
      <t xml:space="preserve"> BEGIN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Check Length of new password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IF ( pwd_length &lt; min_length )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raise_application_error(-20001, 'Password is too short. Password must be at least '||min_length||' characters long.'); </t>
    </r>
    <r>
      <rPr>
        <sz val="11"/>
        <color rgb="FF000000"/>
        <rFont val="Calibri"/>
      </rPr>
      <t xml:space="preserve">
</t>
    </r>
    <r>
      <rPr>
        <sz val="11"/>
        <color rgb="FF000000"/>
        <rFont val="Calibri"/>
      </rPr>
      <t xml:space="preserve"> END IF;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Get count of each character type in new password.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FOR i in 1..pwd_length LOOP</t>
    </r>
    <r>
      <rPr>
        <sz val="11"/>
        <color rgb="FF000000"/>
        <rFont val="Calibri"/>
      </rPr>
      <t xml:space="preserve">
</t>
    </r>
    <r>
      <rPr>
        <sz val="11"/>
        <color rgb="FF000000"/>
        <rFont val="Calibri"/>
      </rPr>
      <t xml:space="preserve"> curr_char := substr(new_password, i, 1);</t>
    </r>
    <r>
      <rPr>
        <sz val="11"/>
        <color rgb="FF000000"/>
        <rFont val="Calibri"/>
      </rPr>
      <t xml:space="preserve">
</t>
    </r>
    <r>
      <rPr>
        <sz val="11"/>
        <color rgb="FF000000"/>
        <rFont val="Calibri"/>
      </rPr>
      <t xml:space="preserve"> IF ( curr_char SIMILAR TO '[a-z]' ) THEN</t>
    </r>
    <r>
      <rPr>
        <sz val="11"/>
        <color rgb="FF000000"/>
        <rFont val="Calibri"/>
      </rPr>
      <t xml:space="preserve">
</t>
    </r>
    <r>
      <rPr>
        <sz val="11"/>
        <color rgb="FF000000"/>
        <rFont val="Calibri"/>
      </rPr>
      <t xml:space="preserve"> cnt_lower := cnt_lower + 1;</t>
    </r>
    <r>
      <rPr>
        <sz val="11"/>
        <color rgb="FF000000"/>
        <rFont val="Calibri"/>
      </rPr>
      <t xml:space="preserve">
</t>
    </r>
    <r>
      <rPr>
        <sz val="11"/>
        <color rgb="FF000000"/>
        <rFont val="Calibri"/>
      </rPr>
      <t xml:space="preserve"> ELSIF ( curr_char SIMILAR TO '[A-Z]' ) THEN</t>
    </r>
    <r>
      <rPr>
        <sz val="11"/>
        <color rgb="FF000000"/>
        <rFont val="Calibri"/>
      </rPr>
      <t xml:space="preserve">
</t>
    </r>
    <r>
      <rPr>
        <sz val="11"/>
        <color rgb="FF000000"/>
        <rFont val="Calibri"/>
      </rPr>
      <t xml:space="preserve"> cnt_upper := cnt_upper + 1;</t>
    </r>
    <r>
      <rPr>
        <sz val="11"/>
        <color rgb="FF000000"/>
        <rFont val="Calibri"/>
      </rPr>
      <t xml:space="preserve">
</t>
    </r>
    <r>
      <rPr>
        <sz val="11"/>
        <color rgb="FF000000"/>
        <rFont val="Calibri"/>
      </rPr>
      <t xml:space="preserve"> ELSIF ( curr_char SIMILAR TO '[0-9]' ) THEN</t>
    </r>
    <r>
      <rPr>
        <sz val="11"/>
        <color rgb="FF000000"/>
        <rFont val="Calibri"/>
      </rPr>
      <t xml:space="preserve">
</t>
    </r>
    <r>
      <rPr>
        <sz val="11"/>
        <color rgb="FF000000"/>
        <rFont val="Calibri"/>
      </rPr>
      <t xml:space="preserve"> cnt_numeric := cnt_numeric + 1;</t>
    </r>
    <r>
      <rPr>
        <sz val="11"/>
        <color rgb="FF000000"/>
        <rFont val="Calibri"/>
      </rPr>
      <t xml:space="preserve">
</t>
    </r>
    <r>
      <rPr>
        <sz val="11"/>
        <color rgb="FF000000"/>
        <rFont val="Calibri"/>
      </rPr>
      <t xml:space="preserve"> ELSE</t>
    </r>
    <r>
      <rPr>
        <sz val="11"/>
        <color rgb="FF000000"/>
        <rFont val="Calibri"/>
      </rPr>
      <t xml:space="preserve">
</t>
    </r>
    <r>
      <rPr>
        <sz val="11"/>
        <color rgb="FF000000"/>
        <rFont val="Calibri"/>
      </rPr>
      <t xml:space="preserve"> cnt_special := cnt_special + 1;</t>
    </r>
    <r>
      <rPr>
        <sz val="11"/>
        <color rgb="FF000000"/>
        <rFont val="Calibri"/>
      </rPr>
      <t xml:space="preserve">
</t>
    </r>
    <r>
      <rPr>
        <sz val="11"/>
        <color rgb="FF000000"/>
        <rFont val="Calibri"/>
      </rPr>
      <t xml:space="preserve"> END IF;</t>
    </r>
    <r>
      <rPr>
        <sz val="11"/>
        <color rgb="FF000000"/>
        <rFont val="Calibri"/>
      </rPr>
      <t xml:space="preserve">
</t>
    </r>
    <r>
      <rPr>
        <sz val="11"/>
        <color rgb="FF000000"/>
        <rFont val="Calibri"/>
      </rPr>
      <t xml:space="preserve"> END LOOP;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Calculate Levenshtein difference between old and new password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cnt_diff := levenshtein( old_password, new_password );</t>
    </r>
    <r>
      <rPr>
        <sz val="11"/>
        <color rgb="FF000000"/>
        <rFont val="Calibri"/>
      </rPr>
      <t xml:space="preserve">
</t>
    </r>
    <r>
      <rPr>
        <sz val="11"/>
        <color rgb="FF000000"/>
        <rFont val="Calibri"/>
      </rPr>
      <t xml:space="preserve"> -- Check if new password has minimum number of lowercase characters</t>
    </r>
    <r>
      <rPr>
        <sz val="11"/>
        <color rgb="FF000000"/>
        <rFont val="Calibri"/>
      </rPr>
      <t xml:space="preserve">
</t>
    </r>
    <r>
      <rPr>
        <sz val="11"/>
        <color rgb="FF000000"/>
        <rFont val="Calibri"/>
      </rPr>
      <t xml:space="preserve"> IF cnt_lower &lt; min_lower THEN</t>
    </r>
    <r>
      <rPr>
        <sz val="11"/>
        <color rgb="FF000000"/>
        <rFont val="Calibri"/>
      </rPr>
      <t xml:space="preserve">
</t>
    </r>
    <r>
      <rPr>
        <sz val="11"/>
        <color rgb="FF000000"/>
        <rFont val="Calibri"/>
      </rPr>
      <t xml:space="preserve"> raise_application_error(-20004, 'Password must contain at least '||min_lower||' lowercase character(s)'); </t>
    </r>
    <r>
      <rPr>
        <sz val="11"/>
        <color rgb="FF000000"/>
        <rFont val="Calibri"/>
      </rPr>
      <t xml:space="preserve">
</t>
    </r>
    <r>
      <rPr>
        <sz val="11"/>
        <color rgb="FF000000"/>
        <rFont val="Calibri"/>
      </rPr>
      <t xml:space="preserve"> END IF;</t>
    </r>
    <r>
      <rPr>
        <sz val="11"/>
        <color rgb="FF000000"/>
        <rFont val="Calibri"/>
      </rPr>
      <t xml:space="preserve">
</t>
    </r>
    <r>
      <rPr>
        <sz val="11"/>
        <color rgb="FF000000"/>
        <rFont val="Calibri"/>
      </rPr>
      <t xml:space="preserve"> -- Check if new password has minimum number of uppercase characters</t>
    </r>
    <r>
      <rPr>
        <sz val="11"/>
        <color rgb="FF000000"/>
        <rFont val="Calibri"/>
      </rPr>
      <t xml:space="preserve">
</t>
    </r>
    <r>
      <rPr>
        <sz val="11"/>
        <color rgb="FF000000"/>
        <rFont val="Calibri"/>
      </rPr>
      <t xml:space="preserve"> IF cnt_upper &lt; min_upper THEN</t>
    </r>
    <r>
      <rPr>
        <sz val="11"/>
        <color rgb="FF000000"/>
        <rFont val="Calibri"/>
      </rPr>
      <t xml:space="preserve">
</t>
    </r>
    <r>
      <rPr>
        <sz val="11"/>
        <color rgb="FF000000"/>
        <rFont val="Calibri"/>
      </rPr>
      <t xml:space="preserve"> raise_application_error(-20003, 'Password must contain at least '||min_upper||' uppercase character(s)'); </t>
    </r>
    <r>
      <rPr>
        <sz val="11"/>
        <color rgb="FF000000"/>
        <rFont val="Calibri"/>
      </rPr>
      <t xml:space="preserve">
</t>
    </r>
    <r>
      <rPr>
        <sz val="11"/>
        <color rgb="FF000000"/>
        <rFont val="Calibri"/>
      </rPr>
      <t xml:space="preserve"> END IF;</t>
    </r>
    <r>
      <rPr>
        <sz val="11"/>
        <color rgb="FF000000"/>
        <rFont val="Calibri"/>
      </rPr>
      <t xml:space="preserve">
</t>
    </r>
    <r>
      <rPr>
        <sz val="11"/>
        <color rgb="FF000000"/>
        <rFont val="Calibri"/>
      </rPr>
      <t xml:space="preserve"> -- Check if new password has minimum number of numeric characters</t>
    </r>
    <r>
      <rPr>
        <sz val="11"/>
        <color rgb="FF000000"/>
        <rFont val="Calibri"/>
      </rPr>
      <t xml:space="preserve">
</t>
    </r>
    <r>
      <rPr>
        <sz val="11"/>
        <color rgb="FF000000"/>
        <rFont val="Calibri"/>
      </rPr>
      <t xml:space="preserve"> IF cnt_numeric &lt; min_numeric THEN</t>
    </r>
    <r>
      <rPr>
        <sz val="11"/>
        <color rgb="FF000000"/>
        <rFont val="Calibri"/>
      </rPr>
      <t xml:space="preserve">
</t>
    </r>
    <r>
      <rPr>
        <sz val="11"/>
        <color rgb="FF000000"/>
        <rFont val="Calibri"/>
      </rPr>
      <t xml:space="preserve"> raise_application_error(-20005, 'Password must contain at least '||min_numeric||' numeric character(s)'); </t>
    </r>
    <r>
      <rPr>
        <sz val="11"/>
        <color rgb="FF000000"/>
        <rFont val="Calibri"/>
      </rPr>
      <t xml:space="preserve">
</t>
    </r>
    <r>
      <rPr>
        <sz val="11"/>
        <color rgb="FF000000"/>
        <rFont val="Calibri"/>
      </rPr>
      <t xml:space="preserve"> END IF;</t>
    </r>
    <r>
      <rPr>
        <sz val="11"/>
        <color rgb="FF000000"/>
        <rFont val="Calibri"/>
      </rPr>
      <t xml:space="preserve">
</t>
    </r>
    <r>
      <rPr>
        <sz val="11"/>
        <color rgb="FF000000"/>
        <rFont val="Calibri"/>
      </rPr>
      <t xml:space="preserve"> -- Check if new password has minimum number of special characters</t>
    </r>
    <r>
      <rPr>
        <sz val="11"/>
        <color rgb="FF000000"/>
        <rFont val="Calibri"/>
      </rPr>
      <t xml:space="preserve">
</t>
    </r>
    <r>
      <rPr>
        <sz val="11"/>
        <color rgb="FF000000"/>
        <rFont val="Calibri"/>
      </rPr>
      <t xml:space="preserve"> IF cnt_special &lt; min_special THEN</t>
    </r>
    <r>
      <rPr>
        <sz val="11"/>
        <color rgb="FF000000"/>
        <rFont val="Calibri"/>
      </rPr>
      <t xml:space="preserve">
</t>
    </r>
    <r>
      <rPr>
        <sz val="11"/>
        <color rgb="FF000000"/>
        <rFont val="Calibri"/>
      </rPr>
      <t xml:space="preserve"> raise_application_error(-20006, 'Password must contain at least '||min_special||' special character(s)'); </t>
    </r>
    <r>
      <rPr>
        <sz val="11"/>
        <color rgb="FF000000"/>
        <rFont val="Calibri"/>
      </rPr>
      <t xml:space="preserve">
</t>
    </r>
    <r>
      <rPr>
        <sz val="11"/>
        <color rgb="FF000000"/>
        <rFont val="Calibri"/>
      </rPr>
      <t xml:space="preserve"> END IF;</t>
    </r>
    <r>
      <rPr>
        <sz val="11"/>
        <color rgb="FF000000"/>
        <rFont val="Calibri"/>
      </rPr>
      <t xml:space="preserve">
</t>
    </r>
    <r>
      <rPr>
        <sz val="11"/>
        <color rgb="FF000000"/>
        <rFont val="Calibri"/>
      </rPr>
      <t xml:space="preserve"> -- Check if new password differs from old password by minimum number of required characters</t>
    </r>
    <r>
      <rPr>
        <sz val="11"/>
        <color rgb="FF000000"/>
        <rFont val="Calibri"/>
      </rPr>
      <t xml:space="preserve">
</t>
    </r>
    <r>
      <rPr>
        <sz val="11"/>
        <color rgb="FF000000"/>
        <rFont val="Calibri"/>
      </rPr>
      <t xml:space="preserve"> IF cnt_diff &lt; min_diff THEN</t>
    </r>
    <r>
      <rPr>
        <sz val="11"/>
        <color rgb="FF000000"/>
        <rFont val="Calibri"/>
      </rPr>
      <t xml:space="preserve">
</t>
    </r>
    <r>
      <rPr>
        <sz val="11"/>
        <color rgb="FF000000"/>
        <rFont val="Calibri"/>
      </rPr>
      <t xml:space="preserve"> raise_application_error(-20007, 'Password must differ from old password by at least '||min_diff||' character(s)'); </t>
    </r>
    <r>
      <rPr>
        <sz val="11"/>
        <color rgb="FF000000"/>
        <rFont val="Calibri"/>
      </rPr>
      <t xml:space="preserve">
</t>
    </r>
    <r>
      <rPr>
        <sz val="11"/>
        <color rgb="FF000000"/>
        <rFont val="Calibri"/>
      </rPr>
      <t xml:space="preserve"> END IF;</t>
    </r>
    <r>
      <rPr>
        <sz val="11"/>
        <color rgb="FF000000"/>
        <rFont val="Calibri"/>
      </rPr>
      <t xml:space="preserve">
</t>
    </r>
    <r>
      <rPr>
        <sz val="11"/>
        <color rgb="FF000000"/>
        <rFont val="Calibri"/>
      </rPr>
      <t xml:space="preserve"> RETURN true; </t>
    </r>
    <r>
      <rPr>
        <sz val="11"/>
        <color rgb="FF000000"/>
        <rFont val="Calibri"/>
      </rPr>
      <t xml:space="preserve">
</t>
    </r>
    <r>
      <rPr>
        <sz val="11"/>
        <color rgb="FF000000"/>
        <rFont val="Calibri"/>
      </rPr>
      <t xml:space="preserve"> END; </t>
    </r>
    <r>
      <rPr>
        <sz val="11"/>
        <color rgb="FF000000"/>
        <rFont val="Calibri"/>
      </rPr>
      <t xml:space="preserve">
</t>
    </r>
    <r>
      <rPr>
        <sz val="11"/>
        <color rgb="FF000000"/>
        <rFont val="Calibri"/>
      </rPr>
      <t xml:space="preserve"> ALTER FUNCTION sys.dod_verify_password(varchar2, varchar2, varchar2) OWNER TO enterprisedb;</t>
    </r>
    <r>
      <rPr>
        <sz val="11"/>
        <color rgb="FF000000"/>
        <rFont val="Calibri"/>
      </rPr>
      <t xml:space="preserve">
</t>
    </r>
    <r>
      <rPr>
        <sz val="11"/>
        <color rgb="FF000000"/>
        <rFont val="Calibri"/>
      </rPr>
      <t>Next, execute the following statement (or a variant of this) to set the default profile for DOD standards:</t>
    </r>
    <r>
      <rPr>
        <sz val="11"/>
        <color rgb="FF000000"/>
        <rFont val="Calibri"/>
      </rPr>
      <t xml:space="preserve">
</t>
    </r>
    <r>
      <rPr>
        <sz val="11"/>
        <color rgb="FF000000"/>
        <rFont val="Calibri"/>
      </rPr>
      <t xml:space="preserve"> ALTER PROFILE DEFAULT LIMIT</t>
    </r>
    <r>
      <rPr>
        <sz val="11"/>
        <color rgb="FF000000"/>
        <rFont val="Calibri"/>
      </rPr>
      <t xml:space="preserve">
</t>
    </r>
    <r>
      <rPr>
        <sz val="11"/>
        <color rgb="FF000000"/>
        <rFont val="Calibri"/>
      </rPr>
      <t xml:space="preserve"> FAILED_LOGIN_ATTEMPTS 3 </t>
    </r>
    <r>
      <rPr>
        <sz val="11"/>
        <color rgb="FF000000"/>
        <rFont val="Calibri"/>
      </rPr>
      <t xml:space="preserve">
</t>
    </r>
    <r>
      <rPr>
        <sz val="11"/>
        <color rgb="FF000000"/>
        <rFont val="Calibri"/>
      </rPr>
      <t xml:space="preserve"> PASSWORD_LOCK_TIME 1</t>
    </r>
    <r>
      <rPr>
        <sz val="11"/>
        <color rgb="FF000000"/>
        <rFont val="Calibri"/>
      </rPr>
      <t xml:space="preserve">
</t>
    </r>
    <r>
      <rPr>
        <sz val="11"/>
        <color rgb="FF000000"/>
        <rFont val="Calibri"/>
      </rPr>
      <t xml:space="preserve"> PASSWORD_LIFE_TIME 60</t>
    </r>
    <r>
      <rPr>
        <sz val="11"/>
        <color rgb="FF000000"/>
        <rFont val="Calibri"/>
      </rPr>
      <t xml:space="preserve">
</t>
    </r>
    <r>
      <rPr>
        <sz val="11"/>
        <color rgb="FF000000"/>
        <rFont val="Calibri"/>
      </rPr>
      <t xml:space="preserve"> PASSWORD_GRACE_TIME 3</t>
    </r>
    <r>
      <rPr>
        <sz val="11"/>
        <color rgb="FF000000"/>
        <rFont val="Calibri"/>
      </rPr>
      <t xml:space="preserve">
</t>
    </r>
    <r>
      <rPr>
        <sz val="11"/>
        <color rgb="FF000000"/>
        <rFont val="Calibri"/>
      </rPr>
      <t xml:space="preserve"> PASSWORD_REUSE_TIME 180</t>
    </r>
    <r>
      <rPr>
        <sz val="11"/>
        <color rgb="FF000000"/>
        <rFont val="Calibri"/>
      </rPr>
      <t xml:space="preserve">
</t>
    </r>
    <r>
      <rPr>
        <sz val="11"/>
        <color rgb="FF000000"/>
        <rFont val="Calibri"/>
      </rPr>
      <t xml:space="preserve"> PASSWORD_REUSE_MAX 5</t>
    </r>
    <r>
      <rPr>
        <sz val="11"/>
        <color rgb="FF000000"/>
        <rFont val="Calibri"/>
      </rPr>
      <t xml:space="preserve">
</t>
    </r>
    <r>
      <rPr>
        <sz val="11"/>
        <color rgb="FF000000"/>
        <rFont val="Calibri"/>
      </rPr>
      <t xml:space="preserve"> PASSWORD_VERIFY_FUNCTION dod_verify_password;</t>
    </r>
    <r>
      <rPr>
        <sz val="11"/>
        <color rgb="FF000000"/>
        <rFont val="Calibri"/>
      </rPr>
      <t xml:space="preserve">
</t>
    </r>
    <r>
      <rPr>
        <sz val="11"/>
        <color rgb="FF000000"/>
        <rFont val="Calibri"/>
      </rPr>
      <t>Note that the above statement assumes that the password verification function is named "dod_verify_password". If the function was created with a different name, update the ALTER PROFILE statement above as appropriate.</t>
    </r>
  </si>
  <si>
    <r>
      <rPr>
        <sz val="11"/>
        <color rgb="FF000000"/>
        <rFont val="Calibri"/>
      </rPr>
      <t>OS/enterprise authentication and identification must be used (SRG-APP-000023-DB-000001). Native DBMS authentication may be used only when circumstances make it unavoidable, and must be documented and Authorizing Official (AO)-approved.</t>
    </r>
    <r>
      <rPr>
        <sz val="11"/>
        <color rgb="FF000000"/>
        <rFont val="Calibri"/>
      </rPr>
      <t xml:space="preserve">
</t>
    </r>
    <r>
      <rPr>
        <sz val="11"/>
        <color rgb="FF000000"/>
        <rFont val="Calibri"/>
      </rPr>
      <t>The DOD standard for authentication is DOD-approved PKI certificates. Authentication based on User ID and Password may be used only when it is not possible to employ a PKI certificate, and requires AO approval.</t>
    </r>
    <r>
      <rPr>
        <sz val="11"/>
        <color rgb="FF000000"/>
        <rFont val="Calibri"/>
      </rPr>
      <t xml:space="preserve">
</t>
    </r>
    <r>
      <rPr>
        <sz val="11"/>
        <color rgb="FF000000"/>
        <rFont val="Calibri"/>
      </rPr>
      <t>In such cases, the DOD standards for password complexity and lifetime must be implemented. DBMS products that can inherit the rules for these from the operating system or access control program (e.g., Microsoft Active Directory) must be configured to do so. For other DBMSs, the rules must be enforced using available configuration parameters or custom code.</t>
    </r>
  </si>
  <si>
    <r>
      <rPr>
        <sz val="11"/>
        <color rgb="FF000000"/>
        <rFont val="Calibri"/>
      </rPr>
      <t>If DBMS authentication, using passwords, is not employed, this is not a finding.</t>
    </r>
    <r>
      <rPr>
        <sz val="11"/>
        <color rgb="FF000000"/>
        <rFont val="Calibri"/>
      </rPr>
      <t xml:space="preserve">
</t>
    </r>
    <r>
      <rPr>
        <sz val="11"/>
        <color rgb="FF000000"/>
        <rFont val="Calibri"/>
      </rPr>
      <t>In a SQL window, run this command:</t>
    </r>
    <r>
      <rPr>
        <sz val="11"/>
        <color rgb="FF000000"/>
        <rFont val="Calibri"/>
      </rPr>
      <t xml:space="preserve">
</t>
    </r>
    <r>
      <rPr>
        <sz val="11"/>
        <color rgb="FF000000"/>
        <rFont val="Calibri"/>
      </rPr>
      <t>select * from dba_profiles;</t>
    </r>
    <r>
      <rPr>
        <sz val="11"/>
        <color rgb="FF000000"/>
        <rFont val="Calibri"/>
      </rPr>
      <t xml:space="preserve">
</t>
    </r>
    <r>
      <rPr>
        <sz val="11"/>
        <color rgb="FF000000"/>
        <rFont val="Calibri"/>
      </rPr>
      <t>If there are UNLIMITED or NULL values in the "limit" column, this is a finding.</t>
    </r>
    <r>
      <rPr>
        <sz val="11"/>
        <color rgb="FF000000"/>
        <rFont val="Calibri"/>
      </rPr>
      <t xml:space="preserve">
</t>
    </r>
    <r>
      <rPr>
        <sz val="11"/>
        <color rgb="FF000000"/>
        <rFont val="Calibri"/>
      </rPr>
      <t>Review the password verification functions specified for the PASSWORD_VERIFY_FUNCTION settings for each profile. Determine whether the following rules are enforced by the code in those functions. If any are not, this is a finding.</t>
    </r>
    <r>
      <rPr>
        <sz val="11"/>
        <color rgb="FF000000"/>
        <rFont val="Calibri"/>
      </rPr>
      <t xml:space="preserve">
</t>
    </r>
    <r>
      <rPr>
        <sz val="11"/>
        <color rgb="FF000000"/>
        <rFont val="Calibri"/>
      </rPr>
      <t>a. minimum of 15 characters, including at least one of each of the following character sets:</t>
    </r>
    <r>
      <rPr>
        <sz val="11"/>
        <color rgb="FF000000"/>
        <rFont val="Calibri"/>
      </rPr>
      <t xml:space="preserve">
</t>
    </r>
    <r>
      <rPr>
        <sz val="11"/>
        <color rgb="FF000000"/>
        <rFont val="Calibri"/>
      </rPr>
      <t>- Uppercase</t>
    </r>
    <r>
      <rPr>
        <sz val="11"/>
        <color rgb="FF000000"/>
        <rFont val="Calibri"/>
      </rPr>
      <t xml:space="preserve">
</t>
    </r>
    <r>
      <rPr>
        <sz val="11"/>
        <color rgb="FF000000"/>
        <rFont val="Calibri"/>
      </rPr>
      <t>- Lowercase</t>
    </r>
    <r>
      <rPr>
        <sz val="11"/>
        <color rgb="FF000000"/>
        <rFont val="Calibri"/>
      </rPr>
      <t xml:space="preserve">
</t>
    </r>
    <r>
      <rPr>
        <sz val="11"/>
        <color rgb="FF000000"/>
        <rFont val="Calibri"/>
      </rPr>
      <t>- Numeric</t>
    </r>
    <r>
      <rPr>
        <sz val="11"/>
        <color rgb="FF000000"/>
        <rFont val="Calibri"/>
      </rPr>
      <t xml:space="preserve">
</t>
    </r>
    <r>
      <rPr>
        <sz val="11"/>
        <color rgb="FF000000"/>
        <rFont val="Calibri"/>
      </rPr>
      <t>- Special characters (e.g., ~ ! @ # $ % ^ &amp; * ( ) _ + = - ' [ ] / ? &gt; &lt;)</t>
    </r>
    <r>
      <rPr>
        <sz val="11"/>
        <color rgb="FF000000"/>
        <rFont val="Calibri"/>
      </rPr>
      <t xml:space="preserve">
</t>
    </r>
    <r>
      <rPr>
        <sz val="11"/>
        <color rgb="FF000000"/>
        <rFont val="Calibri"/>
      </rPr>
      <t>b. Minimum number of characters changed from previous password: 50 percent of the minimum password length; that is, eight.</t>
    </r>
    <r>
      <rPr>
        <sz val="11"/>
        <color rgb="FF000000"/>
        <rFont val="Calibri"/>
      </rPr>
      <t xml:space="preserve">
</t>
    </r>
    <r>
      <rPr>
        <sz val="11"/>
        <color rgb="FF000000"/>
        <rFont val="Calibri"/>
      </rPr>
      <t>Review the DBMS settings relating to password lifetime. Determine whether the following rules are enforced. If any are not, this is a finding.</t>
    </r>
    <r>
      <rPr>
        <sz val="11"/>
        <color rgb="FF000000"/>
        <rFont val="Calibri"/>
      </rPr>
      <t xml:space="preserve">
</t>
    </r>
    <r>
      <rPr>
        <sz val="11"/>
        <color rgb="FF000000"/>
        <rFont val="Calibri"/>
      </rPr>
      <t>a. Password lifetime limits for interactive accounts: minimum 24 hours, maximum 60 days.</t>
    </r>
    <r>
      <rPr>
        <sz val="11"/>
        <color rgb="FF000000"/>
        <rFont val="Calibri"/>
      </rPr>
      <t xml:space="preserve">
</t>
    </r>
    <r>
      <rPr>
        <sz val="11"/>
        <color rgb="FF000000"/>
        <rFont val="Calibri"/>
      </rPr>
      <t>b. Password lifetime limits for noninteractive accounts: minimum 24 hours, maximum 365 days.</t>
    </r>
    <r>
      <rPr>
        <sz val="11"/>
        <color rgb="FF000000"/>
        <rFont val="Calibri"/>
      </rPr>
      <t xml:space="preserve">
</t>
    </r>
    <r>
      <rPr>
        <sz val="11"/>
        <color rgb="FF000000"/>
        <rFont val="Calibri"/>
      </rPr>
      <t>c. Number of password changes before an old one may be reused: minimum of five.</t>
    </r>
  </si>
  <si>
    <t>V-259247</t>
  </si>
  <si>
    <r>
      <rPr>
        <sz val="11"/>
        <rFont val="Calibri"/>
      </rPr>
      <t>If passwords are used for authentication, the EDB Postgres Advanced Server must store only hashed, salted representations of passwords.</t>
    </r>
  </si>
  <si>
    <r>
      <rPr>
        <sz val="11"/>
        <color rgb="FF000000"/>
        <rFont val="Calibri"/>
      </rPr>
      <t>Execute the following SQL as the "enterprisedb" user:</t>
    </r>
    <r>
      <rPr>
        <sz val="11"/>
        <color rgb="FF000000"/>
        <rFont val="Calibri"/>
      </rPr>
      <t xml:space="preserve">
</t>
    </r>
    <r>
      <rPr>
        <sz val="11"/>
        <color rgb="FF000000"/>
        <rFont val="Calibri"/>
      </rPr>
      <t>ALTER SYSTEM SET password_encryption = 'scram-sha-256';</t>
    </r>
    <r>
      <rPr>
        <sz val="11"/>
        <color rgb="FF000000"/>
        <rFont val="Calibri"/>
      </rPr>
      <t xml:space="preserve">
</t>
    </r>
    <r>
      <rPr>
        <sz val="11"/>
        <color rgb="FF000000"/>
        <rFont val="Calibri"/>
      </rPr>
      <t>SELECT pg_reload_conf();</t>
    </r>
  </si>
  <si>
    <r>
      <rPr>
        <sz val="11"/>
        <color rgb="FF000000"/>
        <rFont val="Calibri"/>
      </rPr>
      <t>The DOD standard for authentication is DOD-approved PKI certificates.</t>
    </r>
    <r>
      <rPr>
        <sz val="11"/>
        <color rgb="FF000000"/>
        <rFont val="Calibri"/>
      </rPr>
      <t xml:space="preserve">
</t>
    </r>
    <r>
      <rPr>
        <sz val="11"/>
        <color rgb="FF000000"/>
        <rFont val="Calibri"/>
      </rPr>
      <t>Authentication based on User ID and Password may be used only when it is not possible to employ a PKI certificate, and requires Authorizing Official ( AO) approval.</t>
    </r>
    <r>
      <rPr>
        <sz val="11"/>
        <color rgb="FF000000"/>
        <rFont val="Calibri"/>
      </rPr>
      <t xml:space="preserve">
</t>
    </r>
    <r>
      <rPr>
        <sz val="11"/>
        <color rgb="FF000000"/>
        <rFont val="Calibri"/>
      </rPr>
      <t>In such cases, database passwords stored in clear text, using reversible encryption, or using unsalted hashes would be vulnerable to unauthorized disclosure. Database passwords must always be in the form of one-way, salted hashes when stored internally or externally to the DBMS.</t>
    </r>
  </si>
  <si>
    <r>
      <rPr>
        <sz val="11"/>
        <color rgb="FF000000"/>
        <rFont val="Calibri"/>
      </rPr>
      <t>Execute the following SQL as the "enterprisedb" user:</t>
    </r>
    <r>
      <rPr>
        <sz val="11"/>
        <color rgb="FF000000"/>
        <rFont val="Calibri"/>
      </rPr>
      <t xml:space="preserve">
</t>
    </r>
    <r>
      <rPr>
        <sz val="11"/>
        <color rgb="FF000000"/>
        <rFont val="Calibri"/>
      </rPr>
      <t>SHOW password_encryption;</t>
    </r>
    <r>
      <rPr>
        <sz val="11"/>
        <color rgb="FF000000"/>
        <rFont val="Calibri"/>
      </rPr>
      <t xml:space="preserve">
</t>
    </r>
    <r>
      <rPr>
        <sz val="11"/>
        <color rgb="FF000000"/>
        <rFont val="Calibri"/>
      </rPr>
      <t>If the value is not "scram-sha-256", this is a finding.</t>
    </r>
  </si>
  <si>
    <t>V-259248</t>
  </si>
  <si>
    <r>
      <rPr>
        <sz val="11"/>
        <rFont val="Calibri"/>
      </rPr>
      <t>If passwords are used for authentication, the EDB Postgres Advanced Server must transmit only encrypted representations of passwords.</t>
    </r>
  </si>
  <si>
    <r>
      <rPr>
        <sz val="11"/>
        <color rgb="FF000000"/>
        <rFont val="Calibri"/>
      </rPr>
      <t>Open the "pg_hba.conf" file in an editor. The default path for the pg_hba.conf file is /var/lib/edb/as&lt;version&gt;/data (PGDATA), but this will vary according to local circumstances.</t>
    </r>
    <r>
      <rPr>
        <sz val="11"/>
        <color rgb="FF000000"/>
        <rFont val="Calibri"/>
      </rPr>
      <t xml:space="preserve">
</t>
    </r>
    <r>
      <rPr>
        <sz val="11"/>
        <color rgb="FF000000"/>
        <rFont val="Calibri"/>
      </rPr>
      <t>For any rows that have TYPE of "hostssl", append "clientcert=1" in the OPTIONS column at the end of the line.</t>
    </r>
  </si>
  <si>
    <r>
      <rPr>
        <sz val="11"/>
        <color rgb="FF000000"/>
        <rFont val="Calibri"/>
      </rPr>
      <t>The DOD standard for authentication is DOD-approved PKI certificates.</t>
    </r>
    <r>
      <rPr>
        <sz val="11"/>
        <color rgb="FF000000"/>
        <rFont val="Calibri"/>
      </rPr>
      <t xml:space="preserve">
</t>
    </r>
    <r>
      <rPr>
        <sz val="11"/>
        <color rgb="FF000000"/>
        <rFont val="Calibri"/>
      </rPr>
      <t>Authentication based on User ID and Password may be used only when it is not possible to employ a PKI certificate, and requires AO approval.</t>
    </r>
    <r>
      <rPr>
        <sz val="11"/>
        <color rgb="FF000000"/>
        <rFont val="Calibri"/>
      </rPr>
      <t xml:space="preserve">
</t>
    </r>
    <r>
      <rPr>
        <sz val="11"/>
        <color rgb="FF000000"/>
        <rFont val="Calibri"/>
      </rPr>
      <t>In such cases, passwords need to be protected at all times, and encryption is the standard method for protecting passwords during transmission.</t>
    </r>
    <r>
      <rPr>
        <sz val="11"/>
        <color rgb="FF000000"/>
        <rFont val="Calibri"/>
      </rPr>
      <t xml:space="preserve">
</t>
    </r>
    <r>
      <rPr>
        <sz val="11"/>
        <color rgb="FF000000"/>
        <rFont val="Calibri"/>
      </rPr>
      <t>DBMS passwords sent in clear text format across the network are vulnerable to discovery by unauthorized users. Disclosure of passwords may easily lead to unauthorized access to the database.</t>
    </r>
  </si>
  <si>
    <r>
      <rPr>
        <sz val="11"/>
        <color rgb="FF000000"/>
        <rFont val="Calibri"/>
      </rPr>
      <t>Open the "pg_hba.conf" file in a viewer or editor. The default path for the pg_hba.conf file is /var/lib/edb/as&lt;version&gt;/data (PGDATA), but this will vary according to local circumstances.</t>
    </r>
    <r>
      <rPr>
        <sz val="11"/>
        <color rgb="FF000000"/>
        <rFont val="Calibri"/>
      </rPr>
      <t xml:space="preserve">
</t>
    </r>
    <r>
      <rPr>
        <sz val="11"/>
        <color rgb="FF000000"/>
        <rFont val="Calibri"/>
      </rPr>
      <t>If any rows have TYPE of "hostssl" but do not include "clientcert=1" in the OPTIONS column at the end of the line, this is a finding.</t>
    </r>
  </si>
  <si>
    <t>V-259249</t>
  </si>
  <si>
    <r>
      <rPr>
        <sz val="11"/>
        <rFont val="Calibri"/>
      </rPr>
      <t>The EDB Postgres Advanced Server, when utilizing PKI-based authentication, must validate certificates by performing RFC 5280-compliant certification path validation.</t>
    </r>
  </si>
  <si>
    <r>
      <rPr>
        <sz val="11"/>
        <color rgb="FF000000"/>
        <rFont val="Calibri"/>
      </rPr>
      <t>Open "&lt;postgresql data directory&gt;/pg_hba.conf" in an editor. The default path for the postgresql data directory is /var/lib/edb/as&lt;version&gt;/data (PGDATA), but this will vary according to local circumstances.</t>
    </r>
    <r>
      <rPr>
        <sz val="11"/>
        <color rgb="FF000000"/>
        <rFont val="Calibri"/>
      </rPr>
      <t xml:space="preserve">
</t>
    </r>
    <r>
      <rPr>
        <sz val="11"/>
        <color rgb="FF000000"/>
        <rFont val="Calibri"/>
      </rPr>
      <t>For any rows that have TYPE of "hostssl", append "clientcert=1" in the OPTIONS column at the end of the line.</t>
    </r>
  </si>
  <si>
    <r>
      <rPr>
        <sz val="11"/>
        <color rgb="FF000000"/>
        <rFont val="Calibri"/>
      </rPr>
      <t>The DOD standard for authentication is DOD-approved PKI certificates.</t>
    </r>
    <r>
      <rPr>
        <sz val="11"/>
        <color rgb="FF000000"/>
        <rFont val="Calibri"/>
      </rPr>
      <t xml:space="preserve">
</t>
    </r>
    <r>
      <rPr>
        <sz val="11"/>
        <color rgb="FF000000"/>
        <rFont val="Calibri"/>
      </rPr>
      <t>A certificate's certification path is the path from the end entity certificate to a trusted root certification authority (CA). Certification path validation is necessary for a relying party to make an informed decision regarding acceptance of an end entity certificate. Certification path validation includes checks such as certificate issuer trust, time validity and revocation status for each certificate in the certification path. Revocation status information for CA and subject certificates in a certification path is commonly provided via certificate revocation lists (CRLs) or online certificate status protocol (OCSP) responses.</t>
    </r>
    <r>
      <rPr>
        <sz val="11"/>
        <color rgb="FF000000"/>
        <rFont val="Calibri"/>
      </rPr>
      <t xml:space="preserve">
</t>
    </r>
    <r>
      <rPr>
        <sz val="11"/>
        <color rgb="FF000000"/>
        <rFont val="Calibri"/>
      </rPr>
      <t>Database Management Systems that do not validate certificates by performing RFC 5280-compliant certification path validation are in danger of accepting certificates that are invalid and/or counterfeit. This could allow unauthorized access to the database.</t>
    </r>
  </si>
  <si>
    <r>
      <rPr>
        <sz val="11"/>
        <color rgb="FF000000"/>
        <rFont val="Calibri"/>
      </rPr>
      <t>Open "&lt;postgresql data directory&gt;/pg_hba.conf" in a viewer or editor. The default path for the postgresql data directory is /var/lib/edb/as&lt;version&gt;/data (PGDATA), but this will vary according to local circumstances.</t>
    </r>
    <r>
      <rPr>
        <sz val="11"/>
        <color rgb="FF000000"/>
        <rFont val="Calibri"/>
      </rPr>
      <t xml:space="preserve">
</t>
    </r>
    <r>
      <rPr>
        <sz val="11"/>
        <color rgb="FF000000"/>
        <rFont val="Calibri"/>
      </rPr>
      <t>If any rows have TYPE of "hostssl" but do not include "clientcert=1" in the OPTIONS column at the end of the line, this is a finding.</t>
    </r>
  </si>
  <si>
    <t>V-259250</t>
  </si>
  <si>
    <r>
      <rPr>
        <sz val="11"/>
        <rFont val="Calibri"/>
      </rPr>
      <t>The EDB Postgres Advanced Server must enforce authorized access to all PKI private keys stored/used by the EDB Postgres Advanced Server.</t>
    </r>
  </si>
  <si>
    <r>
      <rPr>
        <sz val="11"/>
        <color rgb="FF000000"/>
        <rFont val="Calibri"/>
      </rPr>
      <t>Run these commands:</t>
    </r>
    <r>
      <rPr>
        <sz val="11"/>
        <color rgb="FF000000"/>
        <rFont val="Calibri"/>
      </rPr>
      <t xml:space="preserve">
</t>
    </r>
    <r>
      <rPr>
        <sz val="11"/>
        <color rgb="FF000000"/>
        <rFont val="Calibri"/>
      </rPr>
      <t>&gt; chown enterprisedb &lt;postgresql data directory&gt;/server.key"</t>
    </r>
    <r>
      <rPr>
        <sz val="11"/>
        <color rgb="FF000000"/>
        <rFont val="Calibri"/>
      </rPr>
      <t xml:space="preserve">
</t>
    </r>
    <r>
      <rPr>
        <sz val="11"/>
        <color rgb="FF000000"/>
        <rFont val="Calibri"/>
      </rPr>
      <t>&gt; chgrp enterprisedb &lt;postgresql data directory&gt;/server.key</t>
    </r>
    <r>
      <rPr>
        <sz val="11"/>
        <color rgb="FF000000"/>
        <rFont val="Calibri"/>
      </rPr>
      <t xml:space="preserve">
</t>
    </r>
    <r>
      <rPr>
        <sz val="11"/>
        <color rgb="FF000000"/>
        <rFont val="Calibri"/>
      </rPr>
      <t>&gt; chmod 600 &lt;postgresql data directory&gt;/server.key</t>
    </r>
    <r>
      <rPr>
        <sz val="11"/>
        <color rgb="FF000000"/>
        <rFont val="Calibri"/>
      </rPr>
      <t xml:space="preserve">
</t>
    </r>
    <r>
      <rPr>
        <sz val="11"/>
        <color rgb="FF000000"/>
        <rFont val="Calibri"/>
      </rPr>
      <t>The default path for the postgresql data directory is /var/lib/edb/as&lt;version&gt;/data (PGDATA), but this will vary according to local circumstances.</t>
    </r>
  </si>
  <si>
    <r>
      <rPr>
        <sz val="11"/>
        <color rgb="FF000000"/>
        <rFont val="Calibri"/>
      </rPr>
      <t>The DOD standard for authentication is DOD-approved PKI certificates. PKI certificate-based authentication is performed by requiring the certificate holder to cryptographically prove possession of the corresponding private key.</t>
    </r>
    <r>
      <rPr>
        <sz val="11"/>
        <color rgb="FF000000"/>
        <rFont val="Calibri"/>
      </rPr>
      <t xml:space="preserve">
</t>
    </r>
    <r>
      <rPr>
        <sz val="11"/>
        <color rgb="FF000000"/>
        <rFont val="Calibri"/>
      </rPr>
      <t>If the private key is stolen, an attacker can use the private key(s) to impersonate the certificate holder. In cases where the DBMS-stored private keys are used to authenticate the DBMS to the system's clients, loss of the corresponding private keys would allow an attacker to successfully perform undetected man-in-the-middle attacks against the DBMS system and its clients.</t>
    </r>
    <r>
      <rPr>
        <sz val="11"/>
        <color rgb="FF000000"/>
        <rFont val="Calibri"/>
      </rPr>
      <t xml:space="preserve">
</t>
    </r>
    <r>
      <rPr>
        <sz val="11"/>
        <color rgb="FF000000"/>
        <rFont val="Calibri"/>
      </rPr>
      <t>Both the holder of a digital certificate and the issuing authority must take careful measures to protect the corresponding private key. Private keys should always be generated and protected in FIPS 140-2 or 140-3 validated cryptographic modules.</t>
    </r>
    <r>
      <rPr>
        <sz val="11"/>
        <color rgb="FF000000"/>
        <rFont val="Calibri"/>
      </rPr>
      <t xml:space="preserve">
</t>
    </r>
    <r>
      <rPr>
        <sz val="11"/>
        <color rgb="FF000000"/>
        <rFont val="Calibri"/>
      </rPr>
      <t>All access to the private key(s) of the DBMS must be restricted to authorized and authenticated users. If unauthorized users have access to one or more of the DBMS's private keys, an attacker could gain access to the key(s) and use them to impersonate the database on the network or otherwise perform unauthorized actions.</t>
    </r>
  </si>
  <si>
    <r>
      <rPr>
        <sz val="11"/>
        <color rgb="FF000000"/>
        <rFont val="Calibri"/>
      </rPr>
      <t>Verify User ownership, Group ownership, and permissions on the "server.key" file:</t>
    </r>
    <r>
      <rPr>
        <sz val="11"/>
        <color rgb="FF000000"/>
        <rFont val="Calibri"/>
      </rPr>
      <t xml:space="preserve">
</t>
    </r>
    <r>
      <rPr>
        <sz val="11"/>
        <color rgb="FF000000"/>
        <rFont val="Calibri"/>
      </rPr>
      <t>&gt; ls -alL &lt;postgresql data directory&gt;/server.key</t>
    </r>
    <r>
      <rPr>
        <sz val="11"/>
        <color rgb="FF000000"/>
        <rFont val="Calibri"/>
      </rPr>
      <t xml:space="preserve">
</t>
    </r>
    <r>
      <rPr>
        <sz val="11"/>
        <color rgb="FF000000"/>
        <rFont val="Calibri"/>
      </rPr>
      <t>If the User owner is not "enterprisedb", this is a finding.</t>
    </r>
    <r>
      <rPr>
        <sz val="11"/>
        <color rgb="FF000000"/>
        <rFont val="Calibri"/>
      </rPr>
      <t xml:space="preserve">
</t>
    </r>
    <r>
      <rPr>
        <sz val="11"/>
        <color rgb="FF000000"/>
        <rFont val="Calibri"/>
      </rPr>
      <t>If the Group owner is not "enterprisedb", this is a finding.</t>
    </r>
    <r>
      <rPr>
        <sz val="11"/>
        <color rgb="FF000000"/>
        <rFont val="Calibri"/>
      </rPr>
      <t xml:space="preserve">
</t>
    </r>
    <r>
      <rPr>
        <sz val="11"/>
        <color rgb="FF000000"/>
        <rFont val="Calibri"/>
      </rPr>
      <t>If the file is more permissive than 600, this is a finding.</t>
    </r>
    <r>
      <rPr>
        <sz val="11"/>
        <color rgb="FF000000"/>
        <rFont val="Calibri"/>
      </rPr>
      <t xml:space="preserve">
</t>
    </r>
    <r>
      <rPr>
        <sz val="11"/>
        <color rgb="FF000000"/>
        <rFont val="Calibri"/>
      </rPr>
      <t>The default path for the postgresql data directory is /var/lib/edb/as&lt;version&gt;/data (PGDATA), but this will vary according to local circumstances.</t>
    </r>
  </si>
  <si>
    <t>V-259251</t>
  </si>
  <si>
    <r>
      <rPr>
        <sz val="11"/>
        <rFont val="Calibri"/>
      </rPr>
      <t>The DBMS must map the PKI-authenticated identity to an associated user account.</t>
    </r>
  </si>
  <si>
    <r>
      <rPr>
        <sz val="11"/>
        <color rgb="FF000000"/>
        <rFont val="Calibri"/>
      </rPr>
      <t>Configure PostgreSQL to map authenticated identities directly to PostgreSQL user accounts.</t>
    </r>
  </si>
  <si>
    <r>
      <rPr>
        <sz val="11"/>
        <color rgb="FF000000"/>
        <rFont val="Calibri"/>
      </rPr>
      <t>The DOD standard for authentication is DOD-approved PKI certificates. Once a PKI certificate has been validated, it must be mapped to a DBMS user account for the authenticated identity to be meaningful to the DBMS and useful for authorization decisions.</t>
    </r>
  </si>
  <si>
    <r>
      <rPr>
        <sz val="11"/>
        <color rgb="FF000000"/>
        <rFont val="Calibri"/>
      </rPr>
      <t>The Common Name (cn) attribute of the certificate will be compared to the requested database user name and, if they match, the login will be allowed.</t>
    </r>
    <r>
      <rPr>
        <sz val="11"/>
        <color rgb="FF000000"/>
        <rFont val="Calibri"/>
      </rPr>
      <t xml:space="preserve">
</t>
    </r>
    <r>
      <rPr>
        <sz val="11"/>
        <color rgb="FF000000"/>
        <rFont val="Calibri"/>
      </rPr>
      <t>To check the cn of the certificate, using openssl, do the following:</t>
    </r>
    <r>
      <rPr>
        <sz val="11"/>
        <color rgb="FF000000"/>
        <rFont val="Calibri"/>
      </rPr>
      <t xml:space="preserve">
</t>
    </r>
    <r>
      <rPr>
        <sz val="11"/>
        <color rgb="FF000000"/>
        <rFont val="Calibri"/>
      </rPr>
      <t>$ openssl x509 -noout -subject -in client_cert</t>
    </r>
    <r>
      <rPr>
        <sz val="11"/>
        <color rgb="FF000000"/>
        <rFont val="Calibri"/>
      </rPr>
      <t xml:space="preserve">
</t>
    </r>
    <r>
      <rPr>
        <sz val="11"/>
        <color rgb="FF000000"/>
        <rFont val="Calibri"/>
      </rPr>
      <t>If the cn does not match the users listed in PostgreSQL and no user mapping is used, this is a finding.</t>
    </r>
    <r>
      <rPr>
        <sz val="11"/>
        <color rgb="FF000000"/>
        <rFont val="Calibri"/>
      </rPr>
      <t xml:space="preserve">
</t>
    </r>
    <r>
      <rPr>
        <sz val="11"/>
        <color rgb="FF000000"/>
        <rFont val="Calibri"/>
      </rPr>
      <t>User name mapping can be used to allow cn to be different from the database user name. If User Name Maps are used, run the following as the database administrator (shown here as "enterprisedb"), to get a list of maps used for authentication:</t>
    </r>
    <r>
      <rPr>
        <sz val="11"/>
        <color rgb="FF000000"/>
        <rFont val="Calibri"/>
      </rPr>
      <t xml:space="preserve">
</t>
    </r>
    <r>
      <rPr>
        <sz val="11"/>
        <color rgb="FF000000"/>
        <rFont val="Calibri"/>
      </rPr>
      <t>$ sudo su - enterprisedb</t>
    </r>
    <r>
      <rPr>
        <sz val="11"/>
        <color rgb="FF000000"/>
        <rFont val="Calibri"/>
      </rPr>
      <t xml:space="preserve">
</t>
    </r>
    <r>
      <rPr>
        <sz val="11"/>
        <color rgb="FF000000"/>
        <rFont val="Calibri"/>
      </rPr>
      <t>$ grep "map" $&lt;data directory&gt;/pg_hba.conf</t>
    </r>
    <r>
      <rPr>
        <sz val="11"/>
        <color rgb="FF000000"/>
        <rFont val="Calibri"/>
      </rPr>
      <t xml:space="preserve">
</t>
    </r>
    <r>
      <rPr>
        <sz val="11"/>
        <color rgb="FF000000"/>
        <rFont val="Calibri"/>
      </rPr>
      <t>The default path for the postgresql data directory is /var/lib/edb/as&lt;version&gt;/data (PGDATA), but this will vary according to local circumstances.</t>
    </r>
    <r>
      <rPr>
        <sz val="11"/>
        <color rgb="FF000000"/>
        <rFont val="Calibri"/>
      </rPr>
      <t xml:space="preserve">
</t>
    </r>
    <r>
      <rPr>
        <sz val="11"/>
        <color rgb="FF000000"/>
        <rFont val="Calibri"/>
      </rPr>
      <t>With the names of the maps used, check those maps against the user name mappings in pg_ident.conf:</t>
    </r>
    <r>
      <rPr>
        <sz val="11"/>
        <color rgb="FF000000"/>
        <rFont val="Calibri"/>
      </rPr>
      <t xml:space="preserve">
</t>
    </r>
    <r>
      <rPr>
        <sz val="11"/>
        <color rgb="FF000000"/>
        <rFont val="Calibri"/>
      </rPr>
      <t>$ sudo su - enterprisedb</t>
    </r>
    <r>
      <rPr>
        <sz val="11"/>
        <color rgb="FF000000"/>
        <rFont val="Calibri"/>
      </rPr>
      <t xml:space="preserve">
</t>
    </r>
    <r>
      <rPr>
        <sz val="11"/>
        <color rgb="FF000000"/>
        <rFont val="Calibri"/>
      </rPr>
      <t>$ cat &lt;data directory&gt;/pg_ident.conf</t>
    </r>
    <r>
      <rPr>
        <sz val="11"/>
        <color rgb="FF000000"/>
        <rFont val="Calibri"/>
      </rPr>
      <t xml:space="preserve">
</t>
    </r>
    <r>
      <rPr>
        <sz val="11"/>
        <color rgb="FF000000"/>
        <rFont val="Calibri"/>
      </rPr>
      <t>If user accounts are not being mapped to authenticated identities, this is a finding.</t>
    </r>
    <r>
      <rPr>
        <sz val="11"/>
        <color rgb="FF000000"/>
        <rFont val="Calibri"/>
      </rPr>
      <t xml:space="preserve">
</t>
    </r>
    <r>
      <rPr>
        <sz val="11"/>
        <color rgb="FF000000"/>
        <rFont val="Calibri"/>
      </rPr>
      <t>If the cn and the username mapping do not match, this is a finding.</t>
    </r>
  </si>
  <si>
    <t>V-259252</t>
  </si>
  <si>
    <r>
      <rPr>
        <sz val="11"/>
        <rFont val="Calibri"/>
      </rPr>
      <t>When using command-line tools such as psql, users must use a logon method that does not expose the password.</t>
    </r>
  </si>
  <si>
    <r>
      <rPr>
        <sz val="11"/>
        <color rgb="FF000000"/>
        <rFont val="Calibri"/>
      </rPr>
      <t>For psql, which can accept a plain-text password, and any other essential tool with the same limitation:</t>
    </r>
    <r>
      <rPr>
        <sz val="11"/>
        <color rgb="FF000000"/>
        <rFont val="Calibri"/>
      </rPr>
      <t xml:space="preserve">
</t>
    </r>
    <r>
      <rPr>
        <sz val="11"/>
        <color rgb="FF000000"/>
        <rFont val="Calibri"/>
      </rPr>
      <t>1. Document the need for it, who uses it, and any relevant mitigations, and obtain AO approval.</t>
    </r>
    <r>
      <rPr>
        <sz val="11"/>
        <color rgb="FF000000"/>
        <rFont val="Calibri"/>
      </rPr>
      <t xml:space="preserve">
</t>
    </r>
    <r>
      <rPr>
        <sz val="11"/>
        <color rgb="FF000000"/>
        <rFont val="Calibri"/>
      </rPr>
      <t>2. Train all users of the tool in the importance of not using the plain-text password option and in how to keep the password hidden by using the "-w" option.</t>
    </r>
  </si>
  <si>
    <r>
      <rPr>
        <sz val="11"/>
        <color rgb="FF000000"/>
        <rFont val="Calibri"/>
      </rPr>
      <t>To prevent the compromise of authentication information, such as passwords and PINs, during the authentication process, the feedback from the information system must not provide any information that would allow an unauthorized user to compromise the authentication mechanism.</t>
    </r>
    <r>
      <rPr>
        <sz val="11"/>
        <color rgb="FF000000"/>
        <rFont val="Calibri"/>
      </rPr>
      <t xml:space="preserve">
</t>
    </r>
    <r>
      <rPr>
        <sz val="11"/>
        <color rgb="FF000000"/>
        <rFont val="Calibri"/>
      </rPr>
      <t>Obfuscation of user-provided information when typed into the system is a method used in addressing this risk.</t>
    </r>
    <r>
      <rPr>
        <sz val="11"/>
        <color rgb="FF000000"/>
        <rFont val="Calibri"/>
      </rPr>
      <t xml:space="preserve">
</t>
    </r>
    <r>
      <rPr>
        <sz val="11"/>
        <color rgb="FF000000"/>
        <rFont val="Calibri"/>
      </rPr>
      <t>For example, displaying asterisks when a user types in a password or PIN, is an example of obscuring feedback of authentication information.</t>
    </r>
    <r>
      <rPr>
        <sz val="11"/>
        <color rgb="FF000000"/>
        <rFont val="Calibri"/>
      </rPr>
      <t xml:space="preserve">
</t>
    </r>
    <r>
      <rPr>
        <sz val="11"/>
        <color rgb="FF000000"/>
        <rFont val="Calibri"/>
      </rPr>
      <t>This requirement is applicable when mixed-mode authentication is enabled. When this is the case, password-authenticated accounts can be created in and authenticated by SQL Server. Other STIG requirements prohibit the use of mixed-mode authentication except when justified and approved. This deals with the exceptions.</t>
    </r>
    <r>
      <rPr>
        <sz val="11"/>
        <color rgb="FF000000"/>
        <rFont val="Calibri"/>
      </rPr>
      <t xml:space="preserve">
</t>
    </r>
    <r>
      <rPr>
        <sz val="11"/>
        <color rgb="FF000000"/>
        <rFont val="Calibri"/>
      </rPr>
      <t>Psql is part of any PostgreSQL installation. Other command-line tools may also exist. These tools can accept a plain-text password, but do offer alternative techniques. Since the typical user of these tools is a database administrator, the consequences of password compromise are particularly serious. Therefore, the use of plain-text passwords must be prohibited, as a matter of practice and procedure.</t>
    </r>
  </si>
  <si>
    <r>
      <rPr>
        <sz val="11"/>
        <color rgb="FF000000"/>
        <rFont val="Calibri"/>
      </rPr>
      <t>For psql, which cannot be configured not to accept a plain-text password, and any other essential tool with the same limitation, verify that the system documentation explains the need for the tool, who uses it, and any relevant mitigations and that AO approval has been obtained. If not, this is a finding.</t>
    </r>
    <r>
      <rPr>
        <sz val="11"/>
        <color rgb="FF000000"/>
        <rFont val="Calibri"/>
      </rPr>
      <t xml:space="preserve">
</t>
    </r>
    <r>
      <rPr>
        <sz val="11"/>
        <color rgb="FF000000"/>
        <rFont val="Calibri"/>
      </rPr>
      <t>Request evidence that all users of the tool are trained in the importance of using the "-w" option and not using the plain-text password option and in how to keep the password hidden and that they adhere to this practice. If not, this is a finding.</t>
    </r>
  </si>
  <si>
    <t>V-259253</t>
  </si>
  <si>
    <r>
      <rPr>
        <sz val="11"/>
        <rFont val="Calibri"/>
      </rPr>
      <t>Applications must obscure feedback of authentication information during the authentication process to protect the information from possible exploitation/use by unauthorized individuals.</t>
    </r>
  </si>
  <si>
    <r>
      <rPr>
        <sz val="11"/>
        <color rgb="FF000000"/>
        <rFont val="Calibri"/>
      </rPr>
      <t>Configure or modify applications to prohibit display of passwords in clear text.</t>
    </r>
  </si>
  <si>
    <r>
      <rPr>
        <sz val="11"/>
        <color rgb="FF000000"/>
        <rFont val="Calibri"/>
      </rPr>
      <t>To prevent the compromise of authentication information, such as passwords and PINs, during the authentication process, the feedback from the information system must not provide any information that would allow an unauthorized user to compromise the authentication mechanism.</t>
    </r>
    <r>
      <rPr>
        <sz val="11"/>
        <color rgb="FF000000"/>
        <rFont val="Calibri"/>
      </rPr>
      <t xml:space="preserve">
</t>
    </r>
    <r>
      <rPr>
        <sz val="11"/>
        <color rgb="FF000000"/>
        <rFont val="Calibri"/>
      </rPr>
      <t>Obfuscation of user-provided information when typed into the system is a method used in addressing this risk.</t>
    </r>
    <r>
      <rPr>
        <sz val="11"/>
        <color rgb="FF000000"/>
        <rFont val="Calibri"/>
      </rPr>
      <t xml:space="preserve">
</t>
    </r>
    <r>
      <rPr>
        <sz val="11"/>
        <color rgb="FF000000"/>
        <rFont val="Calibri"/>
      </rPr>
      <t>For example, displaying asterisks when a user types in a password or PIN, is an example of obscuring feedback of authentication information.</t>
    </r>
    <r>
      <rPr>
        <sz val="11"/>
        <color rgb="FF000000"/>
        <rFont val="Calibri"/>
      </rPr>
      <t xml:space="preserve">
</t>
    </r>
    <r>
      <rPr>
        <sz val="11"/>
        <color rgb="FF000000"/>
        <rFont val="Calibri"/>
      </rPr>
      <t>Database applications may allow for entry of the account name and password as a visible parameter of the application execution command. This practice must be prohibited and disabled to prevent shoulder surfing.</t>
    </r>
    <r>
      <rPr>
        <sz val="11"/>
        <color rgb="FF000000"/>
        <rFont val="Calibri"/>
      </rPr>
      <t xml:space="preserve">
</t>
    </r>
    <r>
      <rPr>
        <sz val="11"/>
        <color rgb="FF000000"/>
        <rFont val="Calibri"/>
      </rPr>
      <t>This calls for review of applications,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</si>
  <si>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Determine whether any applications that access the database allow for entry of the account name and password or PIN.</t>
    </r>
    <r>
      <rPr>
        <sz val="11"/>
        <color rgb="FF000000"/>
        <rFont val="Calibri"/>
      </rPr>
      <t xml:space="preserve">
</t>
    </r>
    <r>
      <rPr>
        <sz val="11"/>
        <color rgb="FF000000"/>
        <rFont val="Calibri"/>
      </rPr>
      <t>If any do, determine whether these applications obfuscate authentication data. If they do not, this is a finding.</t>
    </r>
  </si>
  <si>
    <t>V-259254</t>
  </si>
  <si>
    <r>
      <rPr>
        <sz val="11"/>
        <rFont val="Calibri"/>
      </rPr>
      <t>The EDB Postgres Advanced Server must use NIST FIPS 140-2 or 140-3 validated cryptographic modules for cryptographic operations.</t>
    </r>
  </si>
  <si>
    <r>
      <rPr>
        <sz val="11"/>
        <color rgb="FF000000"/>
        <rFont val="Calibri"/>
      </rPr>
      <t>If fips_enabled = 0 or FIPS mode is not enabled, configure OpenSSL to be FIPS compliant.</t>
    </r>
    <r>
      <rPr>
        <sz val="11"/>
        <color rgb="FF000000"/>
        <rFont val="Calibri"/>
      </rPr>
      <t xml:space="preserve">
</t>
    </r>
    <r>
      <rPr>
        <sz val="11"/>
        <color rgb="FF000000"/>
        <rFont val="Calibri"/>
      </rPr>
      <t>Configure per operating system documentation:</t>
    </r>
    <r>
      <rPr>
        <sz val="11"/>
        <color rgb="FF000000"/>
        <rFont val="Calibri"/>
      </rPr>
      <t xml:space="preserve">
</t>
    </r>
    <r>
      <rPr>
        <sz val="11"/>
        <color rgb="FF000000"/>
        <rFont val="Calibri"/>
      </rPr>
      <t>RedHat7: https://access.redhat.com/documentation/en-us/red_hat_enterprise_linux/7/html/security_guide/chap-federal_standards_and_regulations</t>
    </r>
    <r>
      <rPr>
        <sz val="11"/>
        <color rgb="FF000000"/>
        <rFont val="Calibri"/>
      </rPr>
      <t xml:space="preserve">
</t>
    </r>
    <r>
      <rPr>
        <sz val="11"/>
        <color rgb="FF000000"/>
        <rFont val="Calibri"/>
      </rPr>
      <t>RedHat8: https://access.redhat.com/documentation/en-us/red_hat_enterprise_linux/8/html/security_hardening/assembly_installing-a-rhel-8-system-with-fips-mode-enabled_security-hardening</t>
    </r>
  </si>
  <si>
    <r>
      <rPr>
        <sz val="11"/>
        <color rgb="FF000000"/>
        <rFont val="Calibri"/>
      </rPr>
      <t>Use of weak or not validated cryptographic algorithms undermines the purposes of using encryption and digital signatures to protect data. Weak algorithms can be easily broken and not validated cryptographic modules may not implement algorithms correctly. Unapproved cryptographic modules or algorithms should not be relied on for authentication, confidentiality, or integrity. Weak cryptography could allow an attacker to gain access to and modify data stored in the database as well as the administration settings of the DBMS.</t>
    </r>
    <r>
      <rPr>
        <sz val="11"/>
        <color rgb="FF000000"/>
        <rFont val="Calibri"/>
      </rPr>
      <t xml:space="preserve">
</t>
    </r>
    <r>
      <rPr>
        <sz val="11"/>
        <color rgb="FF000000"/>
        <rFont val="Calibri"/>
      </rPr>
      <t>Applications (including DBMSs) using cryptography are required to use approved NIST FIPS 140-2 or 140-3 validated cryptographic modules that meet the requirements of applicable federal laws, Executive Orders, directives, policies, regulations, standards, and guidance.</t>
    </r>
    <r>
      <rPr>
        <sz val="11"/>
        <color rgb="FF000000"/>
        <rFont val="Calibri"/>
      </rPr>
      <t xml:space="preserve">
</t>
    </r>
    <r>
      <rPr>
        <sz val="11"/>
        <color rgb="FF000000"/>
        <rFont val="Calibri"/>
      </rPr>
      <t>NSA Type-X (where X=1, 2, 3, 4) products are NSA-certified, hardware-based encryption modules.</t>
    </r>
    <r>
      <rPr>
        <sz val="11"/>
        <color rgb="FF000000"/>
        <rFont val="Calibri"/>
      </rPr>
      <t xml:space="preserve">
</t>
    </r>
    <r>
      <rPr>
        <sz val="11"/>
        <color rgb="FF000000"/>
        <rFont val="Calibri"/>
      </rPr>
      <t>The standard for validating cryptographic modules will transition to the NIST FIPS 140-3 publication.</t>
    </r>
    <r>
      <rPr>
        <sz val="11"/>
        <color rgb="FF000000"/>
        <rFont val="Calibri"/>
      </rPr>
      <t xml:space="preserve">
</t>
    </r>
    <r>
      <rPr>
        <sz val="11"/>
        <color rgb="FF000000"/>
        <rFont val="Calibri"/>
      </rPr>
      <t>FIPS 140-2 modules can remain active for up to five years after validation or until September 21, 2026, when the FIPS 140-2 validations will be moved to the historical list. Even on the historical list, CMVP supports the purchase and use of these modules for existing systems. While Federal Agencies decide when they move to FIPS 140-3 only modules, purchasers are reminded that for several years there may be a limited selection of FIPS 140-3 modules from which to choose. CMVP recommends purchasers consider all modules that appear on the Validated Modules Search Page: https://csrc.nist.gov/projects/cryptographic-module-validation-program/validated-modules</t>
    </r>
    <r>
      <rPr>
        <sz val="11"/>
        <color rgb="FF000000"/>
        <rFont val="Calibri"/>
      </rPr>
      <t xml:space="preserve">
</t>
    </r>
    <r>
      <rPr>
        <sz val="11"/>
        <color rgb="FF000000"/>
        <rFont val="Calibri"/>
      </rPr>
      <t>More information on the FIPS 140-3 transition can be found here: https://csrc.nist.gov/Projects/fips-140-3-transition-effort/</t>
    </r>
  </si>
  <si>
    <r>
      <rPr>
        <sz val="11"/>
        <color rgb="FF000000"/>
        <rFont val="Calibri"/>
      </rPr>
      <t>If a FIPS-certified OpenSSL library is not installed, this is a finding.</t>
    </r>
    <r>
      <rPr>
        <sz val="11"/>
        <color rgb="FF000000"/>
        <rFont val="Calibri"/>
      </rPr>
      <t xml:space="preserve">
</t>
    </r>
    <r>
      <rPr>
        <sz val="11"/>
        <color rgb="FF000000"/>
        <rFont val="Calibri"/>
      </rPr>
      <t>Run the command "cat /proc/sys/crypto/fips_enabled".</t>
    </r>
    <r>
      <rPr>
        <sz val="11"/>
        <color rgb="FF000000"/>
        <rFont val="Calibri"/>
      </rPr>
      <t xml:space="preserve">
</t>
    </r>
    <r>
      <rPr>
        <sz val="11"/>
        <color rgb="FF000000"/>
        <rFont val="Calibri"/>
      </rPr>
      <t>If the output is not "1", this is a finding.</t>
    </r>
    <r>
      <rPr>
        <sz val="11"/>
        <color rgb="FF000000"/>
        <rFont val="Calibri"/>
      </rPr>
      <t xml:space="preserve">
</t>
    </r>
    <r>
      <rPr>
        <sz val="11"/>
        <color rgb="FF000000"/>
        <rFont val="Calibri"/>
      </rPr>
      <t>For RedHat 8 or higher, run "fips-mode-setup --check".</t>
    </r>
    <r>
      <rPr>
        <sz val="11"/>
        <color rgb="FF000000"/>
        <rFont val="Calibri"/>
      </rPr>
      <t xml:space="preserve">
</t>
    </r>
    <r>
      <rPr>
        <sz val="11"/>
        <color rgb="FF000000"/>
        <rFont val="Calibri"/>
      </rPr>
      <t>If the output is not "FIPS mode is enabled", this is a finding.</t>
    </r>
  </si>
  <si>
    <t>V-259255</t>
  </si>
  <si>
    <r>
      <rPr>
        <sz val="11"/>
        <rFont val="Calibri"/>
      </rPr>
      <t>The EDB Postgres Advanced Server must be configured on a platform that has a NIST-certified FIPS 140-2 or 140-3 installation of OpenSSL.</t>
    </r>
  </si>
  <si>
    <r>
      <rPr>
        <sz val="11"/>
        <color rgb="FF000000"/>
        <rFont val="Calibri"/>
      </rPr>
      <t>Install PostgreSQL with FIPS-compliant cryptography enabled on an OS found in the CMVP (https://csrc.nist.gov/projects/cryptographic-module-validation-program/validated-modules) or by other means, ensure that FIPS 140-2 or 140-3 certified OpenSSL libraries are used by the DBMS.</t>
    </r>
  </si>
  <si>
    <r>
      <rPr>
        <sz val="11"/>
        <color rgb="FF000000"/>
        <rFont val="Calibri"/>
      </rPr>
      <t>PostgreSQL uses OpenSSL for the underlying encryption layer. It must be installed on an operating system that contains a certified FIPS 140-2 or 140-3 distribution of OpenSSL. For other operating systems, users must obtain or build their own FIPS 140 OpenSSL libraries.</t>
    </r>
  </si>
  <si>
    <r>
      <rPr>
        <sz val="11"/>
        <color rgb="FF000000"/>
        <rFont val="Calibri"/>
      </rPr>
      <t>If the deployment incorporates a custom build of the operating system and PostgreSQL guaranteeing the use of FIPS 140-2 or 140-3 compliant OpenSSL, this is not a finding.</t>
    </r>
    <r>
      <rPr>
        <sz val="11"/>
        <color rgb="FF000000"/>
        <rFont val="Calibri"/>
      </rPr>
      <t xml:space="preserve">
</t>
    </r>
    <r>
      <rPr>
        <sz val="11"/>
        <color rgb="FF000000"/>
        <rFont val="Calibri"/>
      </rPr>
      <t>If PostgreSQL is not installed on an OS found in the CMVP (https://csrc.nist.gov/projects/cryptographic-module-validation-program/validated-modules), this is a finding.</t>
    </r>
    <r>
      <rPr>
        <sz val="11"/>
        <color rgb="FF000000"/>
        <rFont val="Calibri"/>
      </rPr>
      <t xml:space="preserve">
</t>
    </r>
    <r>
      <rPr>
        <sz val="11"/>
        <color rgb="FF000000"/>
        <rFont val="Calibri"/>
      </rPr>
      <t>If FIPS encryption is not enabled, this is a finding.</t>
    </r>
  </si>
  <si>
    <t>V-259256</t>
  </si>
  <si>
    <r>
      <rPr>
        <sz val="11"/>
        <rFont val="Calibri"/>
      </rPr>
      <t>The EDB Postgres Advanced Server must uniquely identify and authenticate nonorganizational users (or processes acting on behalf of nonorganizational users).</t>
    </r>
  </si>
  <si>
    <r>
      <rPr>
        <sz val="11"/>
        <color rgb="FF000000"/>
        <rFont val="Calibri"/>
      </rPr>
      <t>Nonorganizational users include all information system users other than organizational users, which include organizational employees or individuals the organization deems to have equivalent status of employees (e.g., contractors, guest researchers, individuals from allied nations).</t>
    </r>
    <r>
      <rPr>
        <sz val="11"/>
        <color rgb="FF000000"/>
        <rFont val="Calibri"/>
      </rPr>
      <t xml:space="preserve">
</t>
    </r>
    <r>
      <rPr>
        <sz val="11"/>
        <color rgb="FF000000"/>
        <rFont val="Calibri"/>
      </rPr>
      <t>Nonorganizational users must be uniquely identified and authenticated for all accesses other than those accesses explicitly identified and documented by the organization when related to the use of anonymous access, such as accessing a web server.</t>
    </r>
    <r>
      <rPr>
        <sz val="11"/>
        <color rgb="FF000000"/>
        <rFont val="Calibri"/>
      </rPr>
      <t xml:space="preserve">
</t>
    </r>
    <r>
      <rPr>
        <sz val="11"/>
        <color rgb="FF000000"/>
        <rFont val="Calibri"/>
      </rPr>
      <t>Accordingly, a risk assessment is used in determining the authentication needs of the organization.</t>
    </r>
    <r>
      <rPr>
        <sz val="11"/>
        <color rgb="FF000000"/>
        <rFont val="Calibri"/>
      </rPr>
      <t xml:space="preserve">
</t>
    </r>
    <r>
      <rPr>
        <sz val="11"/>
        <color rgb="FF000000"/>
        <rFont val="Calibri"/>
      </rPr>
      <t>Scalability, practicality, and security are simultaneously considered in balancing the need to ensure ease of use for access to federal information and information systems with the need to protect and adequately mitigate risk to organizational operations, organizational assets, individuals, other organizations, and the nation.</t>
    </r>
  </si>
  <si>
    <t>V-259257</t>
  </si>
  <si>
    <r>
      <rPr>
        <sz val="11"/>
        <rFont val="Calibri"/>
      </rPr>
      <t>The EDB Postgres Advanced Server must separate user functionality (including user interface services) from database management functionality.</t>
    </r>
  </si>
  <si>
    <r>
      <rPr>
        <sz val="11"/>
        <color rgb="FF000000"/>
        <rFont val="Calibri"/>
      </rPr>
      <t>Execute the following SQL as the "enterprisedb" operating system user for all database users not approved for SUPERUSER privileges:</t>
    </r>
    <r>
      <rPr>
        <sz val="11"/>
        <color rgb="FF000000"/>
        <rFont val="Calibri"/>
      </rPr>
      <t xml:space="preserve">
</t>
    </r>
    <r>
      <rPr>
        <sz val="11"/>
        <color rgb="FF000000"/>
        <rFont val="Calibri"/>
      </rPr>
      <t>&gt; psql edb -c "ALTER USER &lt;username&gt; NOSUPERUSER"</t>
    </r>
  </si>
  <si>
    <r>
      <rPr>
        <sz val="11"/>
        <color rgb="FF000000"/>
        <rFont val="Calibri"/>
      </rPr>
      <t>Information system management functionality includes functions necessary to administer databases, network components, workstations, or servers and typically requires privileged user access.</t>
    </r>
    <r>
      <rPr>
        <sz val="11"/>
        <color rgb="FF000000"/>
        <rFont val="Calibri"/>
      </rPr>
      <t xml:space="preserve">
</t>
    </r>
    <r>
      <rPr>
        <sz val="11"/>
        <color rgb="FF000000"/>
        <rFont val="Calibri"/>
      </rPr>
      <t>The separation of user functionality from information system management functionality is either physical or logical and is accomplished by using different computers, different central processing units, different instances of the operating system, different network addresses, combinations of these methods, or other methods, as appropriate.</t>
    </r>
    <r>
      <rPr>
        <sz val="11"/>
        <color rgb="FF000000"/>
        <rFont val="Calibri"/>
      </rPr>
      <t xml:space="preserve">
</t>
    </r>
    <r>
      <rPr>
        <sz val="11"/>
        <color rgb="FF000000"/>
        <rFont val="Calibri"/>
      </rPr>
      <t>An example of this type of separation is observed in web administrative interfaces that use separate authentication methods for users of any other information system resources.</t>
    </r>
    <r>
      <rPr>
        <sz val="11"/>
        <color rgb="FF000000"/>
        <rFont val="Calibri"/>
      </rPr>
      <t xml:space="preserve">
</t>
    </r>
    <r>
      <rPr>
        <sz val="11"/>
        <color rgb="FF000000"/>
        <rFont val="Calibri"/>
      </rPr>
      <t>This may include isolating the administrative interface on a different domain and with additional access controls.</t>
    </r>
    <r>
      <rPr>
        <sz val="11"/>
        <color rgb="FF000000"/>
        <rFont val="Calibri"/>
      </rPr>
      <t xml:space="preserve">
</t>
    </r>
    <r>
      <rPr>
        <sz val="11"/>
        <color rgb="FF000000"/>
        <rFont val="Calibri"/>
      </rPr>
      <t>If administrative functionality or information regarding DBMS management is presented on an interface available for users, information on DBMS settings may be inadvertently made available to the user.</t>
    </r>
  </si>
  <si>
    <r>
      <rPr>
        <sz val="11"/>
        <color rgb="FF000000"/>
        <rFont val="Calibri"/>
      </rPr>
      <t>As the "enterprisedb" user, run the following from the command line:</t>
    </r>
    <r>
      <rPr>
        <sz val="11"/>
        <color rgb="FF000000"/>
        <rFont val="Calibri"/>
      </rPr>
      <t xml:space="preserve">
</t>
    </r>
    <r>
      <rPr>
        <sz val="11"/>
        <color rgb="FF000000"/>
        <rFont val="Calibri"/>
      </rPr>
      <t>&gt; psql edb</t>
    </r>
    <r>
      <rPr>
        <sz val="11"/>
        <color rgb="FF000000"/>
        <rFont val="Calibri"/>
      </rPr>
      <t xml:space="preserve">
</t>
    </r>
    <r>
      <rPr>
        <sz val="11"/>
        <color rgb="FF000000"/>
        <rFont val="Calibri"/>
      </rPr>
      <t>From the psql prompt run:</t>
    </r>
    <r>
      <rPr>
        <sz val="11"/>
        <color rgb="FF000000"/>
        <rFont val="Calibri"/>
      </rPr>
      <t xml:space="preserve">
</t>
    </r>
    <r>
      <rPr>
        <sz val="11"/>
        <color rgb="FF000000"/>
        <rFont val="Calibri"/>
      </rPr>
      <t>\du</t>
    </r>
    <r>
      <rPr>
        <sz val="11"/>
        <color rgb="FF000000"/>
        <rFont val="Calibri"/>
      </rPr>
      <t xml:space="preserve">
</t>
    </r>
    <r>
      <rPr>
        <sz val="11"/>
        <color rgb="FF000000"/>
        <rFont val="Calibri"/>
      </rPr>
      <t>If a user listed in the output is not approved for SUPERUSER access, this is a finding.</t>
    </r>
  </si>
  <si>
    <t>V-259258</t>
  </si>
  <si>
    <r>
      <rPr>
        <sz val="11"/>
        <rFont val="Calibri"/>
      </rPr>
      <t>The EDB Postgres Advanced Server must invalidate session identifiers upon user logout or other session termination.</t>
    </r>
  </si>
  <si>
    <r>
      <rPr>
        <sz val="11"/>
        <color rgb="FF000000"/>
        <rFont val="Calibri"/>
      </rPr>
      <t>As the "enterprisedb" user, run the following from the command line for all of the previously noted parameters with a value of "0" :</t>
    </r>
    <r>
      <rPr>
        <sz val="11"/>
        <color rgb="FF000000"/>
        <rFont val="Calibri"/>
      </rPr>
      <t xml:space="preserve">
</t>
    </r>
    <r>
      <rPr>
        <sz val="11"/>
        <color rgb="FF000000"/>
        <rFont val="Calibri"/>
      </rPr>
      <t>psql edb</t>
    </r>
    <r>
      <rPr>
        <sz val="11"/>
        <color rgb="FF000000"/>
        <rFont val="Calibri"/>
      </rPr>
      <t xml:space="preserve">
</t>
    </r>
    <r>
      <rPr>
        <sz val="11"/>
        <color rgb="FF000000"/>
        <rFont val="Calibri"/>
      </rPr>
      <t>ALTER SYSTEM SET statement_timeout = 10000;</t>
    </r>
    <r>
      <rPr>
        <sz val="11"/>
        <color rgb="FF000000"/>
        <rFont val="Calibri"/>
      </rPr>
      <t xml:space="preserve">
</t>
    </r>
    <r>
      <rPr>
        <sz val="11"/>
        <color rgb="FF000000"/>
        <rFont val="Calibri"/>
      </rPr>
      <t>ALTER SYSTEM SET tcp_keepalives_idle = 10;</t>
    </r>
    <r>
      <rPr>
        <sz val="11"/>
        <color rgb="FF000000"/>
        <rFont val="Calibri"/>
      </rPr>
      <t xml:space="preserve">
</t>
    </r>
    <r>
      <rPr>
        <sz val="11"/>
        <color rgb="FF000000"/>
        <rFont val="Calibri"/>
      </rPr>
      <t>ALTER SYSTEM SET tcp_keepalives_interval = 10;</t>
    </r>
    <r>
      <rPr>
        <sz val="11"/>
        <color rgb="FF000000"/>
        <rFont val="Calibri"/>
      </rPr>
      <t xml:space="preserve">
</t>
    </r>
    <r>
      <rPr>
        <sz val="11"/>
        <color rgb="FF000000"/>
        <rFont val="Calibri"/>
      </rPr>
      <t>ALTER SYSTEM SET tcp_keepalives_count = 10;</t>
    </r>
    <r>
      <rPr>
        <sz val="11"/>
        <color rgb="FF000000"/>
        <rFont val="Calibri"/>
      </rPr>
      <t xml:space="preserve">
</t>
    </r>
    <r>
      <rPr>
        <sz val="11"/>
        <color rgb="FF000000"/>
        <rFont val="Calibri"/>
      </rPr>
      <t>Note: The above values can be configured per organization requirements. Refer to documentation : https://www.enterprisedb.com/docs/epas/latest/reference/database_administrator_reference/02_summary_of_configuration_parameters/</t>
    </r>
    <r>
      <rPr>
        <sz val="11"/>
        <color rgb="FF000000"/>
        <rFont val="Calibri"/>
      </rPr>
      <t xml:space="preserve">
</t>
    </r>
    <r>
      <rPr>
        <sz val="11"/>
        <color rgb="FF000000"/>
        <rFont val="Calibri"/>
      </rPr>
      <t>From the operating system command line run the following as the "enterprisedb" user:</t>
    </r>
    <r>
      <rPr>
        <sz val="11"/>
        <color rgb="FF000000"/>
        <rFont val="Calibri"/>
      </rPr>
      <t xml:space="preserve">
</t>
    </r>
    <r>
      <rPr>
        <sz val="11"/>
        <color rgb="FF000000"/>
        <rFont val="Calibri"/>
      </rPr>
      <t>systemctl restart edb-as-&lt;version&gt;</t>
    </r>
  </si>
  <si>
    <r>
      <rPr>
        <sz val="11"/>
        <color rgb="FF000000"/>
        <rFont val="Calibri"/>
      </rPr>
      <t>Captured sessions can be reused in "replay" attacks. This requirement limits the ability of adversaries to capture and continue to employ previously valid session IDs.</t>
    </r>
    <r>
      <rPr>
        <sz val="11"/>
        <color rgb="FF000000"/>
        <rFont val="Calibri"/>
      </rPr>
      <t xml:space="preserve">
</t>
    </r>
    <r>
      <rPr>
        <sz val="11"/>
        <color rgb="FF000000"/>
        <rFont val="Calibri"/>
      </rPr>
      <t>This requirement focuses on communications protection for the DBMS session rather than for the network packet. The intent of this control is to establish grounds for confidence at each end of a communications session in the ongoing identity of the other party and in the validity of the information being transmitted.</t>
    </r>
    <r>
      <rPr>
        <sz val="11"/>
        <color rgb="FF000000"/>
        <rFont val="Calibri"/>
      </rPr>
      <t xml:space="preserve">
</t>
    </r>
    <r>
      <rPr>
        <sz val="11"/>
        <color rgb="FF000000"/>
        <rFont val="Calibri"/>
      </rPr>
      <t>Session IDs are tokens generated by DBMSs to uniquely identify a user's (or process's) session. DBMSs will make access decisions and execute logic based on the session ID.</t>
    </r>
    <r>
      <rPr>
        <sz val="11"/>
        <color rgb="FF000000"/>
        <rFont val="Calibri"/>
      </rPr>
      <t xml:space="preserve">
</t>
    </r>
    <r>
      <rPr>
        <sz val="11"/>
        <color rgb="FF000000"/>
        <rFont val="Calibri"/>
      </rPr>
      <t>Unique session IDs help to reduce predictability of said identifiers. Unique session IDs address man-in-the-middle attacks, including session hijacking or insertion of false information into a session. If the attacker is unable to identify or guess the session information related to pending application traffic, they will have more difficulty in hijacking the session or otherwise manipulating valid sessions.</t>
    </r>
    <r>
      <rPr>
        <sz val="11"/>
        <color rgb="FF000000"/>
        <rFont val="Calibri"/>
      </rPr>
      <t xml:space="preserve">
</t>
    </r>
    <r>
      <rPr>
        <sz val="11"/>
        <color rgb="FF000000"/>
        <rFont val="Calibri"/>
      </rPr>
      <t>When a user logs out, or when any other session termination event occurs, the DBMS must terminate the user session(s) to minimize the potential for sessions to be hijacked.</t>
    </r>
  </si>
  <si>
    <r>
      <rPr>
        <sz val="11"/>
        <color rgb="FF000000"/>
        <rFont val="Calibri"/>
      </rPr>
      <t>As the "enterprisedb" user, run the following from the command line:</t>
    </r>
    <r>
      <rPr>
        <sz val="11"/>
        <color rgb="FF000000"/>
        <rFont val="Calibri"/>
      </rPr>
      <t xml:space="preserve">
</t>
    </r>
    <r>
      <rPr>
        <sz val="11"/>
        <color rgb="FF000000"/>
        <rFont val="Calibri"/>
      </rPr>
      <t>&gt; psql edb</t>
    </r>
    <r>
      <rPr>
        <sz val="11"/>
        <color rgb="FF000000"/>
        <rFont val="Calibri"/>
      </rPr>
      <t xml:space="preserve">
</t>
    </r>
    <r>
      <rPr>
        <sz val="11"/>
        <color rgb="FF000000"/>
        <rFont val="Calibri"/>
      </rPr>
      <t>From the psql prompt run the following commands:</t>
    </r>
    <r>
      <rPr>
        <sz val="11"/>
        <color rgb="FF000000"/>
        <rFont val="Calibri"/>
      </rPr>
      <t xml:space="preserve">
</t>
    </r>
    <r>
      <rPr>
        <sz val="11"/>
        <color rgb="FF000000"/>
        <rFont val="Calibri"/>
      </rPr>
      <t>SHOW statement_timeout;</t>
    </r>
    <r>
      <rPr>
        <sz val="11"/>
        <color rgb="FF000000"/>
        <rFont val="Calibri"/>
      </rPr>
      <t xml:space="preserve">
</t>
    </r>
    <r>
      <rPr>
        <sz val="11"/>
        <color rgb="FF000000"/>
        <rFont val="Calibri"/>
      </rPr>
      <t>SHOW tcp_keepalives_idle;</t>
    </r>
    <r>
      <rPr>
        <sz val="11"/>
        <color rgb="FF000000"/>
        <rFont val="Calibri"/>
      </rPr>
      <t xml:space="preserve">
</t>
    </r>
    <r>
      <rPr>
        <sz val="11"/>
        <color rgb="FF000000"/>
        <rFont val="Calibri"/>
      </rPr>
      <t>SHOW tcp_keepalives_interval;</t>
    </r>
    <r>
      <rPr>
        <sz val="11"/>
        <color rgb="FF000000"/>
        <rFont val="Calibri"/>
      </rPr>
      <t xml:space="preserve">
</t>
    </r>
    <r>
      <rPr>
        <sz val="11"/>
        <color rgb="FF000000"/>
        <rFont val="Calibri"/>
      </rPr>
      <t>SHOW tcp_keepalives_count;</t>
    </r>
    <r>
      <rPr>
        <sz val="11"/>
        <color rgb="FF000000"/>
        <rFont val="Calibri"/>
      </rPr>
      <t xml:space="preserve">
</t>
    </r>
    <r>
      <rPr>
        <sz val="11"/>
        <color rgb="FF000000"/>
        <rFont val="Calibri"/>
      </rPr>
      <t>If any of the above parameters has a value of "0", this is a finding.</t>
    </r>
  </si>
  <si>
    <t>V-259259</t>
  </si>
  <si>
    <r>
      <rPr>
        <sz val="11"/>
        <rFont val="Calibri"/>
      </rPr>
      <t>The EDB Postgres Advanced Server must protect the confidentiality and integrity of all information at rest.</t>
    </r>
  </si>
  <si>
    <r>
      <rPr>
        <sz val="11"/>
        <color rgb="FF000000"/>
        <rFont val="Calibri"/>
      </rPr>
      <t>Create an encrypted partition to host the PGDATA directory. The default path for the PGDATA directory is /var/lib/edb/as&lt;version&gt;/data, but this will vary according to local circumstances.</t>
    </r>
    <r>
      <rPr>
        <sz val="11"/>
        <color rgb="FF000000"/>
        <rFont val="Calibri"/>
      </rPr>
      <t xml:space="preserve">
</t>
    </r>
    <r>
      <rPr>
        <sz val="11"/>
        <color rgb="FF000000"/>
        <rFont val="Calibri"/>
      </rPr>
      <t>This can be done at the OS level with encryption technologies provided by third-party tools.</t>
    </r>
    <r>
      <rPr>
        <sz val="11"/>
        <color rgb="FF000000"/>
        <rFont val="Calibri"/>
      </rPr>
      <t xml:space="preserve">
</t>
    </r>
    <r>
      <rPr>
        <sz val="11"/>
        <color rgb="FF000000"/>
        <rFont val="Calibri"/>
      </rPr>
      <t>If only certain columns need encryption, use the pgcrypto module to encrypt those columns as documented here: https://www.postgresql.org/docs/current/pgcrypto.html</t>
    </r>
    <r>
      <rPr>
        <sz val="11"/>
        <color rgb="FF000000"/>
        <rFont val="Calibri"/>
      </rPr>
      <t xml:space="preserve">
</t>
    </r>
    <r>
      <rPr>
        <sz val="11"/>
        <color rgb="FF000000"/>
        <rFont val="Calibri"/>
      </rPr>
      <t>Note: Starting in Version 15, EDB Postgres Advanced Server natively supports Transparent Data Encryption (TDE): https://www.enterprisedb.com/docs/epas/latest/epas_security_guide/tde_feature/</t>
    </r>
  </si>
  <si>
    <r>
      <rPr>
        <sz val="11"/>
        <color rgb="FF000000"/>
        <rFont val="Calibri"/>
      </rPr>
      <t>This control is intended to address the confidentiality and integrity of information at rest in nonmobile devices and covers user information and system information. Information at rest refers to the state of information when it is located on a secondary storage device (e.g., disk drive, tape drive) within an organizational information system. Applications and application users generate information throughout the course of their application use.</t>
    </r>
    <r>
      <rPr>
        <sz val="11"/>
        <color rgb="FF000000"/>
        <rFont val="Calibri"/>
      </rPr>
      <t xml:space="preserve">
</t>
    </r>
    <r>
      <rPr>
        <sz val="11"/>
        <color rgb="FF000000"/>
        <rFont val="Calibri"/>
      </rPr>
      <t>User-generated data, as well as application-specific configuration data, needs to be protected. Organizations may choose to employ different mechanisms to achieve confidentiality and integrity protections, as appropriate.</t>
    </r>
    <r>
      <rPr>
        <sz val="11"/>
        <color rgb="FF000000"/>
        <rFont val="Calibri"/>
      </rPr>
      <t xml:space="preserve">
</t>
    </r>
    <r>
      <rPr>
        <sz val="11"/>
        <color rgb="FF000000"/>
        <rFont val="Calibri"/>
      </rPr>
      <t>If the confidentiality and integrity of application data is not protected, the data will be open to compromise and unauthorized modification.</t>
    </r>
  </si>
  <si>
    <r>
      <rPr>
        <sz val="11"/>
        <color rgb="FF000000"/>
        <rFont val="Calibri"/>
      </rPr>
      <t>Review the system documentation to determine whether the organization has defined the information at rest that is to be protected from modification, which must include, at a minimum, PII and classified information.</t>
    </r>
    <r>
      <rPr>
        <sz val="11"/>
        <color rgb="FF000000"/>
        <rFont val="Calibri"/>
      </rPr>
      <t xml:space="preserve">
</t>
    </r>
    <r>
      <rPr>
        <sz val="11"/>
        <color rgb="FF000000"/>
        <rFont val="Calibri"/>
      </rPr>
      <t>If no information is identified as requiring such protection, this is not a finding.</t>
    </r>
    <r>
      <rPr>
        <sz val="11"/>
        <color rgb="FF000000"/>
        <rFont val="Calibri"/>
      </rPr>
      <t xml:space="preserve">
</t>
    </r>
    <r>
      <rPr>
        <sz val="11"/>
        <color rgb="FF000000"/>
        <rFont val="Calibri"/>
      </rPr>
      <t>Review the configuration of the DBMS, operating system/file system, and additional software as relevant.</t>
    </r>
    <r>
      <rPr>
        <sz val="11"/>
        <color rgb="FF000000"/>
        <rFont val="Calibri"/>
      </rPr>
      <t xml:space="preserve">
</t>
    </r>
    <r>
      <rPr>
        <sz val="11"/>
        <color rgb="FF000000"/>
        <rFont val="Calibri"/>
      </rPr>
      <t>If any of the information defined as requiring cryptographic protection from modification is not encrypted in a manner that provides the required level of protection, this is a finding.</t>
    </r>
  </si>
  <si>
    <t>V-259260</t>
  </si>
  <si>
    <r>
      <rPr>
        <sz val="11"/>
        <rFont val="Calibri"/>
      </rPr>
      <t>The EDB Postgres Advanced Server must isolate security functions from nonsecurity functions.</t>
    </r>
  </si>
  <si>
    <r>
      <rPr>
        <sz val="11"/>
        <color rgb="FF000000"/>
        <rFont val="Calibri"/>
      </rPr>
      <t>Remove all application-specific packages that were added to the sys, pg_catalog, information_schema, and dbo schemas.</t>
    </r>
  </si>
  <si>
    <r>
      <rPr>
        <sz val="11"/>
        <color rgb="FF000000"/>
        <rFont val="Calibri"/>
      </rPr>
      <t>An isolation boundary provides access control and protects the integrity of the hardware, software, and firmware that perform security functions.</t>
    </r>
    <r>
      <rPr>
        <sz val="11"/>
        <color rgb="FF000000"/>
        <rFont val="Calibri"/>
      </rPr>
      <t xml:space="preserve">
</t>
    </r>
    <r>
      <rPr>
        <sz val="11"/>
        <color rgb="FF000000"/>
        <rFont val="Calibri"/>
      </rPr>
      <t>Security functions are the hardware, software, and/or firmware of the information system responsible for enforcing the system security policy and supporting the isolation of code and data on which the protection is based.</t>
    </r>
    <r>
      <rPr>
        <sz val="11"/>
        <color rgb="FF000000"/>
        <rFont val="Calibri"/>
      </rPr>
      <t xml:space="preserve">
</t>
    </r>
    <r>
      <rPr>
        <sz val="11"/>
        <color rgb="FF000000"/>
        <rFont val="Calibri"/>
      </rPr>
      <t>Developers and implementers can increase the assurance in security functions by employing well-defined security policy models; structured, disciplined, and rigorous hardware and software development techniques; and sound system/security engineering principles.</t>
    </r>
    <r>
      <rPr>
        <sz val="11"/>
        <color rgb="FF000000"/>
        <rFont val="Calibri"/>
      </rPr>
      <t xml:space="preserve">
</t>
    </r>
    <r>
      <rPr>
        <sz val="11"/>
        <color rgb="FF000000"/>
        <rFont val="Calibri"/>
      </rPr>
      <t>Database Management Systems typically separate security functionality from nonsecurity functionality via separate databases or schemas. Database objects or code implementing security functionality should not be commingled with objects or code implementing application logic. When security and nonsecurity functionality are commingled, users who have access to nonsecurity functionality may be able to access security functionality.</t>
    </r>
  </si>
  <si>
    <r>
      <rPr>
        <sz val="11"/>
        <color rgb="FF000000"/>
        <rFont val="Calibri"/>
      </rPr>
      <t>All EDB Postgres Advanced Server built-in security packages are in the sys, pg_catalog, information_schema, and dbo schemas.</t>
    </r>
    <r>
      <rPr>
        <sz val="11"/>
        <color rgb="FF000000"/>
        <rFont val="Calibri"/>
      </rPr>
      <t xml:space="preserve">
</t>
    </r>
    <r>
      <rPr>
        <sz val="11"/>
        <color rgb="FF000000"/>
        <rFont val="Calibri"/>
      </rPr>
      <t>If any application-specific packages have been added to these schemas, this is a finding.</t>
    </r>
  </si>
  <si>
    <t>V-259261</t>
  </si>
  <si>
    <r>
      <rPr>
        <sz val="11"/>
        <rFont val="Calibri"/>
      </rPr>
      <t>Database contents must be protected from unauthorized and unintended information transfer by enforcement of a data transfer policy.</t>
    </r>
  </si>
  <si>
    <r>
      <rPr>
        <sz val="11"/>
        <color rgb="FF000000"/>
        <rFont val="Calibri"/>
      </rPr>
      <t>Modify any code used for moving data from production to development/test systems to comply with the organization-defined data transfer policy and to ensure copies of production data are not left in unsecured locations.</t>
    </r>
  </si>
  <si>
    <r>
      <rPr>
        <sz val="11"/>
        <color rgb="FF000000"/>
        <rFont val="Calibri"/>
      </rPr>
      <t>Applications, including DBMSs, must prevent unauthorized and unintended information transfer via shared system resources.</t>
    </r>
    <r>
      <rPr>
        <sz val="11"/>
        <color rgb="FF000000"/>
        <rFont val="Calibri"/>
      </rPr>
      <t xml:space="preserve">
</t>
    </r>
    <r>
      <rPr>
        <sz val="11"/>
        <color rgb="FF000000"/>
        <rFont val="Calibri"/>
      </rPr>
      <t>Data used for the development and testing of applications often involves copying data from production. It is important that specific procedures exist for this process, to include the conditions under which such transfer may take place, where the copies may reside, and the rules for ensuring sensitive data are not exposed.</t>
    </r>
    <r>
      <rPr>
        <sz val="11"/>
        <color rgb="FF000000"/>
        <rFont val="Calibri"/>
      </rPr>
      <t xml:space="preserve">
</t>
    </r>
    <r>
      <rPr>
        <sz val="11"/>
        <color rgb="FF000000"/>
        <rFont val="Calibri"/>
      </rPr>
      <t>Copies of sensitive data must not be misplaced or left in a temporary location without the proper controls.</t>
    </r>
  </si>
  <si>
    <r>
      <rPr>
        <sz val="11"/>
        <color rgb="FF000000"/>
        <rFont val="Calibri"/>
      </rPr>
      <t>Review the procedures for the refreshing of development/test data from production.</t>
    </r>
    <r>
      <rPr>
        <sz val="11"/>
        <color rgb="FF000000"/>
        <rFont val="Calibri"/>
      </rPr>
      <t xml:space="preserve">
</t>
    </r>
    <r>
      <rPr>
        <sz val="11"/>
        <color rgb="FF000000"/>
        <rFont val="Calibri"/>
      </rPr>
      <t>Review any scripts or code that exists for the movement of production data to development/test systems or to any other location or for any other purpose.</t>
    </r>
    <r>
      <rPr>
        <sz val="11"/>
        <color rgb="FF000000"/>
        <rFont val="Calibri"/>
      </rPr>
      <t xml:space="preserve">
</t>
    </r>
    <r>
      <rPr>
        <sz val="11"/>
        <color rgb="FF000000"/>
        <rFont val="Calibri"/>
      </rPr>
      <t>Verify that copies of production data are not left in unprotected locations.</t>
    </r>
    <r>
      <rPr>
        <sz val="11"/>
        <color rgb="FF000000"/>
        <rFont val="Calibri"/>
      </rPr>
      <t xml:space="preserve">
</t>
    </r>
    <r>
      <rPr>
        <sz val="11"/>
        <color rgb="FF000000"/>
        <rFont val="Calibri"/>
      </rPr>
      <t>If the code that exists for data movement does not comply with the organization-defined data transfer policy and/or fails to remove any copies of production data from unprotected locations, this is a finding.</t>
    </r>
  </si>
  <si>
    <t>V-259262</t>
  </si>
  <si>
    <r>
      <rPr>
        <sz val="11"/>
        <rFont val="Calibri"/>
      </rPr>
      <t>Access to database files must be limited to relevant processes and to authorized, administrative users.</t>
    </r>
  </si>
  <si>
    <r>
      <rPr>
        <sz val="11"/>
        <color rgb="FF000000"/>
        <rFont val="Calibri"/>
      </rPr>
      <t>Run these commands:</t>
    </r>
    <r>
      <rPr>
        <sz val="11"/>
        <color rgb="FF000000"/>
        <rFont val="Calibri"/>
      </rPr>
      <t xml:space="preserve">
</t>
    </r>
    <r>
      <rPr>
        <sz val="11"/>
        <color rgb="FF000000"/>
        <rFont val="Calibri"/>
      </rPr>
      <t>&gt; chown enterprisedb &lt;PostgreSQL data directory&gt;</t>
    </r>
    <r>
      <rPr>
        <sz val="11"/>
        <color rgb="FF000000"/>
        <rFont val="Calibri"/>
      </rPr>
      <t xml:space="preserve">
</t>
    </r>
    <r>
      <rPr>
        <sz val="11"/>
        <color rgb="FF000000"/>
        <rFont val="Calibri"/>
      </rPr>
      <t>&gt; chgrp enterprisedb &lt;PostgreSQL data directory&gt;</t>
    </r>
    <r>
      <rPr>
        <sz val="11"/>
        <color rgb="FF000000"/>
        <rFont val="Calibri"/>
      </rPr>
      <t xml:space="preserve">
</t>
    </r>
    <r>
      <rPr>
        <sz val="11"/>
        <color rgb="FF000000"/>
        <rFont val="Calibri"/>
      </rPr>
      <t>&gt; chmod 700 &lt;PostgreSQL data directory&gt;</t>
    </r>
    <r>
      <rPr>
        <sz val="11"/>
        <color rgb="FF000000"/>
        <rFont val="Calibri"/>
      </rPr>
      <t xml:space="preserve">
</t>
    </r>
    <r>
      <rPr>
        <sz val="11"/>
        <color rgb="FF000000"/>
        <rFont val="Calibri"/>
      </rPr>
      <t>The default path for the postgresql data directory is /var/lib/edb/as&lt;version&gt;/data (PGDATA), but this will vary according to local circumstances.</t>
    </r>
  </si>
  <si>
    <r>
      <rPr>
        <sz val="11"/>
        <color rgb="FF000000"/>
        <rFont val="Calibri"/>
      </rPr>
      <t>Applications, including DBMSs, must prevent unauthorized and unintended information transfer via shared system resources. Permitting only DBMS processes and authorized, administrative users to have access to the files where the database resides helps ensure that those files are not shared inappropriately and are not open to backdoor access and manipulation.</t>
    </r>
  </si>
  <si>
    <r>
      <rPr>
        <sz val="11"/>
        <color rgb="FF000000"/>
        <rFont val="Calibri"/>
      </rPr>
      <t>Verify User ownership, Group ownership, and permissions on the &lt;postgresql data directory&gt; directory:</t>
    </r>
    <r>
      <rPr>
        <sz val="11"/>
        <color rgb="FF000000"/>
        <rFont val="Calibri"/>
      </rPr>
      <t xml:space="preserve">
</t>
    </r>
    <r>
      <rPr>
        <sz val="11"/>
        <color rgb="FF000000"/>
        <rFont val="Calibri"/>
      </rPr>
      <t>&gt; ls -ald &lt;PostgreSQL data directory&gt;</t>
    </r>
    <r>
      <rPr>
        <sz val="11"/>
        <color rgb="FF000000"/>
        <rFont val="Calibri"/>
      </rPr>
      <t xml:space="preserve">
</t>
    </r>
    <r>
      <rPr>
        <sz val="11"/>
        <color rgb="FF000000"/>
        <rFont val="Calibri"/>
      </rPr>
      <t>If the User owner is not "enterprisedb", this is a finding.</t>
    </r>
    <r>
      <rPr>
        <sz val="11"/>
        <color rgb="FF000000"/>
        <rFont val="Calibri"/>
      </rPr>
      <t xml:space="preserve">
</t>
    </r>
    <r>
      <rPr>
        <sz val="11"/>
        <color rgb="FF000000"/>
        <rFont val="Calibri"/>
      </rPr>
      <t>If the Group owner is not "enterprisedb", this is a finding.</t>
    </r>
    <r>
      <rPr>
        <sz val="11"/>
        <color rgb="FF000000"/>
        <rFont val="Calibri"/>
      </rPr>
      <t xml:space="preserve">
</t>
    </r>
    <r>
      <rPr>
        <sz val="11"/>
        <color rgb="FF000000"/>
        <rFont val="Calibri"/>
      </rPr>
      <t>If the directory is more permissive than 700, this is a finding.</t>
    </r>
    <r>
      <rPr>
        <sz val="11"/>
        <color rgb="FF000000"/>
        <rFont val="Calibri"/>
      </rPr>
      <t xml:space="preserve">
</t>
    </r>
    <r>
      <rPr>
        <sz val="11"/>
        <color rgb="FF000000"/>
        <rFont val="Calibri"/>
      </rPr>
      <t>The default path for the postgresql data directory is /var/lib/edb/as&lt;version&gt;/data (PGDATA), but this will vary according to local circumstances.</t>
    </r>
  </si>
  <si>
    <t>V-259263</t>
  </si>
  <si>
    <r>
      <rPr>
        <sz val="11"/>
        <rFont val="Calibri"/>
      </rPr>
      <t>The EDB Postgres Advanced Server must check the validity of all data inputs except those specifically identified by the organization.</t>
    </r>
  </si>
  <si>
    <r>
      <rPr>
        <sz val="11"/>
        <color rgb="FF000000"/>
        <rFont val="Calibri"/>
      </rPr>
      <t>Modify database code to properly validate data before it is put into the database or acted upon by the database.</t>
    </r>
    <r>
      <rPr>
        <sz val="11"/>
        <color rgb="FF000000"/>
        <rFont val="Calibri"/>
      </rPr>
      <t xml:space="preserve">
</t>
    </r>
    <r>
      <rPr>
        <sz val="11"/>
        <color rgb="FF000000"/>
        <rFont val="Calibri"/>
      </rPr>
      <t>Modify the database to contain column/field definitions for each column/field in the database.</t>
    </r>
    <r>
      <rPr>
        <sz val="11"/>
        <color rgb="FF000000"/>
        <rFont val="Calibri"/>
      </rPr>
      <t xml:space="preserve">
</t>
    </r>
    <r>
      <rPr>
        <sz val="11"/>
        <color rgb="FF000000"/>
        <rFont val="Calibri"/>
      </rPr>
      <t>Modify the database to contain constraints and validity checking on database columns and tables that require them for data integrity.</t>
    </r>
    <r>
      <rPr>
        <sz val="11"/>
        <color rgb="FF000000"/>
        <rFont val="Calibri"/>
      </rPr>
      <t xml:space="preserve">
</t>
    </r>
    <r>
      <rPr>
        <sz val="11"/>
        <color rgb="FF000000"/>
        <rFont val="Calibri"/>
      </rPr>
      <t>Use prepared statements for user supplied inputs.</t>
    </r>
    <r>
      <rPr>
        <sz val="11"/>
        <color rgb="FF000000"/>
        <rFont val="Calibri"/>
      </rPr>
      <t xml:space="preserve">
</t>
    </r>
    <r>
      <rPr>
        <sz val="11"/>
        <color rgb="FF000000"/>
        <rFont val="Calibri"/>
      </rPr>
      <t>Do not allow general users direct console access to the EDB Postgres Advanced Server database.</t>
    </r>
    <r>
      <rPr>
        <sz val="11"/>
        <color rgb="FF000000"/>
        <rFont val="Calibri"/>
      </rPr>
      <t xml:space="preserve">
</t>
    </r>
    <r>
      <rPr>
        <sz val="11"/>
        <color rgb="FF000000"/>
        <rFont val="Calibri"/>
      </rPr>
      <t>If EDB SQL/Protect is being used to monitor and protect the EDB Postgres Advanced Server database from possible SQL injection attacks, install and configure SQL/Protect as documented here: https://www.enterprisedb.com/docs/epas/latest/epas_security_guide/02_protecting_against_sql_injection_attacks/02_configuring_sql_protect/</t>
    </r>
    <r>
      <rPr>
        <sz val="11"/>
        <color rgb="FF000000"/>
        <rFont val="Calibri"/>
      </rPr>
      <t xml:space="preserve">
</t>
    </r>
    <r>
      <rPr>
        <sz val="11"/>
        <color rgb="FF000000"/>
        <rFont val="Calibri"/>
      </rPr>
      <t>Alternatively, implement, document, and maintain another method of checking for the validity of inputs.</t>
    </r>
  </si>
  <si>
    <r>
      <rPr>
        <sz val="11"/>
        <color rgb="FF000000"/>
        <rFont val="Calibri"/>
      </rPr>
      <t>Invalid user input occurs when a user inserts data or characters into an application's data entry fields and the application is unprepared to process that data. This results in unanticipated application behavior, potentially leading to an application or information system compromise. Invalid user input is one of the primary methods employed when attempting to compromise an application.</t>
    </r>
    <r>
      <rPr>
        <sz val="11"/>
        <color rgb="FF000000"/>
        <rFont val="Calibri"/>
      </rPr>
      <t xml:space="preserve">
</t>
    </r>
    <r>
      <rPr>
        <sz val="11"/>
        <color rgb="FF000000"/>
        <rFont val="Calibri"/>
      </rPr>
      <t>With respect to database management systems, one class of threat is known as SQL Injection, or more generally, code injection. It takes advantage of the dynamic execution capabilities of various programming languages, including dialects of SQL. Potentially, the attacker can gain unauthorized access to data, including security settings, and severely corrupt or destroy the database.</t>
    </r>
    <r>
      <rPr>
        <sz val="11"/>
        <color rgb="FF000000"/>
        <rFont val="Calibri"/>
      </rPr>
      <t xml:space="preserve">
</t>
    </r>
    <r>
      <rPr>
        <sz val="11"/>
        <color rgb="FF000000"/>
        <rFont val="Calibri"/>
      </rPr>
      <t>Even when no such hijacking takes place, invalid input that gets recorded in the database, whether accidental or malicious, reduces the reliability and usability of the system. Available protections include data types, referential constraints, uniqueness constraints, range checking, and application-specific logic. Application-specific logic can be implemented within the database in stored procedures and triggers, where appropriate.</t>
    </r>
  </si>
  <si>
    <r>
      <rPr>
        <sz val="11"/>
        <color rgb="FF000000"/>
        <rFont val="Calibri"/>
      </rPr>
      <t>Review DBMS code (trigger procedures, functions), application code, settings, column and field definitions, and constraints to determine whether the database is protected against invalid input.</t>
    </r>
    <r>
      <rPr>
        <sz val="11"/>
        <color rgb="FF000000"/>
        <rFont val="Calibri"/>
      </rPr>
      <t xml:space="preserve">
</t>
    </r>
    <r>
      <rPr>
        <sz val="11"/>
        <color rgb="FF000000"/>
        <rFont val="Calibri"/>
      </rPr>
      <t>If code exists that allows invalid data to be acted upon or input into the database, this is a finding.</t>
    </r>
    <r>
      <rPr>
        <sz val="11"/>
        <color rgb="FF000000"/>
        <rFont val="Calibri"/>
      </rPr>
      <t xml:space="preserve">
</t>
    </r>
    <r>
      <rPr>
        <sz val="11"/>
        <color rgb="FF000000"/>
        <rFont val="Calibri"/>
      </rPr>
      <t>If column/field definitions do not exist in the database, this is a finding.</t>
    </r>
    <r>
      <rPr>
        <sz val="11"/>
        <color rgb="FF000000"/>
        <rFont val="Calibri"/>
      </rPr>
      <t xml:space="preserve">
</t>
    </r>
    <r>
      <rPr>
        <sz val="11"/>
        <color rgb="FF000000"/>
        <rFont val="Calibri"/>
      </rPr>
      <t>If columns/fields do not contain constraints and validity checking where required, this is a finding.</t>
    </r>
    <r>
      <rPr>
        <sz val="11"/>
        <color rgb="FF000000"/>
        <rFont val="Calibri"/>
      </rPr>
      <t xml:space="preserve">
</t>
    </r>
    <r>
      <rPr>
        <sz val="11"/>
        <color rgb="FF000000"/>
        <rFont val="Calibri"/>
      </rPr>
      <t>Where a column/field is noted in the system documentation as necessarily free-form, even though its name and context suggest that it should be strongly typed and constrained, the absence of these protections is not a finding.</t>
    </r>
    <r>
      <rPr>
        <sz val="11"/>
        <color rgb="FF000000"/>
        <rFont val="Calibri"/>
      </rPr>
      <t xml:space="preserve">
</t>
    </r>
    <r>
      <rPr>
        <sz val="11"/>
        <color rgb="FF000000"/>
        <rFont val="Calibri"/>
      </rPr>
      <t>Where a column/field is clearly identified by name, caption, or context as Notes, Comments, Description, Text, etc., the absence of these protections is not a finding.</t>
    </r>
    <r>
      <rPr>
        <sz val="11"/>
        <color rgb="FF000000"/>
        <rFont val="Calibri"/>
      </rPr>
      <t xml:space="preserve">
</t>
    </r>
    <r>
      <rPr>
        <sz val="11"/>
        <color rgb="FF000000"/>
        <rFont val="Calibri"/>
      </rPr>
      <t>Check application code that interacts with the EDB Postgres Advanced Server database for the use of prepared statements. If prepared statements are not used, this is a finding.</t>
    </r>
    <r>
      <rPr>
        <sz val="11"/>
        <color rgb="FF000000"/>
        <rFont val="Calibri"/>
      </rPr>
      <t xml:space="preserve">
</t>
    </r>
    <r>
      <rPr>
        <sz val="11"/>
        <color rgb="FF000000"/>
        <rFont val="Calibri"/>
      </rPr>
      <t>Execute the following SQL as the "enterprisedb" user:</t>
    </r>
    <r>
      <rPr>
        <sz val="11"/>
        <color rgb="FF000000"/>
        <rFont val="Calibri"/>
      </rPr>
      <t xml:space="preserve">
</t>
    </r>
    <r>
      <rPr>
        <sz val="11"/>
        <color rgb="FF000000"/>
        <rFont val="Calibri"/>
      </rPr>
      <t>SELECT * FROM sqlprotect.list_protected_users;</t>
    </r>
    <r>
      <rPr>
        <sz val="11"/>
        <color rgb="FF000000"/>
        <rFont val="Calibri"/>
      </rPr>
      <t xml:space="preserve">
</t>
    </r>
    <r>
      <rPr>
        <sz val="11"/>
        <color rgb="FF000000"/>
        <rFont val="Calibri"/>
      </rPr>
      <t>If the database and user that handles user input is not listed or if sqlprotect.list_protected_users does not exist (meaning SQL/Protect is not installed), and an alternative means of reviewing for vulnerable code is not in use, this is a finding.</t>
    </r>
  </si>
  <si>
    <t>V-259264</t>
  </si>
  <si>
    <r>
      <rPr>
        <sz val="11"/>
        <rFont val="Calibri"/>
      </rPr>
      <t>The EDB Postgres Advanced Server and associated applications must reserve the use of dynamic code execution for situations that require it.</t>
    </r>
  </si>
  <si>
    <r>
      <rPr>
        <sz val="11"/>
        <color rgb="FF000000"/>
        <rFont val="Calibri"/>
      </rPr>
      <t>Install and configure SQL/Protect as documented here for the specific version being used: https://www.enterprisedb.com/docs/epas/latest/epas_security_guide/02_protecting_against_sql_injection_attacks/02_configuring_sql_protect/</t>
    </r>
    <r>
      <rPr>
        <sz val="11"/>
        <color rgb="FF000000"/>
        <rFont val="Calibri"/>
      </rPr>
      <t xml:space="preserve">
</t>
    </r>
    <r>
      <rPr>
        <sz val="11"/>
        <color rgb="FF000000"/>
        <rFont val="Calibri"/>
      </rPr>
      <t>Alternatively, implement, document, and maintain another method of checking for the validity of inputs.</t>
    </r>
  </si>
  <si>
    <r>
      <rPr>
        <sz val="11"/>
        <color rgb="FF000000"/>
        <rFont val="Calibri"/>
      </rPr>
      <t>With respect to database management systems, one class of threat is known as SQL Injection, or more generally, code injection. It takes advantage of the dynamic execution capabilities of various programming languages, including dialects of SQL. In such cases, the attacker deduces the manner in which SQL statements are being processed, either from inside knowledge or by observing system behavior in response to invalid inputs. When the attacker identifies scenarios where SQL queries are being assembled by application code (which may be within the database or separate from it) and executed dynamically, the attacker is then able to craft input strings that subvert the intent of the query. Potentially, the attacker can gain unauthorized access to data, including security settings, and severely corrupt or destroy the database.</t>
    </r>
    <r>
      <rPr>
        <sz val="11"/>
        <color rgb="FF000000"/>
        <rFont val="Calibri"/>
      </rPr>
      <t xml:space="preserve">
</t>
    </r>
    <r>
      <rPr>
        <sz val="11"/>
        <color rgb="FF000000"/>
        <rFont val="Calibri"/>
      </rPr>
      <t>The principal protection against code injection is not to use dynamic execution except where it provides necessary functionality that cannot be utilized otherwise. Use strongly typed data items rather than general-purpose strings as input parameters to task-specific, precompiled stored procedures, functions, and triggers.</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</si>
  <si>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Execute the following SQL as the "enterprisedb" operating system user:</t>
    </r>
    <r>
      <rPr>
        <sz val="11"/>
        <color rgb="FF000000"/>
        <rFont val="Calibri"/>
      </rPr>
      <t xml:space="preserve">
</t>
    </r>
    <r>
      <rPr>
        <sz val="11"/>
        <color rgb="FF000000"/>
        <rFont val="Calibri"/>
      </rPr>
      <t>&gt; psql edb -c "SELECT * FROM sqlprotect.list_protected_users"</t>
    </r>
    <r>
      <rPr>
        <sz val="11"/>
        <color rgb="FF000000"/>
        <rFont val="Calibri"/>
      </rPr>
      <t xml:space="preserve">
</t>
    </r>
    <r>
      <rPr>
        <sz val="11"/>
        <color rgb="FF000000"/>
        <rFont val="Calibri"/>
      </rPr>
      <t>If the database and user that handles user input is not listed or if sqlprotect.list_protected_users does not exist (meaning SQL/Protect is not installed), and an alternative means of reviewing for vulnerable code is not in use, this is a finding.</t>
    </r>
  </si>
  <si>
    <t>V-259265</t>
  </si>
  <si>
    <r>
      <rPr>
        <sz val="11"/>
        <rFont val="Calibri"/>
      </rPr>
      <t>The EDB Postgres Advanced Server and associated applications, when making use of dynamic code execution, must scan input data for invalid values that may indicate a code injection attack.</t>
    </r>
  </si>
  <si>
    <r>
      <rPr>
        <sz val="11"/>
        <color rgb="FF000000"/>
        <rFont val="Calibri"/>
      </rPr>
      <t>With respect to database management systems, one class of threat is known as SQL Injection, or more generally, code injection. It takes advantage of the dynamic execution capabilities of various programming languages, including dialects of SQL. In such cases, the attacker deduces the manner in which SQL statements are being processed, either from inside knowledge or by observing system behavior in response to invalid inputs. When the attacker identifies scenarios where SQL queries are being assembled by application code (which may be within the database or separate from it) and executed dynamically, the attacker is then able to craft input strings that subvert the intent of the query. Potentially, the attacker can gain unauthorized access to data, including security settings, and severely corrupt or destroy the database.</t>
    </r>
    <r>
      <rPr>
        <sz val="11"/>
        <color rgb="FF000000"/>
        <rFont val="Calibri"/>
      </rPr>
      <t xml:space="preserve">
</t>
    </r>
    <r>
      <rPr>
        <sz val="11"/>
        <color rgb="FF000000"/>
        <rFont val="Calibri"/>
      </rPr>
      <t>The principal protection against code injection is not to use dynamic execution except where it provides necessary functionality that cannot be utilized otherwise. Use strongly typed data items rather than general-purpose strings as input parameters to task-specific, precompiled stored procedures, functions, and triggers.</t>
    </r>
    <r>
      <rPr>
        <sz val="11"/>
        <color rgb="FF000000"/>
        <rFont val="Calibri"/>
      </rPr>
      <t xml:space="preserve">
</t>
    </r>
    <r>
      <rPr>
        <sz val="11"/>
        <color rgb="FF000000"/>
        <rFont val="Calibri"/>
      </rPr>
      <t>When dynamic execution is necessary, ways to mitigate the risk include the following, which should be implemented both in the on-screen application and at the database level in the stored procedures:</t>
    </r>
    <r>
      <rPr>
        <sz val="11"/>
        <color rgb="FF000000"/>
        <rFont val="Calibri"/>
      </rPr>
      <t xml:space="preserve">
</t>
    </r>
    <r>
      <rPr>
        <sz val="11"/>
        <color rgb="FF000000"/>
        <rFont val="Calibri"/>
      </rPr>
      <t>-- Allow strings as input only when necessary.</t>
    </r>
    <r>
      <rPr>
        <sz val="11"/>
        <color rgb="FF000000"/>
        <rFont val="Calibri"/>
      </rPr>
      <t xml:space="preserve">
</t>
    </r>
    <r>
      <rPr>
        <sz val="11"/>
        <color rgb="FF000000"/>
        <rFont val="Calibri"/>
      </rPr>
      <t>-- Rely on data typing to validate numbers, dates, etc. Do not accept invalid values. If substituting other values for them, think carefully about whether this could be subverted.</t>
    </r>
    <r>
      <rPr>
        <sz val="11"/>
        <color rgb="FF000000"/>
        <rFont val="Calibri"/>
      </rPr>
      <t xml:space="preserve">
</t>
    </r>
    <r>
      <rPr>
        <sz val="11"/>
        <color rgb="FF000000"/>
        <rFont val="Calibri"/>
      </rPr>
      <t>-- Limit the size of input strings to what is truly necessary.</t>
    </r>
    <r>
      <rPr>
        <sz val="11"/>
        <color rgb="FF000000"/>
        <rFont val="Calibri"/>
      </rPr>
      <t xml:space="preserve">
</t>
    </r>
    <r>
      <rPr>
        <sz val="11"/>
        <color rgb="FF000000"/>
        <rFont val="Calibri"/>
      </rPr>
      <t>-- If single quotes/apostrophes, double quotes, semicolons, equals signs, angle brackets, or square brackets will never be valid as input, reject them.</t>
    </r>
    <r>
      <rPr>
        <sz val="11"/>
        <color rgb="FF000000"/>
        <rFont val="Calibri"/>
      </rPr>
      <t xml:space="preserve">
</t>
    </r>
    <r>
      <rPr>
        <sz val="11"/>
        <color rgb="FF000000"/>
        <rFont val="Calibri"/>
      </rPr>
      <t>-- If comment markers will never be valid as input, reject them. In SQL, these are -- or /* */</t>
    </r>
    <r>
      <rPr>
        <sz val="11"/>
        <color rgb="FF000000"/>
        <rFont val="Calibri"/>
      </rPr>
      <t xml:space="preserve">
</t>
    </r>
    <r>
      <rPr>
        <sz val="11"/>
        <color rgb="FF000000"/>
        <rFont val="Calibri"/>
      </rPr>
      <t>-- If HTML and XML tags, entities, comments, etc. will never be valid, reject them.</t>
    </r>
    <r>
      <rPr>
        <sz val="11"/>
        <color rgb="FF000000"/>
        <rFont val="Calibri"/>
      </rPr>
      <t xml:space="preserve">
</t>
    </r>
    <r>
      <rPr>
        <sz val="11"/>
        <color rgb="FF000000"/>
        <rFont val="Calibri"/>
      </rPr>
      <t>-- If wildcards are present, reject them unless truly necessary. In SQL, these are the underscore and the percentage sign, and the word ESCAPE is also a clue that wildcards are in use.</t>
    </r>
    <r>
      <rPr>
        <sz val="11"/>
        <color rgb="FF000000"/>
        <rFont val="Calibri"/>
      </rPr>
      <t xml:space="preserve">
</t>
    </r>
    <r>
      <rPr>
        <sz val="11"/>
        <color rgb="FF000000"/>
        <rFont val="Calibri"/>
      </rPr>
      <t>-- If SQL key words such as SELECT, INSERT, UPDATE, DELETE, CREATE, ALTER, DROP, ESCAPE, UNION, GRANT, or REVOKE will never be valid, reject them. Use case-insensitive comparisons when searching for these. Bear in mind that some of these words, particularly Grant (as a person's name), could also be valid input.</t>
    </r>
    <r>
      <rPr>
        <sz val="11"/>
        <color rgb="FF000000"/>
        <rFont val="Calibri"/>
      </rPr>
      <t xml:space="preserve">
</t>
    </r>
    <r>
      <rPr>
        <sz val="11"/>
        <color rgb="FF000000"/>
        <rFont val="Calibri"/>
      </rPr>
      <t>-- If there are range limits on the values that may be entered, enforce those limits.</t>
    </r>
    <r>
      <rPr>
        <sz val="11"/>
        <color rgb="FF000000"/>
        <rFont val="Calibri"/>
      </rPr>
      <t xml:space="preserve">
</t>
    </r>
    <r>
      <rPr>
        <sz val="11"/>
        <color rgb="FF000000"/>
        <rFont val="Calibri"/>
      </rPr>
      <t>-- Institute procedures for inspection of programs for correct use of dynamic coding, by a party other than the developer.</t>
    </r>
    <r>
      <rPr>
        <sz val="11"/>
        <color rgb="FF000000"/>
        <rFont val="Calibri"/>
      </rPr>
      <t xml:space="preserve">
</t>
    </r>
    <r>
      <rPr>
        <sz val="11"/>
        <color rgb="FF000000"/>
        <rFont val="Calibri"/>
      </rPr>
      <t>-- Conduct rigorous testing of program modules that use dynamic coding, searching for ways to subvert the intended use.</t>
    </r>
    <r>
      <rPr>
        <sz val="11"/>
        <color rgb="FF000000"/>
        <rFont val="Calibri"/>
      </rPr>
      <t xml:space="preserve">
</t>
    </r>
    <r>
      <rPr>
        <sz val="11"/>
        <color rgb="FF000000"/>
        <rFont val="Calibri"/>
      </rPr>
      <t>-- Record the inspection and testing in the system documentation.</t>
    </r>
    <r>
      <rPr>
        <sz val="11"/>
        <color rgb="FF000000"/>
        <rFont val="Calibri"/>
      </rPr>
      <t xml:space="preserve">
</t>
    </r>
    <r>
      <rPr>
        <sz val="11"/>
        <color rgb="FF000000"/>
        <rFont val="Calibri"/>
      </rPr>
      <t>-- Bear in mind that all this applies not only to screen input, but also to the values in an incoming message to a web service or to a stored procedure called by a software component that has not itself been hardened in these ways. Not only can the caller be subject to such vulnerabilities; it may itself be the attacker.</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</si>
  <si>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t>V-259266</t>
  </si>
  <si>
    <r>
      <rPr>
        <sz val="11"/>
        <rFont val="Calibri"/>
      </rPr>
      <t>The EDB Postgres Advanced Server must provide nonprivileged users with error messages that provide information necessary for corrective actions without revealing information that could be exploited by adversaries.</t>
    </r>
  </si>
  <si>
    <r>
      <rPr>
        <sz val="11"/>
        <color rgb="FF000000"/>
        <rFont val="Calibri"/>
      </rPr>
      <t>Configure custom database code and associated application code not to divulge sensitive information or information useful for system identification in error messages.</t>
    </r>
  </si>
  <si>
    <r>
      <rPr>
        <sz val="11"/>
        <color rgb="FF000000"/>
        <rFont val="Calibri"/>
      </rPr>
      <t>Any DBMS or associated application providing too much information in error messages on the screen or printout risks compromising the data and security of the system. The structure and content of error messages need to be carefully considered by the organization and development team.</t>
    </r>
    <r>
      <rPr>
        <sz val="11"/>
        <color rgb="FF000000"/>
        <rFont val="Calibri"/>
      </rPr>
      <t xml:space="preserve">
</t>
    </r>
    <r>
      <rPr>
        <sz val="11"/>
        <color rgb="FF000000"/>
        <rFont val="Calibri"/>
      </rPr>
      <t>Databases can inadvertently provide a wealth of information to an attacker through improperly handled error messages. In addition to sensitive business or personal information, database errors can provide host names, IP addresses, user names, and other system information not required for troubleshooting but very useful to someone targeting the system.</t>
    </r>
    <r>
      <rPr>
        <sz val="11"/>
        <color rgb="FF000000"/>
        <rFont val="Calibri"/>
      </rPr>
      <t xml:space="preserve">
</t>
    </r>
    <r>
      <rPr>
        <sz val="11"/>
        <color rgb="FF000000"/>
        <rFont val="Calibri"/>
      </rPr>
      <t>Carefully consider the structure and content of error messages. The extent to which information systems are able to identify and handle error conditions is guided by organizational policy and operational requirements. Information that could be exploited by adversaries includes, for example, logon attempts with passwords entered by mistake as the username, mission/business information that can be derived from (if not stated explicitly by) information recorded, and personal information, such as account numbers, social security numbers, and credit card numbers.</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</si>
  <si>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Check custom database code to verify that error messages do not contain information beyond what is needed for troubleshooting the issue.</t>
    </r>
    <r>
      <rPr>
        <sz val="11"/>
        <color rgb="FF000000"/>
        <rFont val="Calibri"/>
      </rPr>
      <t xml:space="preserve">
</t>
    </r>
    <r>
      <rPr>
        <sz val="11"/>
        <color rgb="FF000000"/>
        <rFont val="Calibri"/>
      </rPr>
      <t>If custom database errors contain PII data, sensitive business data, or information useful for identifying the host system or database structure, this is a finding.</t>
    </r>
  </si>
  <si>
    <t>V-259267</t>
  </si>
  <si>
    <r>
      <rPr>
        <sz val="11"/>
        <rFont val="Calibri"/>
      </rPr>
      <t>The EDB Postgres Advanced Server must reveal detailed error messages only to the ISSO, ISSM, SA, and DBA.</t>
    </r>
  </si>
  <si>
    <r>
      <rPr>
        <sz val="11"/>
        <color rgb="FF000000"/>
        <rFont val="Calibri"/>
      </rPr>
      <t>Set the client_min_messages parameter to "ERROR". As the "enterprisedb" operating system user:</t>
    </r>
    <r>
      <rPr>
        <sz val="11"/>
        <color rgb="FF000000"/>
        <rFont val="Calibri"/>
      </rPr>
      <t xml:space="preserve">
</t>
    </r>
    <r>
      <rPr>
        <sz val="11"/>
        <color rgb="FF000000"/>
        <rFont val="Calibri"/>
      </rPr>
      <t>&gt; psql edb -c "ALTER SYSTEM SET client_min_messages='ERROR'"</t>
    </r>
    <r>
      <rPr>
        <sz val="11"/>
        <color rgb="FF000000"/>
        <rFont val="Calibri"/>
      </rPr>
      <t xml:space="preserve">
</t>
    </r>
    <r>
      <rPr>
        <sz val="11"/>
        <color rgb="FF000000"/>
        <rFont val="Calibri"/>
      </rPr>
      <t>&gt; psql edb -c "SELECT pg_reload_conf()"</t>
    </r>
    <r>
      <rPr>
        <sz val="11"/>
        <color rgb="FF000000"/>
        <rFont val="Calibri"/>
      </rPr>
      <t xml:space="preserve">
</t>
    </r>
    <r>
      <rPr>
        <sz val="11"/>
        <color rgb="FF000000"/>
        <rFont val="Calibri"/>
      </rPr>
      <t>&gt; psql edb -c "SHOW client_min_messages"</t>
    </r>
    <r>
      <rPr>
        <sz val="11"/>
        <color rgb="FF000000"/>
        <rFont val="Calibri"/>
      </rPr>
      <t xml:space="preserve">
</t>
    </r>
    <r>
      <rPr>
        <sz val="11"/>
        <color rgb="FF000000"/>
        <rFont val="Calibri"/>
      </rPr>
      <t>Set the log_file_mode to 0600. As the "enterprisedb" operating system user:</t>
    </r>
    <r>
      <rPr>
        <sz val="11"/>
        <color rgb="FF000000"/>
        <rFont val="Calibri"/>
      </rPr>
      <t xml:space="preserve">
</t>
    </r>
    <r>
      <rPr>
        <sz val="11"/>
        <color rgb="FF000000"/>
        <rFont val="Calibri"/>
      </rPr>
      <t>&gt; psql edb -c "ALTER SYSTEM SET log_file_mode='0600'"</t>
    </r>
    <r>
      <rPr>
        <sz val="11"/>
        <color rgb="FF000000"/>
        <rFont val="Calibri"/>
      </rPr>
      <t xml:space="preserve">
</t>
    </r>
    <r>
      <rPr>
        <sz val="11"/>
        <color rgb="FF000000"/>
        <rFont val="Calibri"/>
      </rPr>
      <t>&gt; psql edb -c "SELECT pg_reload_conf()"</t>
    </r>
    <r>
      <rPr>
        <sz val="11"/>
        <color rgb="FF000000"/>
        <rFont val="Calibri"/>
      </rPr>
      <t xml:space="preserve">
</t>
    </r>
    <r>
      <rPr>
        <sz val="11"/>
        <color rgb="FF000000"/>
        <rFont val="Calibri"/>
      </rPr>
      <t>&gt; psql edb -c "SHOW log_file_mode"</t>
    </r>
  </si>
  <si>
    <r>
      <rPr>
        <sz val="11"/>
        <color rgb="FF000000"/>
        <rFont val="Calibri"/>
      </rPr>
      <t>If the DBMS provides too much information in error logs and administrative messages to the screen, this could lead to compromise. The structure and content of error messages need to be carefully considered by the organization and development team. The extent to which the information system is able to identify and handle error conditions is guided by organizational policy and operational requirements.</t>
    </r>
    <r>
      <rPr>
        <sz val="11"/>
        <color rgb="FF000000"/>
        <rFont val="Calibri"/>
      </rPr>
      <t xml:space="preserve">
</t>
    </r>
    <r>
      <rPr>
        <sz val="11"/>
        <color rgb="FF000000"/>
        <rFont val="Calibri"/>
      </rPr>
      <t>Some default DBMS error messages can contain information that could aid an attacker in, among other things, identifying the database type, host address, or state of the database. Custom errors may contain sensitive customer information.</t>
    </r>
    <r>
      <rPr>
        <sz val="11"/>
        <color rgb="FF000000"/>
        <rFont val="Calibri"/>
      </rPr>
      <t xml:space="preserve">
</t>
    </r>
    <r>
      <rPr>
        <sz val="11"/>
        <color rgb="FF000000"/>
        <rFont val="Calibri"/>
      </rPr>
      <t>It is important that detailed error messages be visible only to those who are authorized to view them; that general users receive only generalized acknowledgment that errors have occurred; and that these generalized messages appear only when relevant to the user's task. For example, a message along the lines of, "An error has occurred. Unable to save your changes. If this problem persists, contact the help desk" would be relevant. A message such as "Warning: your transaction generated a large number of page splits" would likely not be relevant.</t>
    </r>
    <r>
      <rPr>
        <sz val="11"/>
        <color rgb="FF000000"/>
        <rFont val="Calibri"/>
      </rPr>
      <t xml:space="preserve">
</t>
    </r>
    <r>
      <rPr>
        <sz val="11"/>
        <color rgb="FF000000"/>
        <rFont val="Calibri"/>
      </rPr>
      <t>Administrative users authorized to review detailed error messages typically are the ISSO, ISSM, SA, and DBA. Other individuals or roles may be specified according to organization-specific needs, with appropriate approval.</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</si>
  <si>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Check the EDB Postgres Advanced Server settings and custom database code to determine if detailed error messages are ever displayed to unauthorized individuals.</t>
    </r>
    <r>
      <rPr>
        <sz val="11"/>
        <color rgb="FF000000"/>
        <rFont val="Calibri"/>
      </rPr>
      <t xml:space="preserve">
</t>
    </r>
    <r>
      <rPr>
        <sz val="11"/>
        <color rgb="FF000000"/>
        <rFont val="Calibri"/>
      </rPr>
      <t>To check the level of detail for errors exposed to clients, run the following as the "enterprisedb" operating system user:</t>
    </r>
    <r>
      <rPr>
        <sz val="11"/>
        <color rgb="FF000000"/>
        <rFont val="Calibri"/>
      </rPr>
      <t xml:space="preserve">
</t>
    </r>
    <r>
      <rPr>
        <sz val="11"/>
        <color rgb="FF000000"/>
        <rFont val="Calibri"/>
      </rPr>
      <t>&gt; psql edb -c "SHOW client_min_messages"</t>
    </r>
    <r>
      <rPr>
        <sz val="11"/>
        <color rgb="FF000000"/>
        <rFont val="Calibri"/>
      </rPr>
      <t xml:space="preserve">
</t>
    </r>
    <r>
      <rPr>
        <sz val="11"/>
        <color rgb="FF000000"/>
        <rFont val="Calibri"/>
      </rPr>
      <t>If client_min_messages is not set to ERROR, this is a finding.</t>
    </r>
    <r>
      <rPr>
        <sz val="11"/>
        <color rgb="FF000000"/>
        <rFont val="Calibri"/>
      </rPr>
      <t xml:space="preserve">
</t>
    </r>
    <r>
      <rPr>
        <sz val="11"/>
        <color rgb="FF000000"/>
        <rFont val="Calibri"/>
      </rPr>
      <t>If detailed error messages for any custom code are displayed to users not authorized to view them, this is a finding.</t>
    </r>
    <r>
      <rPr>
        <sz val="11"/>
        <color rgb="FF000000"/>
        <rFont val="Calibri"/>
      </rPr>
      <t xml:space="preserve">
</t>
    </r>
    <r>
      <rPr>
        <sz val="11"/>
        <color rgb="FF000000"/>
        <rFont val="Calibri"/>
      </rPr>
      <t>Additionally, logs may contain detailed information and should only be accessible by the database owner.</t>
    </r>
    <r>
      <rPr>
        <sz val="11"/>
        <color rgb="FF000000"/>
        <rFont val="Calibri"/>
      </rPr>
      <t xml:space="preserve">
</t>
    </r>
    <r>
      <rPr>
        <sz val="11"/>
        <color rgb="FF000000"/>
        <rFont val="Calibri"/>
      </rPr>
      <t>As the "enterprisedb" operating system user, verify that the log_file_mode parameter is set to 0600:</t>
    </r>
    <r>
      <rPr>
        <sz val="11"/>
        <color rgb="FF000000"/>
        <rFont val="Calibri"/>
      </rPr>
      <t xml:space="preserve">
</t>
    </r>
    <r>
      <rPr>
        <sz val="11"/>
        <color rgb="FF000000"/>
        <rFont val="Calibri"/>
      </rPr>
      <t>&gt; psql edb -c "SHOW log_file_mode"</t>
    </r>
    <r>
      <rPr>
        <sz val="11"/>
        <color rgb="FF000000"/>
        <rFont val="Calibri"/>
      </rPr>
      <t xml:space="preserve">
</t>
    </r>
    <r>
      <rPr>
        <sz val="11"/>
        <color rgb="FF000000"/>
        <rFont val="Calibri"/>
      </rPr>
      <t>If log_file_mode is not set to 0600, this is a finding.</t>
    </r>
    <r>
      <rPr>
        <sz val="11"/>
        <color rgb="FF000000"/>
        <rFont val="Calibri"/>
      </rPr>
      <t xml:space="preserve">
</t>
    </r>
    <r>
      <rPr>
        <sz val="11"/>
        <color rgb="FF000000"/>
        <rFont val="Calibri"/>
      </rPr>
      <t>If the EDB Postgres Advanced Server is configured to use syslog for logging, consult organization location and permissions for syslog log files. If the logs are not owned by root or have permissions that are not 0600, this is a finding.</t>
    </r>
  </si>
  <si>
    <t>V-259268</t>
  </si>
  <si>
    <r>
      <rPr>
        <sz val="11"/>
        <rFont val="Calibri"/>
      </rPr>
      <t>The EDB Postgres Advanced Server must automatically terminate a user session after organization-defined conditions or trigger events requiring session disconnect.</t>
    </r>
  </si>
  <si>
    <r>
      <rPr>
        <sz val="11"/>
        <color rgb="FF000000"/>
        <rFont val="Calibri"/>
      </rPr>
      <t>Execute this SQL command in the places where the documentation requires automatic session termination:</t>
    </r>
    <r>
      <rPr>
        <sz val="11"/>
        <color rgb="FF000000"/>
        <rFont val="Calibri"/>
      </rPr>
      <t xml:space="preserve">
</t>
    </r>
    <r>
      <rPr>
        <sz val="11"/>
        <color rgb="FF000000"/>
        <rFont val="Calibri"/>
      </rPr>
      <t>SELECT pg_terminate_backend(pid)</t>
    </r>
    <r>
      <rPr>
        <sz val="11"/>
        <color rgb="FF000000"/>
        <rFont val="Calibri"/>
      </rPr>
      <t xml:space="preserve">
</t>
    </r>
    <r>
      <rPr>
        <sz val="11"/>
        <color rgb="FF000000"/>
        <rFont val="Calibri"/>
      </rPr>
      <t xml:space="preserve">  FROM pg_stat_activity</t>
    </r>
    <r>
      <rPr>
        <sz val="11"/>
        <color rgb="FF000000"/>
        <rFont val="Calibri"/>
      </rPr>
      <t xml:space="preserve">
</t>
    </r>
    <r>
      <rPr>
        <sz val="11"/>
        <color rgb="FF000000"/>
        <rFont val="Calibri"/>
      </rPr>
      <t xml:space="preserve"> WHERE usename = '&lt;username&gt;'</t>
    </r>
  </si>
  <si>
    <r>
      <rPr>
        <sz val="11"/>
        <color rgb="FF000000"/>
        <rFont val="Calibri"/>
      </rPr>
      <t>This addresses the termination of user-initiated logical sessions in contrast to the termination of network connections that are associated with communications sessions (i.e., network disconnect). A logical session (for local, network, and remote access) is initiated whenever a user (or process acting on behalf of a user) accesses an organizational information system. Such user sessions can be terminated, and thus terminate user access, without terminating network sessions.</t>
    </r>
    <r>
      <rPr>
        <sz val="11"/>
        <color rgb="FF000000"/>
        <rFont val="Calibri"/>
      </rPr>
      <t xml:space="preserve">
</t>
    </r>
    <r>
      <rPr>
        <sz val="11"/>
        <color rgb="FF000000"/>
        <rFont val="Calibri"/>
      </rPr>
      <t>Session termination ends all processes associated with a user's logical session except those batch processes/jobs that are specifically created by the user (i.e., session owner) to continue after the session is terminated.</t>
    </r>
    <r>
      <rPr>
        <sz val="11"/>
        <color rgb="FF000000"/>
        <rFont val="Calibri"/>
      </rPr>
      <t xml:space="preserve">
</t>
    </r>
    <r>
      <rPr>
        <sz val="11"/>
        <color rgb="FF000000"/>
        <rFont val="Calibri"/>
      </rPr>
      <t>Conditions or trigger events requiring automatic session termination can include, for example, organization-defined periods of user inactivity, targeted responses to certain types of incidents, and time-of-day restrictions on information system use.</t>
    </r>
    <r>
      <rPr>
        <sz val="11"/>
        <color rgb="FF000000"/>
        <rFont val="Calibri"/>
      </rPr>
      <t xml:space="preserve">
</t>
    </r>
    <r>
      <rPr>
        <sz val="11"/>
        <color rgb="FF000000"/>
        <rFont val="Calibri"/>
      </rPr>
      <t>This capability is typically reserved for specific cases where the system owner, data owner, or organization requires additional assurance.</t>
    </r>
  </si>
  <si>
    <r>
      <rPr>
        <sz val="11"/>
        <color rgb="FF000000"/>
        <rFont val="Calibri"/>
      </rPr>
      <t>Review system documentation to obtain the organization's definition of circumstances requiring automatic session termination. If the documentation explicitly states that such termination is not required or is prohibited, this is not a finding.</t>
    </r>
    <r>
      <rPr>
        <sz val="11"/>
        <color rgb="FF000000"/>
        <rFont val="Calibri"/>
      </rPr>
      <t xml:space="preserve">
</t>
    </r>
    <r>
      <rPr>
        <sz val="11"/>
        <color rgb="FF000000"/>
        <rFont val="Calibri"/>
      </rPr>
      <t>If the documentation requires automatic session termination but the DBMS is not configured via triggers, scripts, or other organization-defined manners to terminate sessions when required, this is a finding.</t>
    </r>
  </si>
  <si>
    <t>V-259269</t>
  </si>
  <si>
    <r>
      <rPr>
        <sz val="11"/>
        <rFont val="Calibri"/>
      </rPr>
      <t>The EDB Postgres Advanced Server must associate organization-defined types of security labels having organization-defined security label values with information in storage.</t>
    </r>
  </si>
  <si>
    <r>
      <rPr>
        <sz val="11"/>
        <color rgb="FF000000"/>
        <rFont val="Calibri"/>
      </rPr>
      <t>For information on creating row-level policies for all required tables with the DBMS_RLS package, refer to the documentation: https://www.enterprisedb.com/docs/epas/latest/reference/oracle_compatibility_reference/epas_compat_bip_guide/03_built-in_packages/14_dbms_rls/</t>
    </r>
  </si>
  <si>
    <r>
      <rPr>
        <sz val="11"/>
        <color rgb="FF000000"/>
        <rFont val="Calibri"/>
      </rPr>
      <t>Without the association of security labels to information, there is no basis for the to make security-related access-control decisions.</t>
    </r>
    <r>
      <rPr>
        <sz val="11"/>
        <color rgb="FF000000"/>
        <rFont val="Calibri"/>
      </rPr>
      <t xml:space="preserve">
</t>
    </r>
    <r>
      <rPr>
        <sz val="11"/>
        <color rgb="FF000000"/>
        <rFont val="Calibri"/>
      </rPr>
      <t>Security labels are abstractions representing the basic properties or characteristics of an entity (e.g., subjects and objects) with respect to safeguarding information.</t>
    </r>
    <r>
      <rPr>
        <sz val="11"/>
        <color rgb="FF000000"/>
        <rFont val="Calibri"/>
      </rPr>
      <t xml:space="preserve">
</t>
    </r>
    <r>
      <rPr>
        <sz val="11"/>
        <color rgb="FF000000"/>
        <rFont val="Calibri"/>
      </rPr>
      <t>These labels are typically associated with internal data structures (e.g., tables, rows) within the database and are used to enable the implementation of access control and flow control policies, reflect special dissemination, handling or distribution instructions, or support other aspects of the information security policy.</t>
    </r>
    <r>
      <rPr>
        <sz val="11"/>
        <color rgb="FF000000"/>
        <rFont val="Calibri"/>
      </rPr>
      <t xml:space="preserve">
</t>
    </r>
    <r>
      <rPr>
        <sz val="11"/>
        <color rgb="FF000000"/>
        <rFont val="Calibri"/>
      </rPr>
      <t>One example includes marking data as classified or CUI. These security labels may be assigned manually or during data processing; either way, it is imperative these assignments are maintained while the data is in storage. If the security labels are lost when the data is stored, there is the risk of a data compromise.</t>
    </r>
    <r>
      <rPr>
        <sz val="11"/>
        <color rgb="FF000000"/>
        <rFont val="Calibri"/>
      </rPr>
      <t xml:space="preserve">
</t>
    </r>
    <r>
      <rPr>
        <sz val="11"/>
        <color rgb="FF000000"/>
        <rFont val="Calibri"/>
      </rPr>
      <t>The mechanism used to support security labeling may be a feature of the DBMS product, a third-party product, or custom application code.</t>
    </r>
  </si>
  <si>
    <r>
      <rPr>
        <sz val="11"/>
        <color rgb="FF000000"/>
        <rFont val="Calibri"/>
      </rPr>
      <t>If security labeling is not required, this is not applicable.</t>
    </r>
    <r>
      <rPr>
        <sz val="11"/>
        <color rgb="FF000000"/>
        <rFont val="Calibri"/>
      </rPr>
      <t xml:space="preserve">
</t>
    </r>
    <r>
      <rPr>
        <sz val="11"/>
        <color rgb="FF000000"/>
        <rFont val="Calibri"/>
      </rPr>
      <t>If security labeling requirements have been specified, execute the following SQL as the "enterprisedb" operating system user:</t>
    </r>
    <r>
      <rPr>
        <sz val="11"/>
        <color rgb="FF000000"/>
        <rFont val="Calibri"/>
      </rPr>
      <t xml:space="preserve">
</t>
    </r>
    <r>
      <rPr>
        <sz val="11"/>
        <color rgb="FF000000"/>
        <rFont val="Calibri"/>
      </rPr>
      <t>&gt; psql edb -c "SELECT * from ALL_POLICIES where OBJECT_NAME = '&lt;object_name&gt;'"</t>
    </r>
    <r>
      <rPr>
        <sz val="11"/>
        <color rgb="FF000000"/>
        <rFont val="Calibri"/>
      </rPr>
      <t xml:space="preserve">
</t>
    </r>
    <r>
      <rPr>
        <sz val="11"/>
        <color rgb="FF000000"/>
        <rFont val="Calibri"/>
      </rPr>
      <t>If a policy is not enabled for the table requiring security labeling, this is a finding.</t>
    </r>
  </si>
  <si>
    <t>V-259270</t>
  </si>
  <si>
    <r>
      <rPr>
        <sz val="11"/>
        <rFont val="Calibri"/>
      </rPr>
      <t>The EDB Postgres Advanced Server must associate organization-defined types of security labels having organization-defined security label values with information in process.</t>
    </r>
  </si>
  <si>
    <r>
      <rPr>
        <sz val="11"/>
        <color rgb="FF000000"/>
        <rFont val="Calibri"/>
      </rPr>
      <t>For more information on creating row-level policies for all required tables with the DBMS_RLS package, refer to the documentation: https://www.enterprisedb.com/docs/epas/latest/reference/oracle_compatibility_reference/epas_compat_bip_guide/03_built-in_packages/14_dbms_rls/</t>
    </r>
  </si>
  <si>
    <r>
      <rPr>
        <sz val="11"/>
        <color rgb="FF000000"/>
        <rFont val="Calibri"/>
      </rPr>
      <t>Without the association of security labels to information, there is no basis for the DBMS to make security-related access-control decisions.</t>
    </r>
    <r>
      <rPr>
        <sz val="11"/>
        <color rgb="FF000000"/>
        <rFont val="Calibri"/>
      </rPr>
      <t xml:space="preserve">
</t>
    </r>
    <r>
      <rPr>
        <sz val="11"/>
        <color rgb="FF000000"/>
        <rFont val="Calibri"/>
      </rPr>
      <t>Security labels are abstractions representing the basic properties or characteristics of an entity (e.g., subjects and objects) with respect to safeguarding information.</t>
    </r>
    <r>
      <rPr>
        <sz val="11"/>
        <color rgb="FF000000"/>
        <rFont val="Calibri"/>
      </rPr>
      <t xml:space="preserve">
</t>
    </r>
    <r>
      <rPr>
        <sz val="11"/>
        <color rgb="FF000000"/>
        <rFont val="Calibri"/>
      </rPr>
      <t>These labels are typically associated with internal data structures (e.g., tables, rows) within the database and are used to enable the implementation of access control and flow control policies, reflect special dissemination, handling or distribution instructions, or support other aspects of the information security policy.</t>
    </r>
    <r>
      <rPr>
        <sz val="11"/>
        <color rgb="FF000000"/>
        <rFont val="Calibri"/>
      </rPr>
      <t xml:space="preserve">
</t>
    </r>
    <r>
      <rPr>
        <sz val="11"/>
        <color rgb="FF000000"/>
        <rFont val="Calibri"/>
      </rPr>
      <t>One example includes marking data as classified or CUI. These security labels may be assigned manually or during data processing; either way, it is imperative these assignments are maintained while the data is in storage. If the security labels are lost when the data is stored, there is the risk of a data compromise.</t>
    </r>
    <r>
      <rPr>
        <sz val="11"/>
        <color rgb="FF000000"/>
        <rFont val="Calibri"/>
      </rPr>
      <t xml:space="preserve">
</t>
    </r>
    <r>
      <rPr>
        <sz val="11"/>
        <color rgb="FF000000"/>
        <rFont val="Calibri"/>
      </rPr>
      <t>The mechanism used to support security labeling may be a feature of the DBMS product, a third-party product, or custom application code.</t>
    </r>
  </si>
  <si>
    <t>V-259271</t>
  </si>
  <si>
    <r>
      <rPr>
        <sz val="11"/>
        <rFont val="Calibri"/>
      </rPr>
      <t>The EDB Postgres Advanced Server must associate organization-defined types of security labels having organization-defined security label values with information in transmission.</t>
    </r>
  </si>
  <si>
    <r>
      <rPr>
        <sz val="11"/>
        <color rgb="FF000000"/>
        <rFont val="Calibri"/>
      </rPr>
      <t>Without the association of security labels to information, there is no basis for the DBMS to make security-related access-control decisions.</t>
    </r>
    <r>
      <rPr>
        <sz val="11"/>
        <color rgb="FF000000"/>
        <rFont val="Calibri"/>
      </rPr>
      <t xml:space="preserve">
</t>
    </r>
    <r>
      <rPr>
        <sz val="11"/>
        <color rgb="FF000000"/>
        <rFont val="Calibri"/>
      </rPr>
      <t>Security labels are abstractions representing the basic properties or characteristics of an entity (e.g., subjects and objects) with respect to safeguarding information.</t>
    </r>
    <r>
      <rPr>
        <sz val="11"/>
        <color rgb="FF000000"/>
        <rFont val="Calibri"/>
      </rPr>
      <t xml:space="preserve">
</t>
    </r>
    <r>
      <rPr>
        <sz val="11"/>
        <color rgb="FF000000"/>
        <rFont val="Calibri"/>
      </rPr>
      <t>These labels are typically associated with internal data structures (e.g., tables, rows) within the database and are used to enable the implementation of access control and flow control policies, reflect special dissemination, handling or distribution instructions, or support other aspects of the information security policy.</t>
    </r>
    <r>
      <rPr>
        <sz val="11"/>
        <color rgb="FF000000"/>
        <rFont val="Calibri"/>
      </rPr>
      <t xml:space="preserve">
</t>
    </r>
    <r>
      <rPr>
        <sz val="11"/>
        <color rgb="FF000000"/>
        <rFont val="Calibri"/>
      </rPr>
      <t>One example includes marking data as classified or CUI. These security labels may be assigned manually or during data processing, but, either way, it is imperative these assignments are maintained while the data is in storage. If the security labels are lost when the data is stored, there is the risk of a data compromise.</t>
    </r>
    <r>
      <rPr>
        <sz val="11"/>
        <color rgb="FF000000"/>
        <rFont val="Calibri"/>
      </rPr>
      <t xml:space="preserve">
</t>
    </r>
    <r>
      <rPr>
        <sz val="11"/>
        <color rgb="FF000000"/>
        <rFont val="Calibri"/>
      </rPr>
      <t>The mechanism used to support security labeling may be a feature of the DBMS product, a third-party product, or custom application code.</t>
    </r>
  </si>
  <si>
    <t>V-259272</t>
  </si>
  <si>
    <r>
      <rPr>
        <sz val="11"/>
        <rFont val="Calibri"/>
      </rPr>
      <t>The EDB Postgres Advanced Server must enforce discretionary access control policies, as defined by the data owner, over defined subjects and objects.</t>
    </r>
  </si>
  <si>
    <r>
      <rPr>
        <sz val="11"/>
        <color rgb="FF000000"/>
        <rFont val="Calibri"/>
      </rPr>
      <t>Revoke any unauthorized user/role object privileges found.</t>
    </r>
    <r>
      <rPr>
        <sz val="11"/>
        <color rgb="FF000000"/>
        <rFont val="Calibri"/>
      </rPr>
      <t xml:space="preserve">
</t>
    </r>
    <r>
      <rPr>
        <sz val="11"/>
        <color rgb="FF000000"/>
        <rFont val="Calibri"/>
      </rPr>
      <t>Example:</t>
    </r>
    <r>
      <rPr>
        <sz val="11"/>
        <color rgb="FF000000"/>
        <rFont val="Calibri"/>
      </rPr>
      <t xml:space="preserve">
</t>
    </r>
    <r>
      <rPr>
        <sz val="11"/>
        <color rgb="FF000000"/>
        <rFont val="Calibri"/>
      </rPr>
      <t>&gt; psql -c "REVOKE SELECT ON TABLE &lt;schema.table_name&gt; from &lt;user or role name&gt;"</t>
    </r>
  </si>
  <si>
    <r>
      <rPr>
        <sz val="11"/>
        <color rgb="FF000000"/>
        <rFont val="Calibri"/>
      </rPr>
      <t>Discretionary Access Control (DAC) is based on the notion that individual users are "owners" of objects, and therefore have discretion over who should be authorized to access the object and in which mode (e.g., read or write). Ownership is usually acquired as a consequence of creating the object or via specified ownership assignment. DAC allows the owner to determine who will have access to objects they control. An example of DAC includes user-controlled table permissions.</t>
    </r>
    <r>
      <rPr>
        <sz val="11"/>
        <color rgb="FF000000"/>
        <rFont val="Calibri"/>
      </rPr>
      <t xml:space="preserve">
</t>
    </r>
    <r>
      <rPr>
        <sz val="11"/>
        <color rgb="FF000000"/>
        <rFont val="Calibri"/>
      </rPr>
      <t>When discretionary access control policies are implemented, subjects are not constrained with regard to what actions they can take with information for which they have already been granted access. Thus, subjects that have been granted access to information are not prevented from passing (i.e., the subjects have the discretion to pass) the information to other subjects or objects.</t>
    </r>
    <r>
      <rPr>
        <sz val="11"/>
        <color rgb="FF000000"/>
        <rFont val="Calibri"/>
      </rPr>
      <t xml:space="preserve">
</t>
    </r>
    <r>
      <rPr>
        <sz val="11"/>
        <color rgb="FF000000"/>
        <rFont val="Calibri"/>
      </rPr>
      <t>A subject that is constrained in its operation by Mandatory Access Control (MAC) policies is still able to operate under the less rigorous constraints of this requirement. Thus, while MAC imposes constraints preventing a subject from passing information to another subject operating at a different sensitivity level, this requirement permits the subject to pass the information to any subject at the same sensitivity level.</t>
    </r>
    <r>
      <rPr>
        <sz val="11"/>
        <color rgb="FF000000"/>
        <rFont val="Calibri"/>
      </rPr>
      <t xml:space="preserve">
</t>
    </r>
    <r>
      <rPr>
        <sz val="11"/>
        <color rgb="FF000000"/>
        <rFont val="Calibri"/>
      </rPr>
      <t>The policy is bounded by the information system boundary. Once the information is passed outside of the control of the information system, additional means may be required to ensure the constraints remain in effect. While the older, more traditional definitions of discretionary access control require identity-based access control, that limitation is not required for this use of discretionary access control.</t>
    </r>
  </si>
  <si>
    <r>
      <rPr>
        <sz val="11"/>
        <color rgb="FF000000"/>
        <rFont val="Calibri"/>
      </rPr>
      <t>Review system documentation to identify the required DAC for the database.</t>
    </r>
    <r>
      <rPr>
        <sz val="11"/>
        <color rgb="FF000000"/>
        <rFont val="Calibri"/>
      </rPr>
      <t xml:space="preserve">
</t>
    </r>
    <r>
      <rPr>
        <sz val="11"/>
        <color rgb="FF000000"/>
        <rFont val="Calibri"/>
      </rPr>
      <t>Review the security configuration of the database and the EDB Postgres Advanced Server. If applicable, review the security configuration of the application(s) using the database.</t>
    </r>
    <r>
      <rPr>
        <sz val="11"/>
        <color rgb="FF000000"/>
        <rFont val="Calibri"/>
      </rPr>
      <t xml:space="preserve">
</t>
    </r>
    <r>
      <rPr>
        <sz val="11"/>
        <color rgb="FF000000"/>
        <rFont val="Calibri"/>
      </rPr>
      <t>If the DAC defined in the documentation is not implemented in the security configuration, this is a finding.</t>
    </r>
    <r>
      <rPr>
        <sz val="11"/>
        <color rgb="FF000000"/>
        <rFont val="Calibri"/>
      </rPr>
      <t xml:space="preserve">
</t>
    </r>
    <r>
      <rPr>
        <sz val="11"/>
        <color rgb="FF000000"/>
        <rFont val="Calibri"/>
      </rPr>
      <t>If any database objects are found to be owned by users not authorized to own database objects, this is a finding.</t>
    </r>
    <r>
      <rPr>
        <sz val="11"/>
        <color rgb="FF000000"/>
        <rFont val="Calibri"/>
      </rPr>
      <t xml:space="preserve">
</t>
    </r>
    <r>
      <rPr>
        <sz val="11"/>
        <color rgb="FF000000"/>
        <rFont val="Calibri"/>
      </rPr>
      <t>To check the ownership of objects in the database, as the "enterprisedb" user, run the following the operating system command line:</t>
    </r>
    <r>
      <rPr>
        <sz val="11"/>
        <color rgb="FF000000"/>
        <rFont val="Calibri"/>
      </rPr>
      <t xml:space="preserve">
</t>
    </r>
    <r>
      <rPr>
        <sz val="11"/>
        <color rgb="FF000000"/>
        <rFont val="Calibri"/>
      </rPr>
      <t>psql &lt;database_name&gt;</t>
    </r>
    <r>
      <rPr>
        <sz val="11"/>
        <color rgb="FF000000"/>
        <rFont val="Calibri"/>
      </rPr>
      <t xml:space="preserve">
</t>
    </r>
    <r>
      <rPr>
        <sz val="11"/>
        <color rgb="FF000000"/>
        <rFont val="Calibri"/>
      </rPr>
      <t>From the psql prompt:</t>
    </r>
    <r>
      <rPr>
        <sz val="11"/>
        <color rgb="FF000000"/>
        <rFont val="Calibri"/>
      </rPr>
      <t xml:space="preserve">
</t>
    </r>
    <r>
      <rPr>
        <sz val="11"/>
        <color rgb="FF000000"/>
        <rFont val="Calibri"/>
      </rPr>
      <t>\dn *.*</t>
    </r>
    <r>
      <rPr>
        <sz val="11"/>
        <color rgb="FF000000"/>
        <rFont val="Calibri"/>
      </rPr>
      <t xml:space="preserve">
</t>
    </r>
    <r>
      <rPr>
        <sz val="11"/>
        <color rgb="FF000000"/>
        <rFont val="Calibri"/>
      </rPr>
      <t>\dt *.*</t>
    </r>
    <r>
      <rPr>
        <sz val="11"/>
        <color rgb="FF000000"/>
        <rFont val="Calibri"/>
      </rPr>
      <t xml:space="preserve">
</t>
    </r>
    <r>
      <rPr>
        <sz val="11"/>
        <color rgb="FF000000"/>
        <rFont val="Calibri"/>
      </rPr>
      <t>\ds *.*</t>
    </r>
    <r>
      <rPr>
        <sz val="11"/>
        <color rgb="FF000000"/>
        <rFont val="Calibri"/>
      </rPr>
      <t xml:space="preserve">
</t>
    </r>
    <r>
      <rPr>
        <sz val="11"/>
        <color rgb="FF000000"/>
        <rFont val="Calibri"/>
      </rPr>
      <t>\dv *.*</t>
    </r>
    <r>
      <rPr>
        <sz val="11"/>
        <color rgb="FF000000"/>
        <rFont val="Calibri"/>
      </rPr>
      <t xml:space="preserve">
</t>
    </r>
    <r>
      <rPr>
        <sz val="11"/>
        <color rgb="FF000000"/>
        <rFont val="Calibri"/>
      </rPr>
      <t>\x (turns on expanded view for easier viewing)</t>
    </r>
    <r>
      <rPr>
        <sz val="11"/>
        <color rgb="FF000000"/>
        <rFont val="Calibri"/>
      </rPr>
      <t xml:space="preserve">
</t>
    </r>
    <r>
      <rPr>
        <sz val="11"/>
        <color rgb="FF000000"/>
        <rFont val="Calibri"/>
      </rPr>
      <t>\df+ *.*</t>
    </r>
    <r>
      <rPr>
        <sz val="11"/>
        <color rgb="FF000000"/>
        <rFont val="Calibri"/>
      </rPr>
      <t xml:space="preserve">
</t>
    </r>
    <r>
      <rPr>
        <sz val="11"/>
        <color rgb="FF000000"/>
        <rFont val="Calibri"/>
      </rPr>
      <t>If any role or user is granted privileges to unauthorized objects, this is a finding.</t>
    </r>
  </si>
  <si>
    <t>V-259273</t>
  </si>
  <si>
    <r>
      <rPr>
        <sz val="11"/>
        <rFont val="Calibri"/>
      </rPr>
      <t>The EDB Postgres Advanced Server must prevent nonprivileged users from executing privileged functions to include disabling, circumventing, or altering implemented security safeguards/countermeasures.</t>
    </r>
  </si>
  <si>
    <r>
      <rPr>
        <sz val="11"/>
        <color rgb="FF000000"/>
        <rFont val="Calibri"/>
      </rPr>
      <t>Revoke any privileges to privileged functionality by executing the REVOKE command as documented here:</t>
    </r>
    <r>
      <rPr>
        <sz val="11"/>
        <color rgb="FF000000"/>
        <rFont val="Calibri"/>
      </rPr>
      <t xml:space="preserve">
</t>
    </r>
    <r>
      <rPr>
        <sz val="11"/>
        <color rgb="FF000000"/>
        <rFont val="Calibri"/>
      </rPr>
      <t>http://www.postgresql.org/docs/current/static/sql-revoke.html</t>
    </r>
  </si>
  <si>
    <r>
      <rPr>
        <sz val="11"/>
        <color rgb="FF000000"/>
        <rFont val="Calibri"/>
      </rPr>
      <t xml:space="preserve">Preventing nonprivileged users from executing privileged functions mitigates the risk that unauthorized individuals or processes may gain unnecessary access to information or privileges. </t>
    </r>
    <r>
      <rPr>
        <sz val="11"/>
        <color rgb="FF000000"/>
        <rFont val="Calibri"/>
      </rPr>
      <t xml:space="preserve">
</t>
    </r>
    <r>
      <rPr>
        <sz val="11"/>
        <color rgb="FF000000"/>
        <rFont val="Calibri"/>
      </rPr>
      <t>System documentation should include a definition of the functionality considered privileged.</t>
    </r>
    <r>
      <rPr>
        <sz val="11"/>
        <color rgb="FF000000"/>
        <rFont val="Calibri"/>
      </rPr>
      <t xml:space="preserve">
</t>
    </r>
    <r>
      <rPr>
        <sz val="11"/>
        <color rgb="FF000000"/>
        <rFont val="Calibri"/>
      </rPr>
      <t>Depending on circumstances, privileged functions can include, for example, establishing accounts, performing system integrity checks, or administering cryptographic key management activities. Nonprivileged users are individuals that do not possess appropriate authorizations. Circumventing intrusion detection and prevention mechanisms or malicious code protection mechanisms are examples of privileged functions that require protection from nonprivileged users.</t>
    </r>
    <r>
      <rPr>
        <sz val="11"/>
        <color rgb="FF000000"/>
        <rFont val="Calibri"/>
      </rPr>
      <t xml:space="preserve">
</t>
    </r>
    <r>
      <rPr>
        <sz val="11"/>
        <color rgb="FF000000"/>
        <rFont val="Calibri"/>
      </rPr>
      <t xml:space="preserve">A privileged function in the DBMS/database context is any operation that modifies the structure of the database, its built-in logic, or its security settings. This would include all Data Definition Language (DDL) statements and all security-related statements. In an SQL environment, it encompasses, but is not necessarily limited to: </t>
    </r>
    <r>
      <rPr>
        <sz val="11"/>
        <color rgb="FF000000"/>
        <rFont val="Calibri"/>
      </rPr>
      <t xml:space="preserve">
</t>
    </r>
    <r>
      <rPr>
        <sz val="11"/>
        <color rgb="FF000000"/>
        <rFont val="Calibri"/>
      </rPr>
      <t>CREATE</t>
    </r>
    <r>
      <rPr>
        <sz val="11"/>
        <color rgb="FF000000"/>
        <rFont val="Calibri"/>
      </rPr>
      <t xml:space="preserve">
</t>
    </r>
    <r>
      <rPr>
        <sz val="11"/>
        <color rgb="FF000000"/>
        <rFont val="Calibri"/>
      </rPr>
      <t>ALTER</t>
    </r>
    <r>
      <rPr>
        <sz val="11"/>
        <color rgb="FF000000"/>
        <rFont val="Calibri"/>
      </rPr>
      <t xml:space="preserve">
</t>
    </r>
    <r>
      <rPr>
        <sz val="11"/>
        <color rgb="FF000000"/>
        <rFont val="Calibri"/>
      </rPr>
      <t>DROP</t>
    </r>
    <r>
      <rPr>
        <sz val="11"/>
        <color rgb="FF000000"/>
        <rFont val="Calibri"/>
      </rPr>
      <t xml:space="preserve">
</t>
    </r>
    <r>
      <rPr>
        <sz val="11"/>
        <color rgb="FF000000"/>
        <rFont val="Calibri"/>
      </rPr>
      <t>GRANT</t>
    </r>
    <r>
      <rPr>
        <sz val="11"/>
        <color rgb="FF000000"/>
        <rFont val="Calibri"/>
      </rPr>
      <t xml:space="preserve">
</t>
    </r>
    <r>
      <rPr>
        <sz val="11"/>
        <color rgb="FF000000"/>
        <rFont val="Calibri"/>
      </rPr>
      <t>REVOKE</t>
    </r>
    <r>
      <rPr>
        <sz val="11"/>
        <color rgb="FF000000"/>
        <rFont val="Calibri"/>
      </rPr>
      <t xml:space="preserve">
</t>
    </r>
    <r>
      <rPr>
        <sz val="11"/>
        <color rgb="FF000000"/>
        <rFont val="Calibri"/>
      </rPr>
      <t>There may also be Data Manipulation Language (DML) statements that, subject to context, should be regarded as privileged. Possible examples include:</t>
    </r>
    <r>
      <rPr>
        <sz val="11"/>
        <color rgb="FF000000"/>
        <rFont val="Calibri"/>
      </rPr>
      <t xml:space="preserve">
</t>
    </r>
    <r>
      <rPr>
        <sz val="11"/>
        <color rgb="FF000000"/>
        <rFont val="Calibri"/>
      </rPr>
      <t>TRUNCATE TABLE;</t>
    </r>
    <r>
      <rPr>
        <sz val="11"/>
        <color rgb="FF000000"/>
        <rFont val="Calibri"/>
      </rPr>
      <t xml:space="preserve">
</t>
    </r>
    <r>
      <rPr>
        <sz val="11"/>
        <color rgb="FF000000"/>
        <rFont val="Calibri"/>
      </rPr>
      <t>DELETE, or</t>
    </r>
    <r>
      <rPr>
        <sz val="11"/>
        <color rgb="FF000000"/>
        <rFont val="Calibri"/>
      </rPr>
      <t xml:space="preserve">
</t>
    </r>
    <r>
      <rPr>
        <sz val="11"/>
        <color rgb="FF000000"/>
        <rFont val="Calibri"/>
      </rPr>
      <t>DELETE affecting more than n rows, for some n, or</t>
    </r>
    <r>
      <rPr>
        <sz val="11"/>
        <color rgb="FF000000"/>
        <rFont val="Calibri"/>
      </rPr>
      <t xml:space="preserve">
</t>
    </r>
    <r>
      <rPr>
        <sz val="11"/>
        <color rgb="FF000000"/>
        <rFont val="Calibri"/>
      </rPr>
      <t>DELETE without a WHERE clause;</t>
    </r>
    <r>
      <rPr>
        <sz val="11"/>
        <color rgb="FF000000"/>
        <rFont val="Calibri"/>
      </rPr>
      <t xml:space="preserve">
</t>
    </r>
    <r>
      <rPr>
        <sz val="11"/>
        <color rgb="FF000000"/>
        <rFont val="Calibri"/>
      </rPr>
      <t>UPDATE or</t>
    </r>
    <r>
      <rPr>
        <sz val="11"/>
        <color rgb="FF000000"/>
        <rFont val="Calibri"/>
      </rPr>
      <t xml:space="preserve">
</t>
    </r>
    <r>
      <rPr>
        <sz val="11"/>
        <color rgb="FF000000"/>
        <rFont val="Calibri"/>
      </rPr>
      <t>UPDATE affecting more than n rows, for some n, or</t>
    </r>
    <r>
      <rPr>
        <sz val="11"/>
        <color rgb="FF000000"/>
        <rFont val="Calibri"/>
      </rPr>
      <t xml:space="preserve">
</t>
    </r>
    <r>
      <rPr>
        <sz val="11"/>
        <color rgb="FF000000"/>
        <rFont val="Calibri"/>
      </rPr>
      <t>UPDATE without a WHERE clause;</t>
    </r>
    <r>
      <rPr>
        <sz val="11"/>
        <color rgb="FF000000"/>
        <rFont val="Calibri"/>
      </rPr>
      <t xml:space="preserve">
</t>
    </r>
    <r>
      <rPr>
        <sz val="11"/>
        <color rgb="FF000000"/>
        <rFont val="Calibri"/>
      </rPr>
      <t>any SELECT, INSERT, UPDATE, or DELETE to an application-defined security table executed by other than a security principal.</t>
    </r>
    <r>
      <rPr>
        <sz val="11"/>
        <color rgb="FF000000"/>
        <rFont val="Calibri"/>
      </rPr>
      <t xml:space="preserve">
</t>
    </r>
    <r>
      <rPr>
        <sz val="11"/>
        <color rgb="FF000000"/>
        <rFont val="Calibri"/>
      </rPr>
      <t>Depending on the capabilities of the DBMS and the design of the database and associated applications, the prevention of unauthorized use of privileged functions may be achieved by means of DBMS security features, database triggers, other mechanisms, or a combination of these.</t>
    </r>
  </si>
  <si>
    <r>
      <rPr>
        <sz val="11"/>
        <color rgb="FF000000"/>
        <rFont val="Calibri"/>
      </rPr>
      <t>Review the system documentation to obtain the definition of the database/DBMS functionality considered privileged in the context of the system in question.</t>
    </r>
    <r>
      <rPr>
        <sz val="11"/>
        <color rgb="FF000000"/>
        <rFont val="Calibri"/>
      </rPr>
      <t xml:space="preserve">
</t>
    </r>
    <r>
      <rPr>
        <sz val="11"/>
        <color rgb="FF000000"/>
        <rFont val="Calibri"/>
      </rPr>
      <t>To determine nonprivileged user access to database objects use the following SQL command: "SELECT grantee, privilege_type, table_name FROM information_schema.role_table_grants WHERE grantee='&lt;username&gt;';"</t>
    </r>
    <r>
      <rPr>
        <sz val="11"/>
        <color rgb="FF000000"/>
        <rFont val="Calibri"/>
      </rPr>
      <t xml:space="preserve">
</t>
    </r>
    <r>
      <rPr>
        <sz val="11"/>
        <color rgb="FF000000"/>
        <rFont val="Calibri"/>
      </rPr>
      <t>If any functionality considered privileged has access privileges granted to nonprivileged users, this is a finding.</t>
    </r>
  </si>
  <si>
    <t>V-259274</t>
  </si>
  <si>
    <r>
      <rPr>
        <sz val="11"/>
        <rFont val="Calibri"/>
      </rPr>
      <t>Execution of software modules (to include stored procedures, functions, and triggers) with elevated privileges must be restricted to necessary cases only.</t>
    </r>
  </si>
  <si>
    <r>
      <rPr>
        <sz val="11"/>
        <color rgb="FF000000"/>
        <rFont val="Calibri"/>
      </rPr>
      <t>Determine where, when, how, and by what principals/subjects elevated privilege is needed.</t>
    </r>
    <r>
      <rPr>
        <sz val="11"/>
        <color rgb="FF000000"/>
        <rFont val="Calibri"/>
      </rPr>
      <t xml:space="preserve">
</t>
    </r>
    <r>
      <rPr>
        <sz val="11"/>
        <color rgb="FF000000"/>
        <rFont val="Calibri"/>
      </rPr>
      <t>Modify the system and the application(s) using the database to ensure privilege elevation is used only as required.</t>
    </r>
    <r>
      <rPr>
        <sz val="11"/>
        <color rgb="FF000000"/>
        <rFont val="Calibri"/>
      </rPr>
      <t xml:space="preserve">
</t>
    </r>
    <r>
      <rPr>
        <sz val="11"/>
        <color rgb="FF000000"/>
        <rFont val="Calibri"/>
      </rPr>
      <t>To alter a function to use SECURITY INVOKER instead of SECURITY DEFINER, execute the following SQL as the "enterprisedb" user:</t>
    </r>
    <r>
      <rPr>
        <sz val="11"/>
        <color rgb="FF000000"/>
        <rFont val="Calibri"/>
      </rPr>
      <t xml:space="preserve">
</t>
    </r>
    <r>
      <rPr>
        <sz val="11"/>
        <color rgb="FF000000"/>
        <rFont val="Calibri"/>
      </rPr>
      <t>ALTER FUNCTION &lt;function()&gt; SECURITY INVOKER;</t>
    </r>
  </si>
  <si>
    <r>
      <rPr>
        <sz val="11"/>
        <color rgb="FF000000"/>
        <rFont val="Calibri"/>
      </rPr>
      <t>In certain situations, to provide required functionality, a DBMS needs to execute internal logic (stored procedures, functions, triggers, etc.) and/or external code modules with elevated privileges. However, if the privileges required for execution are at a higher level than the privileges assigned to organizational users invoking the functionality applications/programs, those users are indirectly provided with greater privileges than assigned by organizations.</t>
    </r>
    <r>
      <rPr>
        <sz val="11"/>
        <color rgb="FF000000"/>
        <rFont val="Calibri"/>
      </rPr>
      <t xml:space="preserve">
</t>
    </r>
    <r>
      <rPr>
        <sz val="11"/>
        <color rgb="FF000000"/>
        <rFont val="Calibri"/>
      </rPr>
      <t>Privilege elevation must be utilized only where necessary and protected from misuse.</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</si>
  <si>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Review the system documentation and source code of the application(s) using the database.</t>
    </r>
    <r>
      <rPr>
        <sz val="11"/>
        <color rgb="FF000000"/>
        <rFont val="Calibri"/>
      </rPr>
      <t xml:space="preserve">
</t>
    </r>
    <r>
      <rPr>
        <sz val="11"/>
        <color rgb="FF000000"/>
        <rFont val="Calibri"/>
      </rPr>
      <t>If elevation of DBMS privileges is used but not documented, this is a finding.</t>
    </r>
    <r>
      <rPr>
        <sz val="11"/>
        <color rgb="FF000000"/>
        <rFont val="Calibri"/>
      </rPr>
      <t xml:space="preserve">
</t>
    </r>
    <r>
      <rPr>
        <sz val="11"/>
        <color rgb="FF000000"/>
        <rFont val="Calibri"/>
      </rPr>
      <t>If elevation of DBMS privileges is documented but not implemented as described in the documentation, this is a finding.</t>
    </r>
    <r>
      <rPr>
        <sz val="11"/>
        <color rgb="FF000000"/>
        <rFont val="Calibri"/>
      </rPr>
      <t xml:space="preserve">
</t>
    </r>
    <r>
      <rPr>
        <sz val="11"/>
        <color rgb="FF000000"/>
        <rFont val="Calibri"/>
      </rPr>
      <t>If the privilege-elevation logic can be invoked in ways other than intended, in contexts other than intended, or by subjects/principals other than intended, this is a finding.</t>
    </r>
    <r>
      <rPr>
        <sz val="11"/>
        <color rgb="FF000000"/>
        <rFont val="Calibri"/>
      </rPr>
      <t xml:space="preserve">
</t>
    </r>
    <r>
      <rPr>
        <sz val="11"/>
        <color rgb="FF000000"/>
        <rFont val="Calibri"/>
      </rPr>
      <t>Execute the following SQL as the "enterprisedb" operating system user to find any SECURITY DEFINER functions (meaning they are executed as owner rather than invoker):</t>
    </r>
    <r>
      <rPr>
        <sz val="11"/>
        <color rgb="FF000000"/>
        <rFont val="Calibri"/>
      </rPr>
      <t xml:space="preserve">
</t>
    </r>
    <r>
      <rPr>
        <sz val="11"/>
        <color rgb="FF000000"/>
        <rFont val="Calibri"/>
      </rPr>
      <t>psql edb -c "SELECT proname FROM pg_proc WHERE prosecdef = true"</t>
    </r>
    <r>
      <rPr>
        <sz val="11"/>
        <color rgb="FF000000"/>
        <rFont val="Calibri"/>
      </rPr>
      <t xml:space="preserve">
</t>
    </r>
    <r>
      <rPr>
        <sz val="11"/>
        <color rgb="FF000000"/>
        <rFont val="Calibri"/>
      </rPr>
      <t>If any of these functions should not be SECURITY DEFINER, this is a finding.</t>
    </r>
  </si>
  <si>
    <t>V-259275</t>
  </si>
  <si>
    <r>
      <rPr>
        <sz val="11"/>
        <color rgb="FF000000"/>
        <rFont val="Calibri"/>
      </rPr>
      <t>Determine where, when, how, and by what principals/subjects elevated privilege is needed.</t>
    </r>
    <r>
      <rPr>
        <sz val="11"/>
        <color rgb="FF000000"/>
        <rFont val="Calibri"/>
      </rPr>
      <t xml:space="preserve">
</t>
    </r>
    <r>
      <rPr>
        <sz val="11"/>
        <color rgb="FF000000"/>
        <rFont val="Calibri"/>
      </rPr>
      <t>Modify the system and the application(s) using the database to ensure privilege elevation is used only as required.</t>
    </r>
    <r>
      <rPr>
        <sz val="11"/>
        <color rgb="FF000000"/>
        <rFont val="Calibri"/>
      </rPr>
      <t xml:space="preserve">
</t>
    </r>
    <r>
      <rPr>
        <sz val="11"/>
        <color rgb="FF000000"/>
        <rFont val="Calibri"/>
      </rPr>
      <t>To alter a user to not allow bypassing RLS, execute the following SQL:</t>
    </r>
    <r>
      <rPr>
        <sz val="11"/>
        <color rgb="FF000000"/>
        <rFont val="Calibri"/>
      </rPr>
      <t xml:space="preserve">
</t>
    </r>
    <r>
      <rPr>
        <sz val="11"/>
        <color rgb="FF000000"/>
        <rFont val="Calibri"/>
      </rPr>
      <t>ALTER USER &lt;user&gt;  NOBYPASSRLS;</t>
    </r>
  </si>
  <si>
    <r>
      <rPr>
        <sz val="11"/>
        <color rgb="FF000000"/>
        <rFont val="Calibri"/>
      </rPr>
      <t>Review the system documentation and source code of the application(s) using the database.</t>
    </r>
    <r>
      <rPr>
        <sz val="11"/>
        <color rgb="FF000000"/>
        <rFont val="Calibri"/>
      </rPr>
      <t xml:space="preserve">
</t>
    </r>
    <r>
      <rPr>
        <sz val="11"/>
        <color rgb="FF000000"/>
        <rFont val="Calibri"/>
      </rPr>
      <t>If elevation of DBMS privileges is used but not documented, this is a finding.</t>
    </r>
    <r>
      <rPr>
        <sz val="11"/>
        <color rgb="FF000000"/>
        <rFont val="Calibri"/>
      </rPr>
      <t xml:space="preserve">
</t>
    </r>
    <r>
      <rPr>
        <sz val="11"/>
        <color rgb="FF000000"/>
        <rFont val="Calibri"/>
      </rPr>
      <t>If elevation of DBMS privileges is documented but not implemented as described in the documentation, this is a finding.</t>
    </r>
    <r>
      <rPr>
        <sz val="11"/>
        <color rgb="FF000000"/>
        <rFont val="Calibri"/>
      </rPr>
      <t xml:space="preserve">
</t>
    </r>
    <r>
      <rPr>
        <sz val="11"/>
        <color rgb="FF000000"/>
        <rFont val="Calibri"/>
      </rPr>
      <t>If the privilege-elevation logic can be invoked in ways other than intended, in contexts other than intended, or by subjects/principals other than intended, this is a finding.</t>
    </r>
    <r>
      <rPr>
        <sz val="11"/>
        <color rgb="FF000000"/>
        <rFont val="Calibri"/>
      </rPr>
      <t xml:space="preserve">
</t>
    </r>
    <r>
      <rPr>
        <sz val="11"/>
        <color rgb="FF000000"/>
        <rFont val="Calibri"/>
      </rPr>
      <t>Execute the following SQL to find any users with BYPASS RLS permissions:</t>
    </r>
    <r>
      <rPr>
        <sz val="11"/>
        <color rgb="FF000000"/>
        <rFont val="Calibri"/>
      </rPr>
      <t xml:space="preserve">
</t>
    </r>
    <r>
      <rPr>
        <sz val="11"/>
        <color rgb="FF000000"/>
        <rFont val="Calibri"/>
      </rPr>
      <t>select rolname from pg_roles where rolbypassrls = true;</t>
    </r>
    <r>
      <rPr>
        <sz val="11"/>
        <color rgb="FF000000"/>
        <rFont val="Calibri"/>
      </rPr>
      <t xml:space="preserve">
</t>
    </r>
    <r>
      <rPr>
        <sz val="11"/>
        <color rgb="FF000000"/>
        <rFont val="Calibri"/>
      </rPr>
      <t>If any of these users are not superusers that should bypass RLS, this is a finding.</t>
    </r>
  </si>
  <si>
    <t>V-259278</t>
  </si>
  <si>
    <r>
      <rPr>
        <sz val="11"/>
        <rFont val="Calibri"/>
      </rPr>
      <t>The EDB Postgres Advanced Server must allocate audit record storage capacity in accordance with organization-defined audit record storage requirements.</t>
    </r>
  </si>
  <si>
    <r>
      <rPr>
        <sz val="11"/>
        <color rgb="FF000000"/>
        <rFont val="Calibri"/>
      </rPr>
      <t>Allocate sufficient audit file space to "&lt;PostgreSQL data directory&gt;/edb_audit" to support peak demand.</t>
    </r>
  </si>
  <si>
    <r>
      <rPr>
        <sz val="11"/>
        <color rgb="FF000000"/>
        <rFont val="Calibri"/>
      </rPr>
      <t>In order to ensure sufficient storage capacity for the audit logs, the DBMS must be able to allocate audit record storage capacity. Although another requirement (SRG-APP-000515-DB-000318) mandates that audit data be off-loaded to a centralized log management system, it remains necessary to provide space on the database server to serve as a buffer against outages and capacity limits of the off-loading mechanism.</t>
    </r>
    <r>
      <rPr>
        <sz val="11"/>
        <color rgb="FF000000"/>
        <rFont val="Calibri"/>
      </rPr>
      <t xml:space="preserve">
</t>
    </r>
    <r>
      <rPr>
        <sz val="11"/>
        <color rgb="FF000000"/>
        <rFont val="Calibri"/>
      </rPr>
      <t>The task of allocating audit record storage capacity is usually performed during initial installation of the DBMS and is closely associated with the DBA and system administrator roles. The DBA or system administrator will usually coordinate the allocation of physical drive space with the application owner/installer and the application will prompt the installer to provide the capacity information, the physical location of the disk, or both.</t>
    </r>
    <r>
      <rPr>
        <sz val="11"/>
        <color rgb="FF000000"/>
        <rFont val="Calibri"/>
      </rPr>
      <t xml:space="preserve">
</t>
    </r>
    <r>
      <rPr>
        <sz val="11"/>
        <color rgb="FF000000"/>
        <rFont val="Calibri"/>
      </rPr>
      <t>In determining the capacity requirements, consider factors such as total number of users; expected number of concurrent users during busy periods; number and type of events being monitored; types and amounts of data being captured; the frequency/speed with which audit records are off-loaded to the central log management system; and any limitations that exist on the DBMS's ability to reuse the space formerly occupied by off-loaded records.</t>
    </r>
  </si>
  <si>
    <r>
      <rPr>
        <sz val="11"/>
        <color rgb="FF000000"/>
        <rFont val="Calibri"/>
      </rPr>
      <t>Investigate whether there have been any incidents where the EDB Postgres Advanced Server ran out of audit log space since the last time the space was allocated or other corrective measures were taken.</t>
    </r>
    <r>
      <rPr>
        <sz val="11"/>
        <color rgb="FF000000"/>
        <rFont val="Calibri"/>
      </rPr>
      <t xml:space="preserve">
</t>
    </r>
    <r>
      <rPr>
        <sz val="11"/>
        <color rgb="FF000000"/>
        <rFont val="Calibri"/>
      </rPr>
      <t>If there have been, this is a finding.</t>
    </r>
  </si>
  <si>
    <t>V-259279</t>
  </si>
  <si>
    <r>
      <rPr>
        <sz val="11"/>
        <rFont val="Calibri"/>
      </rPr>
      <t>The EDB Postgres Advanced Server must provide a warning to appropriate support staff when allocated audit record storage volume reaches 75 percent of maximum audit record storage capacity.</t>
    </r>
  </si>
  <si>
    <r>
      <rPr>
        <sz val="11"/>
        <color rgb="FF000000"/>
        <rFont val="Calibri"/>
      </rPr>
      <t>Install PEM and configure a probe to monitor and notify appropriate support staff upon storage volume utilization reaching 75 percent.</t>
    </r>
    <r>
      <rPr>
        <sz val="11"/>
        <color rgb="FF000000"/>
        <rFont val="Calibri"/>
      </rPr>
      <t xml:space="preserve">
</t>
    </r>
    <r>
      <rPr>
        <sz val="11"/>
        <color rgb="FF000000"/>
        <rFont val="Calibri"/>
      </rPr>
      <t>Instructions to create a custom probe can be found at: https://www.enterprisedb.com/docs/pem/latest/monitoring_performance/probes/#creating-a-custom-probe</t>
    </r>
    <r>
      <rPr>
        <sz val="11"/>
        <color rgb="FF000000"/>
        <rFont val="Calibri"/>
      </rPr>
      <t xml:space="preserve">
</t>
    </r>
    <r>
      <rPr>
        <sz val="11"/>
        <color rgb="FF000000"/>
        <rFont val="Calibri"/>
      </rPr>
      <t>Example steps for creating a probe are below, using the thin client (browser) PEM interface. Refer also to the Supplemental Procedures document supplied with this STIG.</t>
    </r>
    <r>
      <rPr>
        <sz val="11"/>
        <color rgb="FF000000"/>
        <rFont val="Calibri"/>
      </rPr>
      <t xml:space="preserve">
</t>
    </r>
    <r>
      <rPr>
        <sz val="11"/>
        <color rgb="FF000000"/>
        <rFont val="Calibri"/>
      </rPr>
      <t>Open the PEM web console in a browser.</t>
    </r>
    <r>
      <rPr>
        <sz val="11"/>
        <color rgb="FF000000"/>
        <rFont val="Calibri"/>
      </rPr>
      <t xml:space="preserve">
</t>
    </r>
    <r>
      <rPr>
        <sz val="11"/>
        <color rgb="FF000000"/>
        <rFont val="Calibri"/>
      </rPr>
      <t>- Log in.</t>
    </r>
    <r>
      <rPr>
        <sz val="11"/>
        <color rgb="FF000000"/>
        <rFont val="Calibri"/>
      </rPr>
      <t xml:space="preserve">
</t>
    </r>
    <r>
      <rPr>
        <sz val="11"/>
        <color rgb="FF000000"/>
        <rFont val="Calibri"/>
      </rPr>
      <t>- Click on the agent for the machine to be monitored.</t>
    </r>
    <r>
      <rPr>
        <sz val="11"/>
        <color rgb="FF000000"/>
        <rFont val="Calibri"/>
      </rPr>
      <t xml:space="preserve">
</t>
    </r>
    <r>
      <rPr>
        <sz val="11"/>
        <color rgb="FF000000"/>
        <rFont val="Calibri"/>
      </rPr>
      <t>- Select "Management | Probe Configuration".</t>
    </r>
    <r>
      <rPr>
        <sz val="11"/>
        <color rgb="FF000000"/>
        <rFont val="Calibri"/>
      </rPr>
      <t xml:space="preserve">
</t>
    </r>
    <r>
      <rPr>
        <sz val="11"/>
        <color rgb="FF000000"/>
        <rFont val="Calibri"/>
      </rPr>
      <t>- Select "Disk Space" and set the check interval as warranted.</t>
    </r>
    <r>
      <rPr>
        <sz val="11"/>
        <color rgb="FF000000"/>
        <rFont val="Calibri"/>
      </rPr>
      <t xml:space="preserve">
</t>
    </r>
    <r>
      <rPr>
        <sz val="11"/>
        <color rgb="FF000000"/>
        <rFont val="Calibri"/>
      </rPr>
      <t>- Select "Management | Alerting".</t>
    </r>
    <r>
      <rPr>
        <sz val="11"/>
        <color rgb="FF000000"/>
        <rFont val="Calibri"/>
      </rPr>
      <t xml:space="preserve">
</t>
    </r>
    <r>
      <rPr>
        <sz val="11"/>
        <color rgb="FF000000"/>
        <rFont val="Calibri"/>
      </rPr>
      <t>- Name the definition "Audit Log Full".</t>
    </r>
    <r>
      <rPr>
        <sz val="11"/>
        <color rgb="FF000000"/>
        <rFont val="Calibri"/>
      </rPr>
      <t xml:space="preserve">
</t>
    </r>
    <r>
      <rPr>
        <sz val="11"/>
        <color rgb="FF000000"/>
        <rFont val="Calibri"/>
      </rPr>
      <t>- Select Template "Disk Consumption Percentage".</t>
    </r>
    <r>
      <rPr>
        <sz val="11"/>
        <color rgb="FF000000"/>
        <rFont val="Calibri"/>
      </rPr>
      <t xml:space="preserve">
</t>
    </r>
    <r>
      <rPr>
        <sz val="11"/>
        <color rgb="FF000000"/>
        <rFont val="Calibri"/>
      </rPr>
      <t>- Set Frequency, Comparison Operator, and Thresholds (1 minute, &gt;, 95/96/97 for example).</t>
    </r>
    <r>
      <rPr>
        <sz val="11"/>
        <color rgb="FF000000"/>
        <rFont val="Calibri"/>
      </rPr>
      <t xml:space="preserve">
</t>
    </r>
    <r>
      <rPr>
        <sz val="11"/>
        <color rgb="FF000000"/>
        <rFont val="Calibri"/>
      </rPr>
      <t>- Enter the Mount Point for where the audit log is.</t>
    </r>
    <r>
      <rPr>
        <sz val="11"/>
        <color rgb="FF000000"/>
        <rFont val="Calibri"/>
      </rPr>
      <t xml:space="preserve">
</t>
    </r>
    <r>
      <rPr>
        <sz val="11"/>
        <color rgb="FF000000"/>
        <rFont val="Calibri"/>
      </rPr>
      <t>- Click Notification tab.</t>
    </r>
    <r>
      <rPr>
        <sz val="11"/>
        <color rgb="FF000000"/>
        <rFont val="Calibri"/>
      </rPr>
      <t xml:space="preserve">
</t>
    </r>
    <r>
      <rPr>
        <sz val="11"/>
        <color rgb="FF000000"/>
        <rFont val="Calibri"/>
      </rPr>
      <t>- Click Email all alerts.</t>
    </r>
    <r>
      <rPr>
        <sz val="11"/>
        <color rgb="FF000000"/>
        <rFont val="Calibri"/>
      </rPr>
      <t xml:space="preserve">
</t>
    </r>
    <r>
      <rPr>
        <sz val="11"/>
        <color rgb="FF000000"/>
        <rFont val="Calibri"/>
      </rPr>
      <t>- Click "Execute Script" on Monitored Server.</t>
    </r>
    <r>
      <rPr>
        <sz val="11"/>
        <color rgb="FF000000"/>
        <rFont val="Calibri"/>
      </rPr>
      <t xml:space="preserve">
</t>
    </r>
    <r>
      <rPr>
        <sz val="11"/>
        <color rgb="FF000000"/>
        <rFont val="Calibri"/>
      </rPr>
      <t>- Enter script to shut down postgres, generally "systemctl stop edb-as-&lt;version&gt;".</t>
    </r>
    <r>
      <rPr>
        <sz val="11"/>
        <color rgb="FF000000"/>
        <rFont val="Calibri"/>
      </rPr>
      <t xml:space="preserve">
</t>
    </r>
    <r>
      <rPr>
        <sz val="11"/>
        <color rgb="FF000000"/>
        <rFont val="Calibri"/>
      </rPr>
      <t>- Click Add/Change to save, click OK to exit dialog box.</t>
    </r>
  </si>
  <si>
    <r>
      <rPr>
        <sz val="11"/>
        <color rgb="FF000000"/>
        <rFont val="Calibri"/>
      </rPr>
      <t>Organizations are required to use a central log management system, so under normal conditions, the audit space allocated to the DBMS on its own server will not cause an issue. However, space will still be required on the DBMS server for audit records in transit, and, under abnormal conditions, this could fill up. Since a requirement exists to halt processing upon audit failure, a service outage would result.</t>
    </r>
    <r>
      <rPr>
        <sz val="11"/>
        <color rgb="FF000000"/>
        <rFont val="Calibri"/>
      </rPr>
      <t xml:space="preserve">
</t>
    </r>
    <r>
      <rPr>
        <sz val="11"/>
        <color rgb="FF000000"/>
        <rFont val="Calibri"/>
      </rPr>
      <t>If support personnel are not notified immediately upon storage volume utilization reaching 75 percent, they are unable to plan for storage capacity expansion.</t>
    </r>
    <r>
      <rPr>
        <sz val="11"/>
        <color rgb="FF000000"/>
        <rFont val="Calibri"/>
      </rPr>
      <t xml:space="preserve">
</t>
    </r>
    <r>
      <rPr>
        <sz val="11"/>
        <color rgb="FF000000"/>
        <rFont val="Calibri"/>
      </rPr>
      <t>The appropriate support staff include, at a minimum, the ISSO and the DBA/SA.</t>
    </r>
  </si>
  <si>
    <r>
      <rPr>
        <sz val="11"/>
        <color rgb="FF000000"/>
        <rFont val="Calibri"/>
      </rPr>
      <t>If Postgres Enterprise Manager (PEM) or another similar monitoring capability is not installed and configured to probe storage volume utilization of the PGDATA directory and notify appropriate support staff upon storage volume utilization reaching 75 percent, this is a finding.</t>
    </r>
    <r>
      <rPr>
        <sz val="11"/>
        <color rgb="FF000000"/>
        <rFont val="Calibri"/>
      </rPr>
      <t xml:space="preserve">
</t>
    </r>
    <r>
      <rPr>
        <sz val="11"/>
        <color rgb="FF000000"/>
        <rFont val="Calibri"/>
      </rPr>
      <t>The default path for the PostgreSQL data directory (PGDATA) is /var/lib/edb/as&lt;version&gt;/data, but this will vary according to local circumstances.</t>
    </r>
  </si>
  <si>
    <t>V-259280</t>
  </si>
  <si>
    <r>
      <rPr>
        <sz val="11"/>
        <rFont val="Calibri"/>
      </rPr>
      <t>The EDB Postgres Advanced Server must provide an immediate real-time alert to appropriate support staff of all audit log failures.</t>
    </r>
  </si>
  <si>
    <r>
      <rPr>
        <sz val="11"/>
        <color rgb="FF000000"/>
        <rFont val="Calibri"/>
      </rPr>
      <t>Install PEM and configure audit failure event alerting as documented here: https://www.enterprisedb.com/docs/pem/latest/</t>
    </r>
    <r>
      <rPr>
        <sz val="11"/>
        <color rgb="FF000000"/>
        <rFont val="Calibri"/>
      </rPr>
      <t xml:space="preserve">
</t>
    </r>
    <r>
      <rPr>
        <sz val="11"/>
        <color rgb="FF000000"/>
        <rFont val="Calibri"/>
      </rPr>
      <t>An example for creating an alert that ensure the audit directory does not fill up is included below, using the thin client (browser) PEM interface. Refer also to the Supplemental Procedures document supplied with this STIG.</t>
    </r>
    <r>
      <rPr>
        <sz val="11"/>
        <color rgb="FF000000"/>
        <rFont val="Calibri"/>
      </rPr>
      <t xml:space="preserve">
</t>
    </r>
    <r>
      <rPr>
        <sz val="11"/>
        <color rgb="FF000000"/>
        <rFont val="Calibri"/>
      </rPr>
      <t>Open the PEM web console in a browser.</t>
    </r>
    <r>
      <rPr>
        <sz val="11"/>
        <color rgb="FF000000"/>
        <rFont val="Calibri"/>
      </rPr>
      <t xml:space="preserve">
</t>
    </r>
    <r>
      <rPr>
        <sz val="11"/>
        <color rgb="FF000000"/>
        <rFont val="Calibri"/>
      </rPr>
      <t>- Log in.</t>
    </r>
    <r>
      <rPr>
        <sz val="11"/>
        <color rgb="FF000000"/>
        <rFont val="Calibri"/>
      </rPr>
      <t xml:space="preserve">
</t>
    </r>
    <r>
      <rPr>
        <sz val="11"/>
        <color rgb="FF000000"/>
        <rFont val="Calibri"/>
      </rPr>
      <t>- Click on the agent for the machine to be monitored.</t>
    </r>
    <r>
      <rPr>
        <sz val="11"/>
        <color rgb="FF000000"/>
        <rFont val="Calibri"/>
      </rPr>
      <t xml:space="preserve">
</t>
    </r>
    <r>
      <rPr>
        <sz val="11"/>
        <color rgb="FF000000"/>
        <rFont val="Calibri"/>
      </rPr>
      <t xml:space="preserve"> - Select "Management | Probe Configuration".</t>
    </r>
    <r>
      <rPr>
        <sz val="11"/>
        <color rgb="FF000000"/>
        <rFont val="Calibri"/>
      </rPr>
      <t xml:space="preserve">
</t>
    </r>
    <r>
      <rPr>
        <sz val="11"/>
        <color rgb="FF000000"/>
        <rFont val="Calibri"/>
      </rPr>
      <t xml:space="preserve"> - Select "Disk Space" and set the check interval as warranted.</t>
    </r>
    <r>
      <rPr>
        <sz val="11"/>
        <color rgb="FF000000"/>
        <rFont val="Calibri"/>
      </rPr>
      <t xml:space="preserve">
</t>
    </r>
    <r>
      <rPr>
        <sz val="11"/>
        <color rgb="FF000000"/>
        <rFont val="Calibri"/>
      </rPr>
      <t xml:space="preserve"> - Select "Management | Alerting".</t>
    </r>
    <r>
      <rPr>
        <sz val="11"/>
        <color rgb="FF000000"/>
        <rFont val="Calibri"/>
      </rPr>
      <t xml:space="preserve">
</t>
    </r>
    <r>
      <rPr>
        <sz val="11"/>
        <color rgb="FF000000"/>
        <rFont val="Calibri"/>
      </rPr>
      <t xml:space="preserve"> - Name the definition "Audit Log Full".</t>
    </r>
    <r>
      <rPr>
        <sz val="11"/>
        <color rgb="FF000000"/>
        <rFont val="Calibri"/>
      </rPr>
      <t xml:space="preserve">
</t>
    </r>
    <r>
      <rPr>
        <sz val="11"/>
        <color rgb="FF000000"/>
        <rFont val="Calibri"/>
      </rPr>
      <t xml:space="preserve"> - Select Template "Disk Consumption Percentage".</t>
    </r>
    <r>
      <rPr>
        <sz val="11"/>
        <color rgb="FF000000"/>
        <rFont val="Calibri"/>
      </rPr>
      <t xml:space="preserve">
</t>
    </r>
    <r>
      <rPr>
        <sz val="11"/>
        <color rgb="FF000000"/>
        <rFont val="Calibri"/>
      </rPr>
      <t xml:space="preserve"> - Set Frequency, Comparison Operator, and Thresholds (1 minute, &gt;, 95/96/97 for example).</t>
    </r>
    <r>
      <rPr>
        <sz val="11"/>
        <color rgb="FF000000"/>
        <rFont val="Calibri"/>
      </rPr>
      <t xml:space="preserve">
</t>
    </r>
    <r>
      <rPr>
        <sz val="11"/>
        <color rgb="FF000000"/>
        <rFont val="Calibri"/>
      </rPr>
      <t xml:space="preserve"> - Enter the Mount Point for where the audit log is.</t>
    </r>
    <r>
      <rPr>
        <sz val="11"/>
        <color rgb="FF000000"/>
        <rFont val="Calibri"/>
      </rPr>
      <t xml:space="preserve">
</t>
    </r>
    <r>
      <rPr>
        <sz val="11"/>
        <color rgb="FF000000"/>
        <rFont val="Calibri"/>
      </rPr>
      <t xml:space="preserve"> - Click Notification tab.</t>
    </r>
    <r>
      <rPr>
        <sz val="11"/>
        <color rgb="FF000000"/>
        <rFont val="Calibri"/>
      </rPr>
      <t xml:space="preserve">
</t>
    </r>
    <r>
      <rPr>
        <sz val="11"/>
        <color rgb="FF000000"/>
        <rFont val="Calibri"/>
      </rPr>
      <t xml:space="preserve"> - Click Email all alerts.</t>
    </r>
    <r>
      <rPr>
        <sz val="11"/>
        <color rgb="FF000000"/>
        <rFont val="Calibri"/>
      </rPr>
      <t xml:space="preserve">
</t>
    </r>
    <r>
      <rPr>
        <sz val="11"/>
        <color rgb="FF000000"/>
        <rFont val="Calibri"/>
      </rPr>
      <t xml:space="preserve"> - Click "Execute Script" on Monitored Server.</t>
    </r>
  </si>
  <si>
    <r>
      <rPr>
        <sz val="11"/>
        <color rgb="FF000000"/>
        <rFont val="Calibri"/>
      </rPr>
      <t>It is critical for the appropriate personnel to be aware if a system is at risk of failing to process audit logs as required. Without a real-time alert, security personnel may be unaware of an impending failure of the audit capability, and system operation may be adversely affected.</t>
    </r>
    <r>
      <rPr>
        <sz val="11"/>
        <color rgb="FF000000"/>
        <rFont val="Calibri"/>
      </rPr>
      <t xml:space="preserve">
</t>
    </r>
    <r>
      <rPr>
        <sz val="11"/>
        <color rgb="FF000000"/>
        <rFont val="Calibri"/>
      </rPr>
      <t>The appropriate support staff include, at a minimum, the ISSO and the DBA/SA.</t>
    </r>
    <r>
      <rPr>
        <sz val="11"/>
        <color rgb="FF000000"/>
        <rFont val="Calibri"/>
      </rPr>
      <t xml:space="preserve">
</t>
    </r>
    <r>
      <rPr>
        <sz val="11"/>
        <color rgb="FF000000"/>
        <rFont val="Calibri"/>
      </rPr>
      <t>A failure of database auditing will result in either the database continuing to function without auditing or in a complete halt to database operations. When audit processing fails, appropriate personnel must be alerted immediately to avoid further downtime or unaudited transactions.</t>
    </r>
    <r>
      <rPr>
        <sz val="11"/>
        <color rgb="FF000000"/>
        <rFont val="Calibri"/>
      </rPr>
      <t xml:space="preserve">
</t>
    </r>
    <r>
      <rPr>
        <sz val="11"/>
        <color rgb="FF000000"/>
        <rFont val="Calibri"/>
      </rPr>
      <t>Alerts provide organizations with urgent messages. Real-time alerts provide these messages immediately (i.e., the time from event detection to alert occurs in seconds or less).</t>
    </r>
  </si>
  <si>
    <r>
      <rPr>
        <sz val="11"/>
        <color rgb="FF000000"/>
        <rFont val="Calibri"/>
      </rPr>
      <t>Review Postgres Enterprise Manager (PEM) alert settings, OS, or third-party logging software settings to determine whether a real-time alert will be sent to the appropriate personnel when auditing fails for any reason.</t>
    </r>
    <r>
      <rPr>
        <sz val="11"/>
        <color rgb="FF000000"/>
        <rFont val="Calibri"/>
      </rPr>
      <t xml:space="preserve">
</t>
    </r>
    <r>
      <rPr>
        <sz val="11"/>
        <color rgb="FF000000"/>
        <rFont val="Calibri"/>
      </rPr>
      <t>If real-time alerts are not sent upon auditing failure, this is a finding.</t>
    </r>
  </si>
  <si>
    <t>V-259281</t>
  </si>
  <si>
    <r>
      <rPr>
        <sz val="11"/>
        <rFont val="Calibri"/>
      </rPr>
      <t>The EDB Postgres Advanced Server must record time stamps in audit records and application data that can be mapped to Coordinated Universal Time (UTC, formerly GMT).</t>
    </r>
  </si>
  <si>
    <r>
      <rPr>
        <sz val="11"/>
        <color rgb="FF000000"/>
        <rFont val="Calibri"/>
      </rPr>
      <t>As the "enterprisedb" operating system user, run the following to set the log_timezone parameter:</t>
    </r>
    <r>
      <rPr>
        <sz val="11"/>
        <color rgb="FF000000"/>
        <rFont val="Calibri"/>
      </rPr>
      <t xml:space="preserve">
</t>
    </r>
    <r>
      <rPr>
        <sz val="11"/>
        <color rgb="FF000000"/>
        <rFont val="Calibri"/>
      </rPr>
      <t>&gt; psql edb -c "ALTER SYSTEM SET log_timezone = 'UTC'"</t>
    </r>
    <r>
      <rPr>
        <sz val="11"/>
        <color rgb="FF000000"/>
        <rFont val="Calibri"/>
      </rPr>
      <t xml:space="preserve">
</t>
    </r>
    <r>
      <rPr>
        <sz val="11"/>
        <color rgb="FF000000"/>
        <rFont val="Calibri"/>
      </rPr>
      <t xml:space="preserve">Next, reload the parameter file: </t>
    </r>
    <r>
      <rPr>
        <sz val="11"/>
        <color rgb="FF000000"/>
        <rFont val="Calibri"/>
      </rPr>
      <t xml:space="preserve">
</t>
    </r>
    <r>
      <rPr>
        <sz val="11"/>
        <color rgb="FF000000"/>
        <rFont val="Calibri"/>
      </rPr>
      <t>psql edb -c "SELECT pg_reload_conf()"</t>
    </r>
    <r>
      <rPr>
        <sz val="11"/>
        <color rgb="FF000000"/>
        <rFont val="Calibri"/>
      </rPr>
      <t xml:space="preserve">
</t>
    </r>
    <r>
      <rPr>
        <sz val="11"/>
        <color rgb="FF000000"/>
        <rFont val="Calibri"/>
      </rPr>
      <t>Confirm the new value:</t>
    </r>
    <r>
      <rPr>
        <sz val="11"/>
        <color rgb="FF000000"/>
        <rFont val="Calibri"/>
      </rPr>
      <t xml:space="preserve">
</t>
    </r>
    <r>
      <rPr>
        <sz val="11"/>
        <color rgb="FF000000"/>
        <rFont val="Calibri"/>
      </rPr>
      <t>psql edb -c "SHOW log_timezone"</t>
    </r>
  </si>
  <si>
    <r>
      <rPr>
        <sz val="11"/>
        <color rgb="FF000000"/>
        <rFont val="Calibri"/>
      </rPr>
      <t>If time stamps are not consistently applied and there is no common time reference, it is difficult to perform forensic analysis.</t>
    </r>
    <r>
      <rPr>
        <sz val="11"/>
        <color rgb="FF000000"/>
        <rFont val="Calibri"/>
      </rPr>
      <t xml:space="preserve">
</t>
    </r>
    <r>
      <rPr>
        <sz val="11"/>
        <color rgb="FF000000"/>
        <rFont val="Calibri"/>
      </rPr>
      <t>Time stamps generated by the DBMS must include date and time. Time is commonly expressed in Coordinated Universal Time (UTC), a modern continuation of Greenwich Mean Time (GMT), or local time with an offset from UTC.</t>
    </r>
  </si>
  <si>
    <r>
      <rPr>
        <sz val="11"/>
        <color rgb="FF000000"/>
        <rFont val="Calibri"/>
      </rPr>
      <t>As the "enterprisedb" operating system user, run the following to show the current log_timezone setting:</t>
    </r>
    <r>
      <rPr>
        <sz val="11"/>
        <color rgb="FF000000"/>
        <rFont val="Calibri"/>
      </rPr>
      <t xml:space="preserve">
</t>
    </r>
    <r>
      <rPr>
        <sz val="11"/>
        <color rgb="FF000000"/>
        <rFont val="Calibri"/>
      </rPr>
      <t>&gt; psql -d edb -c "SHOW log_timezone"</t>
    </r>
    <r>
      <rPr>
        <sz val="11"/>
        <color rgb="FF000000"/>
        <rFont val="Calibri"/>
      </rPr>
      <t xml:space="preserve">
</t>
    </r>
    <r>
      <rPr>
        <sz val="11"/>
        <color rgb="FF000000"/>
        <rFont val="Calibri"/>
      </rPr>
      <t>If anything other than "UTC" is returned, this is a finding.</t>
    </r>
  </si>
  <si>
    <t>V-259282</t>
  </si>
  <si>
    <r>
      <rPr>
        <sz val="11"/>
        <rFont val="Calibri"/>
      </rPr>
      <t>The EDB Postgres Advanced Server must generate time stamps for audit records and application data, with a minimum granularity of one second.</t>
    </r>
  </si>
  <si>
    <r>
      <rPr>
        <sz val="11"/>
        <color rgb="FF000000"/>
        <rFont val="Calibri"/>
      </rPr>
      <t>As the "enterprisedb" operating system user, run the following to set the log_line_prefix parameter to "%m" (Timestamps in milliseconds)</t>
    </r>
    <r>
      <rPr>
        <sz val="11"/>
        <color rgb="FF000000"/>
        <rFont val="Calibri"/>
      </rPr>
      <t xml:space="preserve">
</t>
    </r>
    <r>
      <rPr>
        <sz val="11"/>
        <color rgb="FF000000"/>
        <rFont val="Calibri"/>
      </rPr>
      <t>&gt; psql edb -c "ALTER SYSTEM SET log_line_prefix = '%m'"</t>
    </r>
    <r>
      <rPr>
        <sz val="11"/>
        <color rgb="FF000000"/>
        <rFont val="Calibri"/>
      </rPr>
      <t xml:space="preserve">
</t>
    </r>
    <r>
      <rPr>
        <sz val="11"/>
        <color rgb="FF000000"/>
        <rFont val="Calibri"/>
      </rPr>
      <t>Next, reload the parameter file:</t>
    </r>
    <r>
      <rPr>
        <sz val="11"/>
        <color rgb="FF000000"/>
        <rFont val="Calibri"/>
      </rPr>
      <t xml:space="preserve">
</t>
    </r>
    <r>
      <rPr>
        <sz val="11"/>
        <color rgb="FF000000"/>
        <rFont val="Calibri"/>
      </rPr>
      <t>&gt; psql edb -c "SELECT pg_reload_conf()"</t>
    </r>
    <r>
      <rPr>
        <sz val="11"/>
        <color rgb="FF000000"/>
        <rFont val="Calibri"/>
      </rPr>
      <t xml:space="preserve">
</t>
    </r>
    <r>
      <rPr>
        <sz val="11"/>
        <color rgb="FF000000"/>
        <rFont val="Calibri"/>
      </rPr>
      <t>Confirm the new value:</t>
    </r>
    <r>
      <rPr>
        <sz val="11"/>
        <color rgb="FF000000"/>
        <rFont val="Calibri"/>
      </rPr>
      <t xml:space="preserve">
</t>
    </r>
    <r>
      <rPr>
        <sz val="11"/>
        <color rgb="FF000000"/>
        <rFont val="Calibri"/>
      </rPr>
      <t>&gt; psql edb -c "SHOW log_line_prefix"</t>
    </r>
  </si>
  <si>
    <r>
      <rPr>
        <sz val="11"/>
        <color rgb="FF000000"/>
        <rFont val="Calibri"/>
      </rPr>
      <t>Without sufficient granularity of time stamps, it is not possible to adequately determine the chronological order of records.</t>
    </r>
    <r>
      <rPr>
        <sz val="11"/>
        <color rgb="FF000000"/>
        <rFont val="Calibri"/>
      </rPr>
      <t xml:space="preserve">
</t>
    </r>
    <r>
      <rPr>
        <sz val="11"/>
        <color rgb="FF000000"/>
        <rFont val="Calibri"/>
      </rPr>
      <t>Time stamps generated by the DBMS must include date and time. Granularity of time measurements refers to the precision available in time stamp values. Granularity coarser than one second is not sufficient for audit trail purposes. Time stamp values are typically presented with three or more decimal places of seconds; however, the actual granularity may be coarser than the apparent precision.</t>
    </r>
    <r>
      <rPr>
        <sz val="11"/>
        <color rgb="FF000000"/>
        <rFont val="Calibri"/>
      </rPr>
      <t xml:space="preserve">
</t>
    </r>
    <r>
      <rPr>
        <sz val="11"/>
        <color rgb="FF000000"/>
        <rFont val="Calibri"/>
      </rPr>
      <t>Some DBMS products offer a data type called TIMESTAMP that is not a representation of date and time. Rather, it is a database state counter and does not correspond to calendar and clock time. This requirement does not refer to that meaning of TIMESTAMP.</t>
    </r>
  </si>
  <si>
    <r>
      <rPr>
        <sz val="11"/>
        <color rgb="FF000000"/>
        <rFont val="Calibri"/>
      </rPr>
      <t>As the "enterprisedb" operating system user, run the following to verify the log_line_prefix parameter setting:</t>
    </r>
    <r>
      <rPr>
        <sz val="11"/>
        <color rgb="FF000000"/>
        <rFont val="Calibri"/>
      </rPr>
      <t xml:space="preserve">
</t>
    </r>
    <r>
      <rPr>
        <sz val="11"/>
        <color rgb="FF000000"/>
        <rFont val="Calibri"/>
      </rPr>
      <t>&gt; psql edb -c "SHOW log_line_prefix"</t>
    </r>
    <r>
      <rPr>
        <sz val="11"/>
        <color rgb="FF000000"/>
        <rFont val="Calibri"/>
      </rPr>
      <t xml:space="preserve">
</t>
    </r>
    <r>
      <rPr>
        <sz val="11"/>
        <color rgb="FF000000"/>
        <rFont val="Calibri"/>
      </rPr>
      <t>If log_line_prefix is not set to "%m" (Timestamp in milliseconds) , this is a finding.</t>
    </r>
  </si>
  <si>
    <t>V-259283</t>
  </si>
  <si>
    <r>
      <rPr>
        <sz val="11"/>
        <rFont val="Calibri"/>
      </rPr>
      <t>The EDB Postgres Advanced Server must prohibit user installation of logic modules (stored procedures, functions, triggers, views, etc.) without explicit privileged status.</t>
    </r>
  </si>
  <si>
    <r>
      <rPr>
        <sz val="11"/>
        <color rgb="FF000000"/>
        <rFont val="Calibri"/>
      </rPr>
      <t xml:space="preserve">Document and obtain approval for any nonadministrative users who require the ability to create, alter, or replace logic modules. </t>
    </r>
    <r>
      <rPr>
        <sz val="11"/>
        <color rgb="FF000000"/>
        <rFont val="Calibri"/>
      </rPr>
      <t xml:space="preserve">
</t>
    </r>
    <r>
      <rPr>
        <sz val="11"/>
        <color rgb="FF000000"/>
        <rFont val="Calibri"/>
      </rPr>
      <t>Implement the approved permissions. Revoke (or deny) any unapproved permissions and remove any unauthorized role memberships.</t>
    </r>
  </si>
  <si>
    <r>
      <rPr>
        <sz val="11"/>
        <color rgb="FF000000"/>
        <rFont val="Calibri"/>
      </rPr>
      <t>Allowing regular users to install software without explicit privileges creates the risk that untested or potentially malicious software will be installed on the system. Explicit privileges (escalated or administrative privileges) provide the regular user with explicit capabilities and control that exceed the rights of a regular user.</t>
    </r>
    <r>
      <rPr>
        <sz val="11"/>
        <color rgb="FF000000"/>
        <rFont val="Calibri"/>
      </rPr>
      <t xml:space="preserve">
</t>
    </r>
    <r>
      <rPr>
        <sz val="11"/>
        <color rgb="FF000000"/>
        <rFont val="Calibri"/>
      </rPr>
      <t>DBMS functionality and the nature and requirements of databases will vary; so while users are not permitted to install unapproved software, there may be instances where the organization allows the user to install approved software packages such as from an approved software repository. The requirements for production servers will be more restrictive than those used for development and research.</t>
    </r>
    <r>
      <rPr>
        <sz val="11"/>
        <color rgb="FF000000"/>
        <rFont val="Calibri"/>
      </rPr>
      <t xml:space="preserve">
</t>
    </r>
    <r>
      <rPr>
        <sz val="11"/>
        <color rgb="FF000000"/>
        <rFont val="Calibri"/>
      </rPr>
      <t>The DBMS must enforce software installation by users based upon what types of software installations are permitted (e.g., updates and security patches to existing software) and what types of installations are prohibited (e.g., software whose pedigree with regard to being potentially malicious is unknown or suspect) by the organization.</t>
    </r>
    <r>
      <rPr>
        <sz val="11"/>
        <color rgb="FF000000"/>
        <rFont val="Calibri"/>
      </rPr>
      <t xml:space="preserve">
</t>
    </r>
    <r>
      <rPr>
        <sz val="11"/>
        <color rgb="FF000000"/>
        <rFont val="Calibri"/>
      </rPr>
      <t>In the case of a database management system, this requirement covers stored procedures, functions, triggers, views, etc.</t>
    </r>
  </si>
  <si>
    <r>
      <rPr>
        <sz val="11"/>
        <color rgb="FF000000"/>
        <rFont val="Calibri"/>
      </rPr>
      <t>If EDB Postgres supports only software development, experimentation, and/or developer-level testing (that is, excluding production systems, integration testing, stress testing, and user acceptance testing), this is not a finding.</t>
    </r>
    <r>
      <rPr>
        <sz val="11"/>
        <color rgb="FF000000"/>
        <rFont val="Calibri"/>
      </rPr>
      <t xml:space="preserve">
</t>
    </r>
    <r>
      <rPr>
        <sz val="11"/>
        <color rgb="FF000000"/>
        <rFont val="Calibri"/>
      </rPr>
      <t>Review the EDB Postgres security settings with respect to nonadministrative users' ability to create, alter, or replace logic modules, to include but not necessarily only stored procedures, functions, triggers, and views. These psql commands can help with showing existing permissions of databases and schemas:</t>
    </r>
    <r>
      <rPr>
        <sz val="11"/>
        <color rgb="FF000000"/>
        <rFont val="Calibri"/>
      </rPr>
      <t xml:space="preserve">
</t>
    </r>
    <r>
      <rPr>
        <sz val="11"/>
        <color rgb="FF000000"/>
        <rFont val="Calibri"/>
      </rPr>
      <t>\l</t>
    </r>
    <r>
      <rPr>
        <sz val="11"/>
        <color rgb="FF000000"/>
        <rFont val="Calibri"/>
      </rPr>
      <t xml:space="preserve">
</t>
    </r>
    <r>
      <rPr>
        <sz val="11"/>
        <color rgb="FF000000"/>
        <rFont val="Calibri"/>
      </rPr>
      <t>\dn+</t>
    </r>
    <r>
      <rPr>
        <sz val="11"/>
        <color rgb="FF000000"/>
        <rFont val="Calibri"/>
      </rPr>
      <t xml:space="preserve">
</t>
    </r>
    <r>
      <rPr>
        <sz val="11"/>
        <color rgb="FF000000"/>
        <rFont val="Calibri"/>
      </rPr>
      <t>If any such permissions exist and are not documented and approved, this is a finding.</t>
    </r>
  </si>
  <si>
    <t>V-259284</t>
  </si>
  <si>
    <r>
      <rPr>
        <sz val="11"/>
        <rFont val="Calibri"/>
      </rPr>
      <t>The EDB Postgres Advanced Server must enforce access restrictions associated with changes to the configuration of the EDB Postgres Advanced Server or database(s).</t>
    </r>
  </si>
  <si>
    <r>
      <rPr>
        <sz val="11"/>
        <color rgb="FF000000"/>
        <rFont val="Calibri"/>
      </rPr>
      <t>Configure EDB Postgres Advanced Server to enforce access restrictions associated with changes to the configuration of the EDB Postgres database(s). Other third-party monitoring tools may be used to satisfy this requirement.</t>
    </r>
    <r>
      <rPr>
        <sz val="11"/>
        <color rgb="FF000000"/>
        <rFont val="Calibri"/>
      </rPr>
      <t xml:space="preserve">
</t>
    </r>
    <r>
      <rPr>
        <sz val="11"/>
        <color rgb="FF000000"/>
        <rFont val="Calibri"/>
      </rPr>
      <t>Use the ALTER ROLE to remove accesses from roles. As the "enterprisedb" operating system user, run the following:</t>
    </r>
    <r>
      <rPr>
        <sz val="11"/>
        <color rgb="FF000000"/>
        <rFont val="Calibri"/>
      </rPr>
      <t xml:space="preserve">
</t>
    </r>
    <r>
      <rPr>
        <sz val="11"/>
        <color rgb="FF000000"/>
        <rFont val="Calibri"/>
      </rPr>
      <t xml:space="preserve">&gt; psql edb -c "ALTER ROLE &lt;rolename&gt; NOSUPERUSER" </t>
    </r>
    <r>
      <rPr>
        <sz val="11"/>
        <color rgb="FF000000"/>
        <rFont val="Calibri"/>
      </rPr>
      <t xml:space="preserve">
</t>
    </r>
    <r>
      <rPr>
        <sz val="11"/>
        <color rgb="FF000000"/>
        <rFont val="Calibri"/>
      </rPr>
      <t xml:space="preserve">Use REVOKE to remove privileges from databases and schemas: </t>
    </r>
    <r>
      <rPr>
        <sz val="11"/>
        <color rgb="FF000000"/>
        <rFont val="Calibri"/>
      </rPr>
      <t xml:space="preserve">
</t>
    </r>
    <r>
      <rPr>
        <sz val="11"/>
        <color rgb="FF000000"/>
        <rFont val="Calibri"/>
      </rPr>
      <t>&gt; psql edb -c "REVOKE ALL PRIVILEGES ON &lt;objectname&gt; FROM &lt;username&gt;"</t>
    </r>
  </si>
  <si>
    <r>
      <rPr>
        <sz val="11"/>
        <color rgb="FF000000"/>
        <rFont val="Calibri"/>
      </rPr>
      <t>Failure to provide logical access restrictions associated with changes to configuration may have significant effects on the overall security of the system.</t>
    </r>
    <r>
      <rPr>
        <sz val="11"/>
        <color rgb="FF000000"/>
        <rFont val="Calibri"/>
      </rPr>
      <t xml:space="preserve">
</t>
    </r>
    <r>
      <rPr>
        <sz val="11"/>
        <color rgb="FF000000"/>
        <rFont val="Calibri"/>
      </rPr>
      <t>When dealing with access restrictions pertaining to change control, it should be noted that any changes to the hardware, software, and/or firmware components of the information system can potentially have significant effects on the overall security of the system.</t>
    </r>
    <r>
      <rPr>
        <sz val="11"/>
        <color rgb="FF000000"/>
        <rFont val="Calibri"/>
      </rPr>
      <t xml:space="preserve">
</t>
    </r>
    <r>
      <rPr>
        <sz val="11"/>
        <color rgb="FF000000"/>
        <rFont val="Calibri"/>
      </rPr>
      <t>Accordingly, only qualified and authorized individuals should be allowed to obtain access to system components for the purposes of initiating changes, including upgrades and modifications.</t>
    </r>
  </si>
  <si>
    <r>
      <rPr>
        <sz val="11"/>
        <color rgb="FF000000"/>
        <rFont val="Calibri"/>
      </rPr>
      <t>Review the security configuration of the EDB Postgres database(s).</t>
    </r>
    <r>
      <rPr>
        <sz val="11"/>
        <color rgb="FF000000"/>
        <rFont val="Calibri"/>
      </rPr>
      <t xml:space="preserve">
</t>
    </r>
    <r>
      <rPr>
        <sz val="11"/>
        <color rgb="FF000000"/>
        <rFont val="Calibri"/>
      </rPr>
      <t>If EDB Postgres does not enforce access restrictions associated with changes to the configuration of the database(s), this is a finding.</t>
    </r>
    <r>
      <rPr>
        <sz val="11"/>
        <color rgb="FF000000"/>
        <rFont val="Calibri"/>
      </rPr>
      <t xml:space="preserve">
</t>
    </r>
    <r>
      <rPr>
        <sz val="11"/>
        <color rgb="FF000000"/>
        <rFont val="Calibri"/>
      </rPr>
      <t>To assist in conducting reviews of permissions, the following psql commands describe permissions of databases, schemas, and users:</t>
    </r>
    <r>
      <rPr>
        <sz val="11"/>
        <color rgb="FF000000"/>
        <rFont val="Calibri"/>
      </rPr>
      <t xml:space="preserve">
</t>
    </r>
    <r>
      <rPr>
        <sz val="11"/>
        <color rgb="FF000000"/>
        <rFont val="Calibri"/>
      </rPr>
      <t>\l</t>
    </r>
    <r>
      <rPr>
        <sz val="11"/>
        <color rgb="FF000000"/>
        <rFont val="Calibri"/>
      </rPr>
      <t xml:space="preserve">
</t>
    </r>
    <r>
      <rPr>
        <sz val="11"/>
        <color rgb="FF000000"/>
        <rFont val="Calibri"/>
      </rPr>
      <t>\dn+</t>
    </r>
    <r>
      <rPr>
        <sz val="11"/>
        <color rgb="FF000000"/>
        <rFont val="Calibri"/>
      </rPr>
      <t xml:space="preserve">
</t>
    </r>
    <r>
      <rPr>
        <sz val="11"/>
        <color rgb="FF000000"/>
        <rFont val="Calibri"/>
      </rPr>
      <t>\du</t>
    </r>
    <r>
      <rPr>
        <sz val="11"/>
        <color rgb="FF000000"/>
        <rFont val="Calibri"/>
      </rPr>
      <t xml:space="preserve">
</t>
    </r>
    <r>
      <rPr>
        <sz val="11"/>
        <color rgb="FF000000"/>
        <rFont val="Calibri"/>
      </rPr>
      <t>Permissions of concern in this respect include the following, and possibly others:</t>
    </r>
    <r>
      <rPr>
        <sz val="11"/>
        <color rgb="FF000000"/>
        <rFont val="Calibri"/>
      </rPr>
      <t xml:space="preserve">
</t>
    </r>
    <r>
      <rPr>
        <sz val="11"/>
        <color rgb="FF000000"/>
        <rFont val="Calibri"/>
      </rPr>
      <t>- any user with SUPERUSER privileges.</t>
    </r>
    <r>
      <rPr>
        <sz val="11"/>
        <color rgb="FF000000"/>
        <rFont val="Calibri"/>
      </rPr>
      <t xml:space="preserve">
</t>
    </r>
    <r>
      <rPr>
        <sz val="11"/>
        <color rgb="FF000000"/>
        <rFont val="Calibri"/>
      </rPr>
      <t>- any database or schema with "C" (create) or "w" (update) privileges that are not necessary.</t>
    </r>
  </si>
  <si>
    <t>V-259285</t>
  </si>
  <si>
    <r>
      <rPr>
        <sz val="11"/>
        <rFont val="Calibri"/>
      </rPr>
      <t>The EDB Postgres Advanced Server must produce audit records of its enforcement of access restrictions associated with changes to the configuration of the EDB Postgres Advanced Server or database(s).</t>
    </r>
  </si>
  <si>
    <r>
      <rPr>
        <sz val="11"/>
        <color rgb="FF000000"/>
        <rFont val="Calibri"/>
      </rPr>
      <t>Execute the following SQL as "enterprisedb" operating system user:</t>
    </r>
    <r>
      <rPr>
        <sz val="11"/>
        <color rgb="FF000000"/>
        <rFont val="Calibri"/>
      </rPr>
      <t xml:space="preserve">
</t>
    </r>
    <r>
      <rPr>
        <sz val="11"/>
        <color rgb="FF000000"/>
        <rFont val="Calibri"/>
      </rPr>
      <t>&gt; psql edb -c "ALTER SYSTEM SET edb_audit_statement = 'all'"</t>
    </r>
    <r>
      <rPr>
        <sz val="11"/>
        <color rgb="FF000000"/>
        <rFont val="Calibri"/>
      </rPr>
      <t xml:space="preserve">
</t>
    </r>
    <r>
      <rPr>
        <sz val="11"/>
        <color rgb="FF000000"/>
        <rFont val="Calibri"/>
      </rPr>
      <t>&gt; psql edb -c "SELECT pg_reload_conf()"</t>
    </r>
    <r>
      <rPr>
        <sz val="11"/>
        <color rgb="FF000000"/>
        <rFont val="Calibri"/>
      </rPr>
      <t xml:space="preserve">
</t>
    </r>
    <r>
      <rPr>
        <sz val="11"/>
        <color rgb="FF000000"/>
        <rFont val="Calibri"/>
      </rPr>
      <t>or</t>
    </r>
    <r>
      <rPr>
        <sz val="11"/>
        <color rgb="FF000000"/>
        <rFont val="Calibri"/>
      </rPr>
      <t xml:space="preserve">
</t>
    </r>
    <r>
      <rPr>
        <sz val="11"/>
        <color rgb="FF000000"/>
        <rFont val="Calibri"/>
      </rPr>
      <t>Update the system documentation to note the organizationally approved setting and corresponding justification of the setting for this requirement.</t>
    </r>
  </si>
  <si>
    <r>
      <rPr>
        <sz val="11"/>
        <color rgb="FF000000"/>
        <rFont val="Calibri"/>
      </rPr>
      <t>Without auditing the enforcement of access restrictions against changes to configuration, it would be difficult to identify attempted attacks and an audit trail would not be available for forensic investigation for after-the-fact actions.</t>
    </r>
    <r>
      <rPr>
        <sz val="11"/>
        <color rgb="FF000000"/>
        <rFont val="Calibri"/>
      </rPr>
      <t xml:space="preserve">
</t>
    </r>
    <r>
      <rPr>
        <sz val="11"/>
        <color rgb="FF000000"/>
        <rFont val="Calibri"/>
      </rPr>
      <t>Enforcement actions are the methods or mechanisms used to prevent unauthorized changes to configuration settings. Enforcement action methods may be as simple as denying access to a file based on the application of file permissions (access restriction). Audit items may consist of lists of actions blocked by access restrictions or changes identified after the fact.</t>
    </r>
  </si>
  <si>
    <r>
      <rPr>
        <sz val="11"/>
        <color rgb="FF000000"/>
        <rFont val="Calibri"/>
      </rPr>
      <t>Execute the following SQL as "enterprisedb" operating system user:</t>
    </r>
    <r>
      <rPr>
        <sz val="11"/>
        <color rgb="FF000000"/>
        <rFont val="Calibri"/>
      </rPr>
      <t xml:space="preserve">
</t>
    </r>
    <r>
      <rPr>
        <sz val="11"/>
        <color rgb="FF000000"/>
        <rFont val="Calibri"/>
      </rPr>
      <t>&gt; psql edb -c "SHOW edb_audit_statement"</t>
    </r>
    <r>
      <rPr>
        <sz val="11"/>
        <color rgb="FF000000"/>
        <rFont val="Calibri"/>
      </rPr>
      <t xml:space="preserve">
</t>
    </r>
    <r>
      <rPr>
        <sz val="11"/>
        <color rgb="FF000000"/>
        <rFont val="Calibri"/>
      </rPr>
      <t>If the result is not "all" or if the current setting for this requirement has not been noted and approved by the organization in the system documentation, this is a finding.</t>
    </r>
  </si>
  <si>
    <t>V-259286</t>
  </si>
  <si>
    <r>
      <rPr>
        <sz val="11"/>
        <rFont val="Calibri"/>
      </rPr>
      <t>The EDB Postgres Advanced Server must disable network functions, ports, protocols, and services deemed by the organization to be nonsecure, in accord with the Ports, Protocols, and Services Management (PPSM) guidance.</t>
    </r>
  </si>
  <si>
    <r>
      <rPr>
        <sz val="11"/>
        <color rgb="FF000000"/>
        <rFont val="Calibri"/>
      </rPr>
      <t>Disable each prohibited network function, port, protocol, or service prohibited by the PPSM guidance.</t>
    </r>
    <r>
      <rPr>
        <sz val="11"/>
        <color rgb="FF000000"/>
        <rFont val="Calibri"/>
      </rPr>
      <t xml:space="preserve">
</t>
    </r>
    <r>
      <rPr>
        <sz val="11"/>
        <color rgb="FF000000"/>
        <rFont val="Calibri"/>
      </rPr>
      <t>Open "pg_hba.conf" in an editor. The default path for the pg_hba.conf file is /var/lib/edb/as&lt;version&gt;/data (PGDATA), but this will vary according to local circumstances.</t>
    </r>
    <r>
      <rPr>
        <sz val="11"/>
        <color rgb="FF000000"/>
        <rFont val="Calibri"/>
      </rPr>
      <t xml:space="preserve">
</t>
    </r>
    <r>
      <rPr>
        <sz val="11"/>
        <color rgb="FF000000"/>
        <rFont val="Calibri"/>
      </rPr>
      <t>Change the TYPE of any rows not starting with a "#" to be either "local" or "hostssl". The METHOD for the local rows should be "peer", which will authenticate based on the operating system name. The METHOD for the hostssl rows should be one of these (in preferred order): cert, ldap, sspi, pam, or scram-sha-256.</t>
    </r>
    <r>
      <rPr>
        <sz val="11"/>
        <color rgb="FF000000"/>
        <rFont val="Calibri"/>
      </rPr>
      <t xml:space="preserve">
</t>
    </r>
    <r>
      <rPr>
        <sz val="11"/>
        <color rgb="FF000000"/>
        <rFont val="Calibri"/>
      </rPr>
      <t>Execute the following SQL as "enterprisedb" operating system user:</t>
    </r>
    <r>
      <rPr>
        <sz val="11"/>
        <color rgb="FF000000"/>
        <rFont val="Calibri"/>
      </rPr>
      <t xml:space="preserve">
</t>
    </r>
    <r>
      <rPr>
        <sz val="11"/>
        <color rgb="FF000000"/>
        <rFont val="Calibri"/>
      </rPr>
      <t>&gt; psql edb -c "ALTER SYSTEM SET port = &lt;port&gt;"</t>
    </r>
    <r>
      <rPr>
        <sz val="11"/>
        <color rgb="FF000000"/>
        <rFont val="Calibri"/>
      </rPr>
      <t xml:space="preserve">
</t>
    </r>
    <r>
      <rPr>
        <sz val="11"/>
        <color rgb="FF000000"/>
        <rFont val="Calibri"/>
      </rPr>
      <t>Execute the following operating system command as the "root" user (or user with sudo privileges) to restart the postgres instance:</t>
    </r>
    <r>
      <rPr>
        <sz val="11"/>
        <color rgb="FF000000"/>
        <rFont val="Calibri"/>
      </rPr>
      <t xml:space="preserve">
</t>
    </r>
    <r>
      <rPr>
        <sz val="11"/>
        <color rgb="FF000000"/>
        <rFont val="Calibri"/>
      </rPr>
      <t>&gt; systemctl restart edb-as-&lt;version&gt;</t>
    </r>
    <r>
      <rPr>
        <sz val="11"/>
        <color rgb="FF000000"/>
        <rFont val="Calibri"/>
      </rPr>
      <t xml:space="preserve">
</t>
    </r>
    <r>
      <rPr>
        <sz val="11"/>
        <color rgb="FF000000"/>
        <rFont val="Calibri"/>
      </rPr>
      <t>Where &lt;version&gt; is the major version of the EDB Postgres Advanced Server instance [e.g., 15].</t>
    </r>
  </si>
  <si>
    <r>
      <rPr>
        <sz val="11"/>
        <color rgb="FF000000"/>
        <rFont val="Calibri"/>
      </rPr>
      <t>Use of nonsecure network functions, ports, protocols, and services exposes the system to avoidable threats. A database cluster listens on a single port (usually 5444 for EDB Postgres Advanced Server).</t>
    </r>
    <r>
      <rPr>
        <sz val="11"/>
        <color rgb="FF000000"/>
        <rFont val="Calibri"/>
      </rPr>
      <t xml:space="preserve">
</t>
    </r>
    <r>
      <rPr>
        <sz val="11"/>
        <color rgb="FF000000"/>
        <rFont val="Calibri"/>
      </rPr>
      <t>The Postgres Enterprise Manager (PEM) agents do not listen on ports; they only act as clients to the PEM server. The PEM server has two components, a repository (which is a Postgres database) and a web application. The web application listens on a port configured in Apache HTTP Server, generally 8080 or 8443. The ports to check are: the primary Postgres cluster port, the PEM HTTPD port, and the PEM Repository DB port. Generally, the PEM HTTPD port and the PEM Repository DB port should be installed on an isolated management machine with administrator access only.</t>
    </r>
  </si>
  <si>
    <r>
      <rPr>
        <sz val="11"/>
        <color rgb="FF000000"/>
        <rFont val="Calibri"/>
      </rPr>
      <t>Review the network functions, ports, protocols, and services supported by the EDB Postgres Advanced Server.</t>
    </r>
    <r>
      <rPr>
        <sz val="11"/>
        <color rgb="FF000000"/>
        <rFont val="Calibri"/>
      </rPr>
      <t xml:space="preserve">
</t>
    </r>
    <r>
      <rPr>
        <sz val="11"/>
        <color rgb="FF000000"/>
        <rFont val="Calibri"/>
      </rPr>
      <t>If any protocol is prohibited by the PPSM guidance and is enabled, this is a finding.</t>
    </r>
    <r>
      <rPr>
        <sz val="11"/>
        <color rgb="FF000000"/>
        <rFont val="Calibri"/>
      </rPr>
      <t xml:space="preserve">
</t>
    </r>
    <r>
      <rPr>
        <sz val="11"/>
        <color rgb="FF000000"/>
        <rFont val="Calibri"/>
      </rPr>
      <t>Open "&lt;PostgreSQL data directory&gt;/pg_hba.conf" in a viewer. The default path for the postgresql data directory is /var/lib/edb/as&lt;version&gt;/data (PGDATA), but this will vary according to local circumstances. If any rows have a TYPE that is "host" or "hostnossl", this is a finding.</t>
    </r>
    <r>
      <rPr>
        <sz val="11"/>
        <color rgb="FF000000"/>
        <rFont val="Calibri"/>
      </rPr>
      <t xml:space="preserve">
</t>
    </r>
    <r>
      <rPr>
        <sz val="11"/>
        <color rgb="FF000000"/>
        <rFont val="Calibri"/>
      </rPr>
      <t>Execute the following SQL as "enterprisedb" operating system user:</t>
    </r>
    <r>
      <rPr>
        <sz val="11"/>
        <color rgb="FF000000"/>
        <rFont val="Calibri"/>
      </rPr>
      <t xml:space="preserve">
</t>
    </r>
    <r>
      <rPr>
        <sz val="11"/>
        <color rgb="FF000000"/>
        <rFont val="Calibri"/>
      </rPr>
      <t>&gt; psql edb -c "SHOW port"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displayed port is not allowed, this is a finding.</t>
    </r>
  </si>
  <si>
    <t>V-259287</t>
  </si>
  <si>
    <r>
      <rPr>
        <sz val="11"/>
        <rFont val="Calibri"/>
      </rPr>
      <t>The EDB Postgres Advanced Server must require users to reauthenticate when organization-defined circumstances or situations require reauthentication.</t>
    </r>
  </si>
  <si>
    <r>
      <rPr>
        <sz val="11"/>
        <color rgb="FF000000"/>
        <rFont val="Calibri"/>
      </rPr>
      <t>Determine the organization-defined circumstances or situations that require reauthentication and ensure the following SQL is executed in those situations.</t>
    </r>
    <r>
      <rPr>
        <sz val="11"/>
        <color rgb="FF000000"/>
        <rFont val="Calibri"/>
      </rPr>
      <t xml:space="preserve">
</t>
    </r>
    <r>
      <rPr>
        <sz val="11"/>
        <color rgb="FF000000"/>
        <rFont val="Calibri"/>
      </rPr>
      <t xml:space="preserve">To require a single user to reauthenticate, use this SQL: </t>
    </r>
    <r>
      <rPr>
        <sz val="11"/>
        <color rgb="FF000000"/>
        <rFont val="Calibri"/>
      </rPr>
      <t xml:space="preserve">
</t>
    </r>
    <r>
      <rPr>
        <sz val="11"/>
        <color rgb="FF000000"/>
        <rFont val="Calibri"/>
      </rPr>
      <t xml:space="preserve"> SELECT pg_terminate_backend(pid) FROM pg_stat_activity WHERE user = '&lt;username&gt;';</t>
    </r>
    <r>
      <rPr>
        <sz val="11"/>
        <color rgb="FF000000"/>
        <rFont val="Calibri"/>
      </rPr>
      <t xml:space="preserve">
</t>
    </r>
    <r>
      <rPr>
        <sz val="11"/>
        <color rgb="FF000000"/>
        <rFont val="Calibri"/>
      </rPr>
      <t xml:space="preserve">To require all users to reauthenticate, use this SQL: </t>
    </r>
    <r>
      <rPr>
        <sz val="11"/>
        <color rgb="FF000000"/>
        <rFont val="Calibri"/>
      </rPr>
      <t xml:space="preserve">
</t>
    </r>
    <r>
      <rPr>
        <sz val="11"/>
        <color rgb="FF000000"/>
        <rFont val="Calibri"/>
      </rPr>
      <t xml:space="preserve"> SELECT pg_terminate_backend(pid) FROM pg_stat_activity WHERE user LIKE '%';</t>
    </r>
  </si>
  <si>
    <r>
      <rPr>
        <sz val="11"/>
        <color rgb="FF000000"/>
        <rFont val="Calibri"/>
      </rPr>
      <t>The DOD standard for authentication of an interactive user is the presentation of a Common Access Card (CAC) or other physical token bearing a valid, current, DOD-issued Public Key Infrastructure (PKI) certificate, coupled with a Personal Identification Number (PIN) to be entered by the user at the beginning of each session and whenever reauthentication is required.</t>
    </r>
    <r>
      <rPr>
        <sz val="11"/>
        <color rgb="FF000000"/>
        <rFont val="Calibri"/>
      </rPr>
      <t xml:space="preserve">
</t>
    </r>
    <r>
      <rPr>
        <sz val="11"/>
        <color rgb="FF000000"/>
        <rFont val="Calibri"/>
      </rPr>
      <t>Without reauthentication, users may access resources or perform tasks for which they do not have authorization.</t>
    </r>
    <r>
      <rPr>
        <sz val="11"/>
        <color rgb="FF000000"/>
        <rFont val="Calibri"/>
      </rPr>
      <t xml:space="preserve">
</t>
    </r>
    <r>
      <rPr>
        <sz val="11"/>
        <color rgb="FF000000"/>
        <rFont val="Calibri"/>
      </rPr>
      <t>When applications provide the capability to change security roles or escalate the functional capability of the application, it is critical the user reauthenticate.</t>
    </r>
    <r>
      <rPr>
        <sz val="11"/>
        <color rgb="FF000000"/>
        <rFont val="Calibri"/>
      </rPr>
      <t xml:space="preserve">
</t>
    </r>
    <r>
      <rPr>
        <sz val="11"/>
        <color rgb="FF000000"/>
        <rFont val="Calibri"/>
      </rPr>
      <t>In addition to the reauthentication requirements associated with session locks, organizations may require reauthentication of individuals and/or devices in other situations, including (but not limited to) the following circumstances:</t>
    </r>
    <r>
      <rPr>
        <sz val="11"/>
        <color rgb="FF000000"/>
        <rFont val="Calibri"/>
      </rPr>
      <t xml:space="preserve">
</t>
    </r>
    <r>
      <rPr>
        <sz val="11"/>
        <color rgb="FF000000"/>
        <rFont val="Calibri"/>
      </rPr>
      <t xml:space="preserve">(i) When authenticators change; </t>
    </r>
    <r>
      <rPr>
        <sz val="11"/>
        <color rgb="FF000000"/>
        <rFont val="Calibri"/>
      </rPr>
      <t xml:space="preserve">
</t>
    </r>
    <r>
      <rPr>
        <sz val="11"/>
        <color rgb="FF000000"/>
        <rFont val="Calibri"/>
      </rPr>
      <t xml:space="preserve">(ii) When roles change; </t>
    </r>
    <r>
      <rPr>
        <sz val="11"/>
        <color rgb="FF000000"/>
        <rFont val="Calibri"/>
      </rPr>
      <t xml:space="preserve">
</t>
    </r>
    <r>
      <rPr>
        <sz val="11"/>
        <color rgb="FF000000"/>
        <rFont val="Calibri"/>
      </rPr>
      <t xml:space="preserve">(iii) When security categories of information systems change; </t>
    </r>
    <r>
      <rPr>
        <sz val="11"/>
        <color rgb="FF000000"/>
        <rFont val="Calibri"/>
      </rPr>
      <t xml:space="preserve">
</t>
    </r>
    <r>
      <rPr>
        <sz val="11"/>
        <color rgb="FF000000"/>
        <rFont val="Calibri"/>
      </rPr>
      <t xml:space="preserve">(iv) When the execution of privileged functions occurs; </t>
    </r>
    <r>
      <rPr>
        <sz val="11"/>
        <color rgb="FF000000"/>
        <rFont val="Calibri"/>
      </rPr>
      <t xml:space="preserve">
</t>
    </r>
    <r>
      <rPr>
        <sz val="11"/>
        <color rgb="FF000000"/>
        <rFont val="Calibri"/>
      </rPr>
      <t>(v) After a fixed period of time; or</t>
    </r>
    <r>
      <rPr>
        <sz val="11"/>
        <color rgb="FF000000"/>
        <rFont val="Calibri"/>
      </rPr>
      <t xml:space="preserve">
</t>
    </r>
    <r>
      <rPr>
        <sz val="11"/>
        <color rgb="FF000000"/>
        <rFont val="Calibri"/>
      </rPr>
      <t>(vi) Periodically.</t>
    </r>
    <r>
      <rPr>
        <sz val="11"/>
        <color rgb="FF000000"/>
        <rFont val="Calibri"/>
      </rPr>
      <t xml:space="preserve">
</t>
    </r>
    <r>
      <rPr>
        <sz val="11"/>
        <color rgb="FF000000"/>
        <rFont val="Calibri"/>
      </rPr>
      <t>Within the DOD, the minimum circumstances requiring reauthentication are privilege escalation and role changes.</t>
    </r>
  </si>
  <si>
    <r>
      <rPr>
        <sz val="11"/>
        <color rgb="FF000000"/>
        <rFont val="Calibri"/>
      </rPr>
      <t>Determine all situations where a user must reauthenticate. Check if the mechanisms that handle such situations use the following SQL.</t>
    </r>
    <r>
      <rPr>
        <sz val="11"/>
        <color rgb="FF000000"/>
        <rFont val="Calibri"/>
      </rPr>
      <t xml:space="preserve">
</t>
    </r>
    <r>
      <rPr>
        <sz val="11"/>
        <color rgb="FF000000"/>
        <rFont val="Calibri"/>
      </rPr>
      <t>To make a single user reauthenticate, the following must be present:</t>
    </r>
    <r>
      <rPr>
        <sz val="11"/>
        <color rgb="FF000000"/>
        <rFont val="Calibri"/>
      </rPr>
      <t xml:space="preserve">
</t>
    </r>
    <r>
      <rPr>
        <sz val="11"/>
        <color rgb="FF000000"/>
        <rFont val="Calibri"/>
      </rPr>
      <t xml:space="preserve"> SELECT pg_terminate_backend(pid) FROM pg_stat_activity WHERE user='&lt;username&gt;'</t>
    </r>
    <r>
      <rPr>
        <sz val="11"/>
        <color rgb="FF000000"/>
        <rFont val="Calibri"/>
      </rPr>
      <t xml:space="preserve">
</t>
    </r>
    <r>
      <rPr>
        <sz val="11"/>
        <color rgb="FF000000"/>
        <rFont val="Calibri"/>
      </rPr>
      <t>To make all users reauthenticate, run the following:</t>
    </r>
    <r>
      <rPr>
        <sz val="11"/>
        <color rgb="FF000000"/>
        <rFont val="Calibri"/>
      </rPr>
      <t xml:space="preserve">
</t>
    </r>
    <r>
      <rPr>
        <sz val="11"/>
        <color rgb="FF000000"/>
        <rFont val="Calibri"/>
      </rPr>
      <t xml:space="preserve"> SELECT pg_terminate_backend(pid) FROM pg_stat_activity WHERE user LIKE '%'</t>
    </r>
    <r>
      <rPr>
        <sz val="11"/>
        <color rgb="FF000000"/>
        <rFont val="Calibri"/>
      </rPr>
      <t xml:space="preserve">
</t>
    </r>
    <r>
      <rPr>
        <sz val="11"/>
        <color rgb="FF000000"/>
        <rFont val="Calibri"/>
      </rPr>
      <t>If the provided SQL does not force reauthentication, this is a finding.</t>
    </r>
  </si>
  <si>
    <t>V-259288</t>
  </si>
  <si>
    <r>
      <rPr>
        <sz val="11"/>
        <rFont val="Calibri"/>
      </rPr>
      <t>The DBMS must use NSA-approved cryptography to protect classified information in accordance with the requirements of the data owner.</t>
    </r>
  </si>
  <si>
    <r>
      <rPr>
        <sz val="11"/>
        <color rgb="FF000000"/>
        <rFont val="Calibri"/>
      </rPr>
      <t>As the "enterprisedb" operating system user, run the following to set the ssl parameter to "on":</t>
    </r>
    <r>
      <rPr>
        <sz val="11"/>
        <color rgb="FF000000"/>
        <rFont val="Calibri"/>
      </rPr>
      <t xml:space="preserve">
</t>
    </r>
    <r>
      <rPr>
        <sz val="11"/>
        <color rgb="FF000000"/>
        <rFont val="Calibri"/>
      </rPr>
      <t>&gt; psql edb -c "ALTER SYSTEM SET ssl = 'on'"</t>
    </r>
    <r>
      <rPr>
        <sz val="11"/>
        <color rgb="FF000000"/>
        <rFont val="Calibri"/>
      </rPr>
      <t xml:space="preserve">
</t>
    </r>
    <r>
      <rPr>
        <sz val="11"/>
        <color rgb="FF000000"/>
        <rFont val="Calibri"/>
      </rPr>
      <t xml:space="preserve">Next, reload the parameter file: </t>
    </r>
    <r>
      <rPr>
        <sz val="11"/>
        <color rgb="FF000000"/>
        <rFont val="Calibri"/>
      </rPr>
      <t xml:space="preserve">
</t>
    </r>
    <r>
      <rPr>
        <sz val="11"/>
        <color rgb="FF000000"/>
        <rFont val="Calibri"/>
      </rPr>
      <t>psql edb -c "SELECT pg_reload_conf()"</t>
    </r>
    <r>
      <rPr>
        <sz val="11"/>
        <color rgb="FF000000"/>
        <rFont val="Calibri"/>
      </rPr>
      <t xml:space="preserve">
</t>
    </r>
    <r>
      <rPr>
        <sz val="11"/>
        <color rgb="FF000000"/>
        <rFont val="Calibri"/>
      </rPr>
      <t>Now confirm the new value:</t>
    </r>
    <r>
      <rPr>
        <sz val="11"/>
        <color rgb="FF000000"/>
        <rFont val="Calibri"/>
      </rPr>
      <t xml:space="preserve">
</t>
    </r>
    <r>
      <rPr>
        <sz val="11"/>
        <color rgb="FF000000"/>
        <rFont val="Calibri"/>
      </rPr>
      <t>psql edb -c "SHOW ssl"</t>
    </r>
  </si>
  <si>
    <r>
      <rPr>
        <sz val="11"/>
        <color rgb="FF000000"/>
        <rFont val="Calibri"/>
      </rPr>
      <t>Use of weak or untested encryption algorithms undermines the purposes of utilizing encryption to protect data. The application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It is the responsibility of the data owner to assess the cryptography requirements in light of applicable federal laws, Executive Orders, directives, policies, regulations, and standards.</t>
    </r>
    <r>
      <rPr>
        <sz val="11"/>
        <color rgb="FF000000"/>
        <rFont val="Calibri"/>
      </rPr>
      <t xml:space="preserve">
</t>
    </r>
    <r>
      <rPr>
        <sz val="11"/>
        <color rgb="FF000000"/>
        <rFont val="Calibri"/>
      </rPr>
      <t>NSA-approved cryptography for classified networks is hardware based. This requirement addresses the compatibility of a DBMS with the encryption devices.</t>
    </r>
  </si>
  <si>
    <r>
      <rPr>
        <sz val="11"/>
        <color rgb="FF000000"/>
        <rFont val="Calibri"/>
      </rPr>
      <t>If the EDB Postgres Advanced Server is deployed in an unclassified environment, this is not applicable.</t>
    </r>
    <r>
      <rPr>
        <sz val="11"/>
        <color rgb="FF000000"/>
        <rFont val="Calibri"/>
      </rPr>
      <t xml:space="preserve">
</t>
    </r>
    <r>
      <rPr>
        <sz val="11"/>
        <color rgb="FF000000"/>
        <rFont val="Calibri"/>
      </rPr>
      <t>If PostgreSQL is not using NSA-approved cryptography to protect classified information in accordance with applicable federal laws, Executive Orders, directives, policies, regulations, and standards, this is a finding.</t>
    </r>
    <r>
      <rPr>
        <sz val="11"/>
        <color rgb="FF000000"/>
        <rFont val="Calibri"/>
      </rPr>
      <t xml:space="preserve">
</t>
    </r>
    <r>
      <rPr>
        <sz val="11"/>
        <color rgb="FF000000"/>
        <rFont val="Calibri"/>
      </rPr>
      <t>To check if PostgreSQL is configured to use SSL, as the "enterprisedb" operating system user, run the following:</t>
    </r>
    <r>
      <rPr>
        <sz val="11"/>
        <color rgb="FF000000"/>
        <rFont val="Calibri"/>
      </rPr>
      <t xml:space="preserve">
</t>
    </r>
    <r>
      <rPr>
        <sz val="11"/>
        <color rgb="FF000000"/>
        <rFont val="Calibri"/>
      </rPr>
      <t>&gt; psql edb -c "SHOW ssl"</t>
    </r>
    <r>
      <rPr>
        <sz val="11"/>
        <color rgb="FF000000"/>
        <rFont val="Calibri"/>
      </rPr>
      <t xml:space="preserve">
</t>
    </r>
    <r>
      <rPr>
        <sz val="11"/>
        <color rgb="FF000000"/>
        <rFont val="Calibri"/>
      </rPr>
      <t>If Secure Socket Layer (SSL) is set to "off", this is a finding (Refer to below).</t>
    </r>
    <r>
      <rPr>
        <sz val="11"/>
        <color rgb="FF000000"/>
        <rFont val="Calibri"/>
      </rPr>
      <t xml:space="preserve">
</t>
    </r>
    <r>
      <rPr>
        <sz val="11"/>
        <color rgb="FF000000"/>
        <rFont val="Calibri"/>
      </rPr>
      <t>Consult network administration staff to determine whether the server is protected by NSA-approved encrypting devices. If not, then this a finding.</t>
    </r>
  </si>
  <si>
    <t>V-259289</t>
  </si>
  <si>
    <r>
      <rPr>
        <sz val="11"/>
        <rFont val="Calibri"/>
      </rPr>
      <t>The EDB Postgres Advanced Server must only accept end entity certificates issued by DOD PKI or DOD-approved PKI Certification Authorities (CAs) for the establishment of all encrypted sessions.</t>
    </r>
  </si>
  <si>
    <r>
      <rPr>
        <sz val="11"/>
        <color rgb="FF000000"/>
        <rFont val="Calibri"/>
      </rPr>
      <t>Revoke trust in any certificates not issued by a DOD-approved certificate authority.</t>
    </r>
    <r>
      <rPr>
        <sz val="11"/>
        <color rgb="FF000000"/>
        <rFont val="Calibri"/>
      </rPr>
      <t xml:space="preserve">
</t>
    </r>
    <r>
      <rPr>
        <sz val="11"/>
        <color rgb="FF000000"/>
        <rFont val="Calibri"/>
      </rPr>
      <t>Contact the organization's certificate issuer and request a new certificate that is issued by a DOD-approved certificate authority.</t>
    </r>
  </si>
  <si>
    <r>
      <rPr>
        <sz val="11"/>
        <color rgb="FF000000"/>
        <rFont val="Calibri"/>
      </rPr>
      <t xml:space="preserve">Only DOD-approved external PKIs have been evaluated to ensure that they have security controls and identity vetting procedures in place which are sufficient for DOD systems to rely on the identity asserted in the certificate. PKIs lacking sufficient security controls and identity vetting procedures risk being compromised and issuing certificates that enable adversaries to impersonate legitimate users. </t>
    </r>
    <r>
      <rPr>
        <sz val="11"/>
        <color rgb="FF000000"/>
        <rFont val="Calibri"/>
      </rPr>
      <t xml:space="preserve">
</t>
    </r>
    <r>
      <rPr>
        <sz val="11"/>
        <color rgb="FF000000"/>
        <rFont val="Calibri"/>
      </rPr>
      <t>The authoritative list of DOD-approved PKIs is published at http://iase.disa.mil/pki-pke/interoperability.</t>
    </r>
    <r>
      <rPr>
        <sz val="11"/>
        <color rgb="FF000000"/>
        <rFont val="Calibri"/>
      </rPr>
      <t xml:space="preserve">
</t>
    </r>
    <r>
      <rPr>
        <sz val="11"/>
        <color rgb="FF000000"/>
        <rFont val="Calibri"/>
      </rPr>
      <t>This requirement focuses on communications protection for the DBMS session rather than for the network packet.</t>
    </r>
  </si>
  <si>
    <r>
      <rPr>
        <sz val="11"/>
        <color rgb="FF000000"/>
        <rFont val="Calibri"/>
      </rPr>
      <t>Verify that the root.crt certificate was issued by a valid DOD entity.</t>
    </r>
    <r>
      <rPr>
        <sz val="11"/>
        <color rgb="FF000000"/>
        <rFont val="Calibri"/>
      </rPr>
      <t xml:space="preserve">
</t>
    </r>
    <r>
      <rPr>
        <sz val="11"/>
        <color rgb="FF000000"/>
        <rFont val="Calibri"/>
      </rPr>
      <t>&gt; openssl x509 -in /&lt;PGDATA directory&gt;/root.crt -text | grep -i "issuer". The default path for the PostgreSQL data directory (PGDATA) is /var/lib/edb/as&lt;version&gt;/data, but this will vary according to local circumstances.</t>
    </r>
    <r>
      <rPr>
        <sz val="11"/>
        <color rgb="FF000000"/>
        <rFont val="Calibri"/>
      </rPr>
      <t xml:space="preserve">
</t>
    </r>
    <r>
      <rPr>
        <sz val="11"/>
        <color rgb="FF000000"/>
        <rFont val="Calibri"/>
      </rPr>
      <t>Example:</t>
    </r>
    <r>
      <rPr>
        <sz val="11"/>
        <color rgb="FF000000"/>
        <rFont val="Calibri"/>
      </rPr>
      <t xml:space="preserve">
</t>
    </r>
    <r>
      <rPr>
        <sz val="11"/>
        <color rgb="FF000000"/>
        <rFont val="Calibri"/>
      </rPr>
      <t>&gt; openssl x509 -in /var/lib/edb/as15/data/root.crt -text | grep -i "issuer"</t>
    </r>
    <r>
      <rPr>
        <sz val="11"/>
        <color rgb="FF000000"/>
        <rFont val="Calibri"/>
      </rPr>
      <t xml:space="preserve">
</t>
    </r>
    <r>
      <rPr>
        <sz val="11"/>
        <color rgb="FF000000"/>
        <rFont val="Calibri"/>
      </rPr>
      <t>If any issuers are listed that are not approved DOD certificate authorities, this is a finding.</t>
    </r>
  </si>
  <si>
    <t>V-259290</t>
  </si>
  <si>
    <r>
      <rPr>
        <sz val="11"/>
        <rFont val="Calibri"/>
      </rPr>
      <t>The EDB Postgres Advanced Server must implement cryptographic mechanisms to prevent unauthorized modification of organization-defined information at rest (to include, at a minimum, PII and classified information) on organization-defined information system components.</t>
    </r>
  </si>
  <si>
    <r>
      <rPr>
        <sz val="11"/>
        <color rgb="FF000000"/>
        <rFont val="Calibri"/>
      </rPr>
      <t>Create an encrypted partition to host the "&lt;PostgreSQL data directory&gt;" directory. This can be done at the OS level with a technology such as db-crypt or other encryption technologies provided by third-party tools.</t>
    </r>
    <r>
      <rPr>
        <sz val="11"/>
        <color rgb="FF000000"/>
        <rFont val="Calibri"/>
      </rPr>
      <t xml:space="preserve">
</t>
    </r>
    <r>
      <rPr>
        <sz val="11"/>
        <color rgb="FF000000"/>
        <rFont val="Calibri"/>
      </rPr>
      <t>If only certain columns require encryption, use pgcrypt to encrypt those columns as documented here: http://www.postgresql.org/docs/current/static/pgcrypto.html</t>
    </r>
    <r>
      <rPr>
        <sz val="11"/>
        <color rgb="FF000000"/>
        <rFont val="Calibri"/>
      </rPr>
      <t xml:space="preserve">
</t>
    </r>
    <r>
      <rPr>
        <sz val="11"/>
        <color rgb="FF000000"/>
        <rFont val="Calibri"/>
      </rPr>
      <t>Note: Starting in Version 15, EDB Postgres Advanced Server natively supports Transparent Data Encryption (TDE): https://www.enterprisedb.com/docs/epas/latest/epas_security_guide/tde_feature/</t>
    </r>
  </si>
  <si>
    <r>
      <rPr>
        <sz val="11"/>
        <color rgb="FF000000"/>
        <rFont val="Calibri"/>
      </rPr>
      <t>DBMSs handling data requiring "data at rest" protections must employ cryptographic mechanisms to prevent unauthorized disclosure and modification of the information at rest. These cryptographic mechanisms may be native to the DBMS or implemented via additional software or operating system/file system settings, as appropriate to the situation.</t>
    </r>
    <r>
      <rPr>
        <sz val="11"/>
        <color rgb="FF000000"/>
        <rFont val="Calibri"/>
      </rPr>
      <t xml:space="preserve">
</t>
    </r>
    <r>
      <rPr>
        <sz val="11"/>
        <color rgb="FF000000"/>
        <rFont val="Calibri"/>
      </rPr>
      <t>Selection of a cryptographic mechanism is based on the need to protect the integrity of organizational information. The strength of the mechanism is commensurate with the security category and/or classification of the information. Organizations have the flexibility to either encrypt all information on storage devices (i.e., full disk encryption) or encrypt specific data structures (e.g., files, records, or fields).</t>
    </r>
    <r>
      <rPr>
        <sz val="11"/>
        <color rgb="FF000000"/>
        <rFont val="Calibri"/>
      </rPr>
      <t xml:space="preserve">
</t>
    </r>
    <r>
      <rPr>
        <sz val="11"/>
        <color rgb="FF000000"/>
        <rFont val="Calibri"/>
      </rPr>
      <t>The decision whether and what to encrypt rests with the data owner and is also influenced by the physical measures taken to secure the equipment and media on which the information resides.</t>
    </r>
  </si>
  <si>
    <r>
      <rPr>
        <sz val="11"/>
        <color rgb="FF000000"/>
        <rFont val="Calibri"/>
      </rPr>
      <t>Review the system documentation to determine whether the organization has defined the information at rest that is to be protected from modification, which must include, at a minimum, PII and classified information.</t>
    </r>
    <r>
      <rPr>
        <sz val="11"/>
        <color rgb="FF000000"/>
        <rFont val="Calibri"/>
      </rPr>
      <t xml:space="preserve">
</t>
    </r>
    <r>
      <rPr>
        <sz val="11"/>
        <color rgb="FF000000"/>
        <rFont val="Calibri"/>
      </rPr>
      <t>If no information is identified as requiring such protection, this is not a finding.</t>
    </r>
    <r>
      <rPr>
        <sz val="11"/>
        <color rgb="FF000000"/>
        <rFont val="Calibri"/>
      </rPr>
      <t xml:space="preserve">
</t>
    </r>
    <r>
      <rPr>
        <sz val="11"/>
        <color rgb="FF000000"/>
        <rFont val="Calibri"/>
      </rPr>
      <t>Review the configuration of the EDB Postgres Advanced Server, operating system/file system, and additional software as relevant.</t>
    </r>
    <r>
      <rPr>
        <sz val="11"/>
        <color rgb="FF000000"/>
        <rFont val="Calibri"/>
      </rPr>
      <t xml:space="preserve">
</t>
    </r>
    <r>
      <rPr>
        <sz val="11"/>
        <color rgb="FF000000"/>
        <rFont val="Calibri"/>
      </rPr>
      <t>If any of the information defined as requiring cryptographic protection from modification is not encrypted in a manner that provides the required level of protection, this is a finding.</t>
    </r>
  </si>
  <si>
    <t>V-259291</t>
  </si>
  <si>
    <r>
      <rPr>
        <sz val="11"/>
        <rFont val="Calibri"/>
      </rPr>
      <t>The EDB Postgres Advanced Server must implement cryptographic mechanisms preventing the unauthorized disclosure of organization-defined information at rest on organization-defined information system components.</t>
    </r>
  </si>
  <si>
    <r>
      <rPr>
        <sz val="11"/>
        <color rgb="FF000000"/>
        <rFont val="Calibri"/>
      </rPr>
      <t>Create an encrypted partition to host the "&lt;PostgreSQL data directory&gt;" directory. This can be done at the OS level with a technology such as db-crypt or other encryption technologies provided by third-party tools.</t>
    </r>
    <r>
      <rPr>
        <sz val="11"/>
        <color rgb="FF000000"/>
        <rFont val="Calibri"/>
      </rPr>
      <t xml:space="preserve">
</t>
    </r>
    <r>
      <rPr>
        <sz val="11"/>
        <color rgb="FF000000"/>
        <rFont val="Calibri"/>
      </rPr>
      <t xml:space="preserve">If only certain columns need encryption, use pgcrypt to encrypt those columns as documented here: </t>
    </r>
    <r>
      <rPr>
        <sz val="11"/>
        <color rgb="FF000000"/>
        <rFont val="Calibri"/>
      </rPr>
      <t xml:space="preserve">
</t>
    </r>
    <r>
      <rPr>
        <sz val="11"/>
        <color rgb="FF000000"/>
        <rFont val="Calibri"/>
      </rPr>
      <t>http://www.postgresql.org/docs/current/static/pgcrypto.html</t>
    </r>
    <r>
      <rPr>
        <sz val="11"/>
        <color rgb="FF000000"/>
        <rFont val="Calibri"/>
      </rPr>
      <t xml:space="preserve">
</t>
    </r>
    <r>
      <rPr>
        <sz val="11"/>
        <color rgb="FF000000"/>
        <rFont val="Calibri"/>
      </rPr>
      <t>Note: Starting in Version 15, EDB Postgres Advanced Server natively supports Transparent Data Encryption (TDE): https://www.enterprisedb.com/docs/epas/latest/epas_security_guide/tde_feature/</t>
    </r>
  </si>
  <si>
    <r>
      <rPr>
        <sz val="11"/>
        <color rgb="FF000000"/>
        <rFont val="Calibri"/>
      </rPr>
      <t>DBMSs handling data requiring data at rest protections must employ cryptographic mechanisms to prevent unauthorized disclosure and modification of the information at rest. These cryptographic mechanisms may be native to the DBMS or implemented via additional software or operating system/file system settings, as appropriate to the situation.</t>
    </r>
    <r>
      <rPr>
        <sz val="11"/>
        <color rgb="FF000000"/>
        <rFont val="Calibri"/>
      </rPr>
      <t xml:space="preserve">
</t>
    </r>
    <r>
      <rPr>
        <sz val="11"/>
        <color rgb="FF000000"/>
        <rFont val="Calibri"/>
      </rPr>
      <t>Selection of a cryptographic mechanism is based on the need to protect the integrity of organizational information. The strength of the mechanism is commensurate with the security category and/or classification of the information. Organizations have the flexibility to either encrypt all information on storage devices (i.e., full disk encryption) or encrypt specific data structures (e.g., files, records, or fields).</t>
    </r>
    <r>
      <rPr>
        <sz val="11"/>
        <color rgb="FF000000"/>
        <rFont val="Calibri"/>
      </rPr>
      <t xml:space="preserve">
</t>
    </r>
    <r>
      <rPr>
        <sz val="11"/>
        <color rgb="FF000000"/>
        <rFont val="Calibri"/>
      </rPr>
      <t>The decision whether and what to encrypt rests with the data owner and is also influenced by the physical measures taken to secure the equipment and media on which the information resides.</t>
    </r>
  </si>
  <si>
    <r>
      <rPr>
        <sz val="11"/>
        <color rgb="FF000000"/>
        <rFont val="Calibri"/>
      </rPr>
      <t>Review the system documentation to determine whether the organization has defined the information at rest to be protected from modification, which must include, at a minimum, PII and classified information.</t>
    </r>
    <r>
      <rPr>
        <sz val="11"/>
        <color rgb="FF000000"/>
        <rFont val="Calibri"/>
      </rPr>
      <t xml:space="preserve">
</t>
    </r>
    <r>
      <rPr>
        <sz val="11"/>
        <color rgb="FF000000"/>
        <rFont val="Calibri"/>
      </rPr>
      <t>If no information is identified as requiring such protection, this is not a finding.</t>
    </r>
    <r>
      <rPr>
        <sz val="11"/>
        <color rgb="FF000000"/>
        <rFont val="Calibri"/>
      </rPr>
      <t xml:space="preserve">
</t>
    </r>
    <r>
      <rPr>
        <sz val="11"/>
        <color rgb="FF000000"/>
        <rFont val="Calibri"/>
      </rPr>
      <t>Review the configuration of the EDB Postgres Advanced Server, operating system/file system, and additional software as relevant.</t>
    </r>
    <r>
      <rPr>
        <sz val="11"/>
        <color rgb="FF000000"/>
        <rFont val="Calibri"/>
      </rPr>
      <t xml:space="preserve">
</t>
    </r>
    <r>
      <rPr>
        <sz val="11"/>
        <color rgb="FF000000"/>
        <rFont val="Calibri"/>
      </rPr>
      <t>If any of the information defined as requiring cryptographic protection from modification is not encrypted in a manner that provides the required level of protection, this is a finding.</t>
    </r>
  </si>
  <si>
    <t>V-259292</t>
  </si>
  <si>
    <r>
      <rPr>
        <sz val="11"/>
        <rFont val="Calibri"/>
      </rPr>
      <t>The EDB Postgres Advanced Server must maintain the confidentiality and integrity of information during preparation for transmission.</t>
    </r>
  </si>
  <si>
    <r>
      <rPr>
        <sz val="11"/>
        <color rgb="FF000000"/>
        <rFont val="Calibri"/>
      </rPr>
      <t>To configure EDB Postgres Advanced Server to use SSL, open the "postgresql.conf" file in an editor. Note that the default location for the postgresql.conf file is in the postgresql data directory (PGDATA). The location of the postgresql.conf for a running EDB Postgres instance can be found using the following command run from a command prompt:</t>
    </r>
    <r>
      <rPr>
        <sz val="11"/>
        <color rgb="FF000000"/>
        <rFont val="Calibri"/>
      </rPr>
      <t xml:space="preserve">
</t>
    </r>
    <r>
      <rPr>
        <sz val="11"/>
        <color rgb="FF000000"/>
        <rFont val="Calibri"/>
      </rPr>
      <t>&gt; psql -d &lt;database-name&gt; -U &lt;username&gt; -c "SHOW config_file"</t>
    </r>
    <r>
      <rPr>
        <sz val="11"/>
        <color rgb="FF000000"/>
        <rFont val="Calibri"/>
      </rPr>
      <t xml:space="preserve">
</t>
    </r>
    <r>
      <rPr>
        <sz val="11"/>
        <color rgb="FF000000"/>
        <rFont val="Calibri"/>
      </rPr>
      <t>Where &lt;database-name&gt; is any database in the EDB postgres instance and &lt;username&gt; is a database superuser. By default, a database named "edb" and a superuser named "enterprisedb" are installed with EDB Postgres Advanced Server (EPAS).</t>
    </r>
    <r>
      <rPr>
        <sz val="11"/>
        <color rgb="FF000000"/>
        <rFont val="Calibri"/>
      </rPr>
      <t xml:space="preserve">
</t>
    </r>
    <r>
      <rPr>
        <sz val="11"/>
        <color rgb="FF000000"/>
        <rFont val="Calibri"/>
      </rPr>
      <t>In the postgresql.conf file, set the "ssl" parameter as follows:</t>
    </r>
    <r>
      <rPr>
        <sz val="11"/>
        <color rgb="FF000000"/>
        <rFont val="Calibri"/>
      </rPr>
      <t xml:space="preserve">
</t>
    </r>
    <r>
      <rPr>
        <sz val="11"/>
        <color rgb="FF000000"/>
        <rFont val="Calibri"/>
      </rPr>
      <t>ssl = on</t>
    </r>
    <r>
      <rPr>
        <sz val="11"/>
        <color rgb="FF000000"/>
        <rFont val="Calibri"/>
      </rPr>
      <t xml:space="preserve">
</t>
    </r>
    <r>
      <rPr>
        <sz val="11"/>
        <color rgb="FF000000"/>
        <rFont val="Calibri"/>
      </rPr>
      <t>Ensure the parameter is uncommented.</t>
    </r>
    <r>
      <rPr>
        <sz val="11"/>
        <color rgb="FF000000"/>
        <rFont val="Calibri"/>
      </rPr>
      <t xml:space="preserve">
</t>
    </r>
    <r>
      <rPr>
        <sz val="11"/>
        <color rgb="FF000000"/>
        <rFont val="Calibri"/>
      </rPr>
      <t>In order to start an EDB Postgres Advanced Server instance in SSL mode, files containing the server certificate and private key must exist. By default, these files are expected to exist in the Postgres data directory and are expected to be named server.crt and server.key, respectively. Update the ssl_cert_file and ssl_cert_key parameters in the postgresql.conf file if the files are placed in a different location or are named differently. Note that changes to the SSL parameter setting and any of the other SSL-related parameters require a database server restart to be put the changes into effect.</t>
    </r>
    <r>
      <rPr>
        <sz val="11"/>
        <color rgb="FF000000"/>
        <rFont val="Calibri"/>
      </rPr>
      <t xml:space="preserve">
</t>
    </r>
    <r>
      <rPr>
        <sz val="11"/>
        <color rgb="FF000000"/>
        <rFont val="Calibri"/>
      </rPr>
      <t>To restart the database on a systemd server, issue the following command as the root user or a user with sudo access:</t>
    </r>
    <r>
      <rPr>
        <sz val="11"/>
        <color rgb="FF000000"/>
        <rFont val="Calibri"/>
      </rPr>
      <t xml:space="preserve">
</t>
    </r>
    <r>
      <rPr>
        <sz val="11"/>
        <color rgb="FF000000"/>
        <rFont val="Calibri"/>
      </rPr>
      <t>&gt; systemctl restart edb-as-&lt;version&gt;</t>
    </r>
    <r>
      <rPr>
        <sz val="11"/>
        <color rgb="FF000000"/>
        <rFont val="Calibri"/>
      </rPr>
      <t xml:space="preserve">
</t>
    </r>
    <r>
      <rPr>
        <sz val="11"/>
        <color rgb="FF000000"/>
        <rFont val="Calibri"/>
      </rPr>
      <t>Where &lt;version&gt; is the major version of the EDB Postgres Advanced Server instance (e.g., 15).</t>
    </r>
    <r>
      <rPr>
        <sz val="11"/>
        <color rgb="FF000000"/>
        <rFont val="Calibri"/>
      </rPr>
      <t xml:space="preserve">
</t>
    </r>
    <r>
      <rPr>
        <sz val="11"/>
        <color rgb="FF000000"/>
        <rFont val="Calibri"/>
      </rPr>
      <t>To restart the database on an initd server, issue the following command as the root user or a user with sudo access:</t>
    </r>
    <r>
      <rPr>
        <sz val="11"/>
        <color rgb="FF000000"/>
        <rFont val="Calibri"/>
      </rPr>
      <t xml:space="preserve">
</t>
    </r>
    <r>
      <rPr>
        <sz val="11"/>
        <color rgb="FF000000"/>
        <rFont val="Calibri"/>
      </rPr>
      <t>&gt; systemctl restart edb-as-&lt;version&gt;</t>
    </r>
    <r>
      <rPr>
        <sz val="11"/>
        <color rgb="FF000000"/>
        <rFont val="Calibri"/>
      </rPr>
      <t xml:space="preserve">
</t>
    </r>
    <r>
      <rPr>
        <sz val="11"/>
        <color rgb="FF000000"/>
        <rFont val="Calibri"/>
      </rPr>
      <t>Where &lt;version&gt; is the major version of the EDB Postgres Advanced Server instance (e.g., 15).</t>
    </r>
    <r>
      <rPr>
        <sz val="11"/>
        <color rgb="FF000000"/>
        <rFont val="Calibri"/>
      </rPr>
      <t xml:space="preserve">
</t>
    </r>
    <r>
      <rPr>
        <sz val="11"/>
        <color rgb="FF000000"/>
        <rFont val="Calibri"/>
      </rPr>
      <t>After verifying SSL is enabled for the database, open the pg_hba.conf file in an editor to configure the host-based authentication settings. The default location for the pg_hba.conf file is in the postgresql data directory (PGDATA). The location of the pg_hba.conf file for a running EDB postgres instance can be found using the following command run from a command prompt:</t>
    </r>
    <r>
      <rPr>
        <sz val="11"/>
        <color rgb="FF000000"/>
        <rFont val="Calibri"/>
      </rPr>
      <t xml:space="preserve">
</t>
    </r>
    <r>
      <rPr>
        <sz val="11"/>
        <color rgb="FF000000"/>
        <rFont val="Calibri"/>
      </rPr>
      <t>&gt; psql -d &lt;database-name&gt; -U &lt;username&gt; -c "SHOW hba_file"</t>
    </r>
    <r>
      <rPr>
        <sz val="11"/>
        <color rgb="FF000000"/>
        <rFont val="Calibri"/>
      </rPr>
      <t xml:space="preserve">
</t>
    </r>
    <r>
      <rPr>
        <sz val="11"/>
        <color rgb="FF000000"/>
        <rFont val="Calibri"/>
      </rPr>
      <t>Where &lt;database-name&gt; is any database in the EDB postgres instance and &lt;username&gt; is a database superuser. By default, a database named "edb" and a superuser named "enterprisedb" are installed with EDB Postgres Advanced Server (EPAS).</t>
    </r>
    <r>
      <rPr>
        <sz val="11"/>
        <color rgb="FF000000"/>
        <rFont val="Calibri"/>
      </rPr>
      <t xml:space="preserve">
</t>
    </r>
    <r>
      <rPr>
        <sz val="11"/>
        <color rgb="FF000000"/>
        <rFont val="Calibri"/>
      </rPr>
      <t>Obtain approval and document any uncommented entries with corresponding justification that are not of type hostssl and do not include the "clientcert=1" option.</t>
    </r>
    <r>
      <rPr>
        <sz val="11"/>
        <color rgb="FF000000"/>
        <rFont val="Calibri"/>
      </rPr>
      <t xml:space="preserve">
</t>
    </r>
    <r>
      <rPr>
        <sz val="11"/>
        <color rgb="FF000000"/>
        <rFont val="Calibri"/>
      </rPr>
      <t>For any entries that are not of type hostssl authentication with the "clientcert=1" option and not documented and approved, change the "TYPE" column to "hostssl" and add the "clientcert=1" authentication method option.</t>
    </r>
    <r>
      <rPr>
        <sz val="11"/>
        <color rgb="FF000000"/>
        <rFont val="Calibri"/>
      </rPr>
      <t xml:space="preserve">
</t>
    </r>
    <r>
      <rPr>
        <sz val="11"/>
        <color rgb="FF000000"/>
        <rFont val="Calibri"/>
      </rPr>
      <t>Note that changes to the host-based authentication settings require a database reload in order to apply the updated settings.</t>
    </r>
    <r>
      <rPr>
        <sz val="11"/>
        <color rgb="FF000000"/>
        <rFont val="Calibri"/>
      </rPr>
      <t xml:space="preserve">
</t>
    </r>
    <r>
      <rPr>
        <sz val="11"/>
        <color rgb="FF000000"/>
        <rFont val="Calibri"/>
      </rPr>
      <t>To reload the database on a systemd server, issue the following command as the root user or a user with sudo access:</t>
    </r>
    <r>
      <rPr>
        <sz val="11"/>
        <color rgb="FF000000"/>
        <rFont val="Calibri"/>
      </rPr>
      <t xml:space="preserve">
</t>
    </r>
    <r>
      <rPr>
        <sz val="11"/>
        <color rgb="FF000000"/>
        <rFont val="Calibri"/>
      </rPr>
      <t xml:space="preserve">&gt; systemctl reload edb-as-&lt;version&gt; </t>
    </r>
    <r>
      <rPr>
        <sz val="11"/>
        <color rgb="FF000000"/>
        <rFont val="Calibri"/>
      </rPr>
      <t xml:space="preserve">
</t>
    </r>
    <r>
      <rPr>
        <sz val="11"/>
        <color rgb="FF000000"/>
        <rFont val="Calibri"/>
      </rPr>
      <t>Where &lt;version&gt; is the major version of the EDB Postgres Advanced Server instance (e.g., 15).</t>
    </r>
    <r>
      <rPr>
        <sz val="11"/>
        <color rgb="FF000000"/>
        <rFont val="Calibri"/>
      </rPr>
      <t xml:space="preserve">
</t>
    </r>
    <r>
      <rPr>
        <sz val="11"/>
        <color rgb="FF000000"/>
        <rFont val="Calibri"/>
      </rPr>
      <t>To reload the database on an initd server, issue the following command as the root user or a user with sudo access:</t>
    </r>
    <r>
      <rPr>
        <sz val="11"/>
        <color rgb="FF000000"/>
        <rFont val="Calibri"/>
      </rPr>
      <t xml:space="preserve">
</t>
    </r>
    <r>
      <rPr>
        <sz val="11"/>
        <color rgb="FF000000"/>
        <rFont val="Calibri"/>
      </rPr>
      <t>&gt; systemctl reload edb-as-&lt;version&gt;</t>
    </r>
    <r>
      <rPr>
        <sz val="11"/>
        <color rgb="FF000000"/>
        <rFont val="Calibri"/>
      </rPr>
      <t xml:space="preserve">
</t>
    </r>
    <r>
      <rPr>
        <sz val="11"/>
        <color rgb="FF000000"/>
        <rFont val="Calibri"/>
      </rPr>
      <t>Where &lt;version&gt; is the major version of the EDB Postgres Advanced Server instance (e.g., 15).</t>
    </r>
    <r>
      <rPr>
        <sz val="11"/>
        <color rgb="FF000000"/>
        <rFont val="Calibri"/>
      </rPr>
      <t xml:space="preserve">
</t>
    </r>
    <r>
      <rPr>
        <sz val="11"/>
        <color rgb="FF000000"/>
        <rFont val="Calibri"/>
      </rPr>
      <t>For more information on configuring PostgreSQL to use SSL, consult the following documentation: https://www.postgresql.org/docs/current/ssl-tcp.html</t>
    </r>
  </si>
  <si>
    <r>
      <rPr>
        <sz val="11"/>
        <color rgb="FF000000"/>
        <rFont val="Calibri"/>
      </rPr>
      <t>Information can be either unintentionally or maliciously disclosed or modified during preparation for transmission, including, for example, during aggregation, at protocol transformation points, and during packing/unpacking. These unauthorized disclosures or modifications compromise the confidentiality or integrity of the information.</t>
    </r>
    <r>
      <rPr>
        <sz val="11"/>
        <color rgb="FF000000"/>
        <rFont val="Calibri"/>
      </rPr>
      <t xml:space="preserve">
</t>
    </r>
    <r>
      <rPr>
        <sz val="11"/>
        <color rgb="FF000000"/>
        <rFont val="Calibri"/>
      </rPr>
      <t>Use of this requirement will be limited to situations where the data owner has a strict requirement for ensuring data integrity and confidentiality is maintained at every step of the data transfer and handling process.</t>
    </r>
    <r>
      <rPr>
        <sz val="11"/>
        <color rgb="FF000000"/>
        <rFont val="Calibri"/>
      </rPr>
      <t xml:space="preserve">
</t>
    </r>
    <r>
      <rPr>
        <sz val="11"/>
        <color rgb="FF000000"/>
        <rFont val="Calibri"/>
      </rPr>
      <t>When transmitting data, the DBMS, associated applications, and infrastructure must leverage transmission protection mechanisms.</t>
    </r>
    <r>
      <rPr>
        <sz val="11"/>
        <color rgb="FF000000"/>
        <rFont val="Calibri"/>
      </rPr>
      <t xml:space="preserve">
</t>
    </r>
    <r>
      <rPr>
        <sz val="11"/>
        <color rgb="FF000000"/>
        <rFont val="Calibri"/>
      </rPr>
      <t>EDB Postgres Advanced Server provides native support for using SSL connections to encrypt client/server communications. To enable the use of SSL, the postgres "ssl" configuration parameter must be set to "on", and the database instance needs to be configured to use a valid server certificate and private key installed on the server. With SSL enabled, connections made to the database server will default to being encrypted. However, it is possible for clients to override the default and attempt to establish an unencrypted connection. To prevent connections made from nonlocal hosts from being unencrypted, the postgres host-based authentication settings should be configured to only allow hostssl (i.e., encrypted) connections. The hostssl connections can be further configured to require that the client present a valid (trusted) SSL certificate for a connection.</t>
    </r>
  </si>
  <si>
    <r>
      <rPr>
        <sz val="11"/>
        <color rgb="FF000000"/>
        <rFont val="Calibri"/>
      </rPr>
      <t>If the data owner does not have a strict requirement for ensuring data integrity and confidentiality is maintained at every step of the data transfer and handling process, this is not a finding.</t>
    </r>
    <r>
      <rPr>
        <sz val="11"/>
        <color rgb="FF000000"/>
        <rFont val="Calibri"/>
      </rPr>
      <t xml:space="preserve">
</t>
    </r>
    <r>
      <rPr>
        <sz val="11"/>
        <color rgb="FF000000"/>
        <rFont val="Calibri"/>
      </rPr>
      <t>Open the "pg_hba.conf" in a viewer or editor. The default path for the pg_hba.conf file is /var/lib/edb/as&lt;version&gt;/data (PGDATA), but this will vary according to local circumstances.</t>
    </r>
    <r>
      <rPr>
        <sz val="11"/>
        <color rgb="FF000000"/>
        <rFont val="Calibri"/>
      </rPr>
      <t xml:space="preserve">
</t>
    </r>
    <r>
      <rPr>
        <sz val="11"/>
        <color rgb="FF000000"/>
        <rFont val="Calibri"/>
      </rPr>
      <t>If any rows do not have TYPE of "hostssl" as well as a METHOD of "cert", this is a finding.</t>
    </r>
  </si>
  <si>
    <t>V-259293</t>
  </si>
  <si>
    <r>
      <rPr>
        <sz val="11"/>
        <rFont val="Calibri"/>
      </rPr>
      <t>The EDB Postgres Advanced Server must maintain the confidentiality and integrity of information during reception.</t>
    </r>
  </si>
  <si>
    <r>
      <rPr>
        <sz val="11"/>
        <color rgb="FF000000"/>
        <rFont val="Calibri"/>
      </rPr>
      <t>To configure EDB Postgres Advanced Server to use SSL, open the "postgresql.conf" file in an editor. The default location for the postgresql.conf file is in the postgresql data directory (PGDATA). The location of the postgresql.conf for a running EDB Postgres instance can be found using the following command run from a command prompt:</t>
    </r>
    <r>
      <rPr>
        <sz val="11"/>
        <color rgb="FF000000"/>
        <rFont val="Calibri"/>
      </rPr>
      <t xml:space="preserve">
</t>
    </r>
    <r>
      <rPr>
        <sz val="11"/>
        <color rgb="FF000000"/>
        <rFont val="Calibri"/>
      </rPr>
      <t>&gt; psql -d &lt;database-name&gt; -U &lt;username&gt; -c "SHOW config_file"</t>
    </r>
    <r>
      <rPr>
        <sz val="11"/>
        <color rgb="FF000000"/>
        <rFont val="Calibri"/>
      </rPr>
      <t xml:space="preserve">
</t>
    </r>
    <r>
      <rPr>
        <sz val="11"/>
        <color rgb="FF000000"/>
        <rFont val="Calibri"/>
      </rPr>
      <t xml:space="preserve">Where &lt;database-name&gt; is any database in the EDB postgres instance and &lt;username&gt; is a database superuser. By default, a database named "edb" and a superuser named "enterprisedb" are installed </t>
    </r>
    <r>
      <rPr>
        <sz val="11"/>
        <color rgb="FF000000"/>
        <rFont val="Calibri"/>
      </rPr>
      <t xml:space="preserve">
</t>
    </r>
    <r>
      <rPr>
        <sz val="11"/>
        <color rgb="FF000000"/>
        <rFont val="Calibri"/>
      </rPr>
      <t>with EDB Postgres Advanced Server (EPAS).</t>
    </r>
    <r>
      <rPr>
        <sz val="11"/>
        <color rgb="FF000000"/>
        <rFont val="Calibri"/>
      </rPr>
      <t xml:space="preserve">
</t>
    </r>
    <r>
      <rPr>
        <sz val="11"/>
        <color rgb="FF000000"/>
        <rFont val="Calibri"/>
      </rPr>
      <t>In the postgresql.conf file, set the "ssl" parameter as follows:</t>
    </r>
    <r>
      <rPr>
        <sz val="11"/>
        <color rgb="FF000000"/>
        <rFont val="Calibri"/>
      </rPr>
      <t xml:space="preserve">
</t>
    </r>
    <r>
      <rPr>
        <sz val="11"/>
        <color rgb="FF000000"/>
        <rFont val="Calibri"/>
      </rPr>
      <t>ssl = on</t>
    </r>
    <r>
      <rPr>
        <sz val="11"/>
        <color rgb="FF000000"/>
        <rFont val="Calibri"/>
      </rPr>
      <t xml:space="preserve">
</t>
    </r>
    <r>
      <rPr>
        <sz val="11"/>
        <color rgb="FF000000"/>
        <rFont val="Calibri"/>
      </rPr>
      <t>Ensure the parameter is uncommented.</t>
    </r>
    <r>
      <rPr>
        <sz val="11"/>
        <color rgb="FF000000"/>
        <rFont val="Calibri"/>
      </rPr>
      <t xml:space="preserve">
</t>
    </r>
    <r>
      <rPr>
        <sz val="11"/>
        <color rgb="FF000000"/>
        <rFont val="Calibri"/>
      </rPr>
      <t>In order to start an EDB Postgres Advanced Server instance in SSL mode, files containing the server certificate and private key must exist. By default, these files are expected to exist in the Postgres data directory and are expected to be named server.crt and server.key, respectively. Update the ssl_cert_file and ssl_cert_key parameters in the postgresql.conf file if the files are placed in a different location or are named differently.</t>
    </r>
    <r>
      <rPr>
        <sz val="11"/>
        <color rgb="FF000000"/>
        <rFont val="Calibri"/>
      </rPr>
      <t xml:space="preserve">
</t>
    </r>
    <r>
      <rPr>
        <sz val="11"/>
        <color rgb="FF000000"/>
        <rFont val="Calibri"/>
      </rPr>
      <t>Note that changes to the SSL parameter setting and any of the other SSL- related parameters require a database server restart to be put the changes into effect.</t>
    </r>
    <r>
      <rPr>
        <sz val="11"/>
        <color rgb="FF000000"/>
        <rFont val="Calibri"/>
      </rPr>
      <t xml:space="preserve">
</t>
    </r>
    <r>
      <rPr>
        <sz val="11"/>
        <color rgb="FF000000"/>
        <rFont val="Calibri"/>
      </rPr>
      <t>To restart the database on a systemd server, issue the following command as the root user or a user with sudo access:</t>
    </r>
    <r>
      <rPr>
        <sz val="11"/>
        <color rgb="FF000000"/>
        <rFont val="Calibri"/>
      </rPr>
      <t xml:space="preserve">
</t>
    </r>
    <r>
      <rPr>
        <sz val="11"/>
        <color rgb="FF000000"/>
        <rFont val="Calibri"/>
      </rPr>
      <t>&gt; systemctl restart edb-as-&lt;version&gt;</t>
    </r>
    <r>
      <rPr>
        <sz val="11"/>
        <color rgb="FF000000"/>
        <rFont val="Calibri"/>
      </rPr>
      <t xml:space="preserve">
</t>
    </r>
    <r>
      <rPr>
        <sz val="11"/>
        <color rgb="FF000000"/>
        <rFont val="Calibri"/>
      </rPr>
      <t>Where &lt;version&gt; is the major version of the EDB Postgres Advanced Server instance (e.g., 15).</t>
    </r>
    <r>
      <rPr>
        <sz val="11"/>
        <color rgb="FF000000"/>
        <rFont val="Calibri"/>
      </rPr>
      <t xml:space="preserve">
</t>
    </r>
    <r>
      <rPr>
        <sz val="11"/>
        <color rgb="FF000000"/>
        <rFont val="Calibri"/>
      </rPr>
      <t>To restart the database, issue the following command as the root user or a user with sudo access:</t>
    </r>
    <r>
      <rPr>
        <sz val="11"/>
        <color rgb="FF000000"/>
        <rFont val="Calibri"/>
      </rPr>
      <t xml:space="preserve">
</t>
    </r>
    <r>
      <rPr>
        <sz val="11"/>
        <color rgb="FF000000"/>
        <rFont val="Calibri"/>
      </rPr>
      <t>&gt; systemctl restart edb-as-&lt;version&gt;</t>
    </r>
    <r>
      <rPr>
        <sz val="11"/>
        <color rgb="FF000000"/>
        <rFont val="Calibri"/>
      </rPr>
      <t xml:space="preserve">
</t>
    </r>
    <r>
      <rPr>
        <sz val="11"/>
        <color rgb="FF000000"/>
        <rFont val="Calibri"/>
      </rPr>
      <t>Where &lt;version&gt; is the major version of the EDB Postgres Advanced Server instance (e.g., 14).</t>
    </r>
    <r>
      <rPr>
        <sz val="11"/>
        <color rgb="FF000000"/>
        <rFont val="Calibri"/>
      </rPr>
      <t xml:space="preserve">
</t>
    </r>
    <r>
      <rPr>
        <sz val="11"/>
        <color rgb="FF000000"/>
        <rFont val="Calibri"/>
      </rPr>
      <t>After verifying that SSL is enabled for the database, open the pg_hba.conf file in an editor to configure the host-based authentication settings. Note that the default location for the pg_hba.conf file is in the postgresql data directory (PGDATA). The location of the pg_hba.conf file for a running EDB postgres instance can be found using the following command run from a command prompt:</t>
    </r>
    <r>
      <rPr>
        <sz val="11"/>
        <color rgb="FF000000"/>
        <rFont val="Calibri"/>
      </rPr>
      <t xml:space="preserve">
</t>
    </r>
    <r>
      <rPr>
        <sz val="11"/>
        <color rgb="FF000000"/>
        <rFont val="Calibri"/>
      </rPr>
      <t>&gt; psql -d &lt;database-name&gt; -U &lt;username&gt; -c "SHOW hba_file"</t>
    </r>
    <r>
      <rPr>
        <sz val="11"/>
        <color rgb="FF000000"/>
        <rFont val="Calibri"/>
      </rPr>
      <t xml:space="preserve">
</t>
    </r>
    <r>
      <rPr>
        <sz val="11"/>
        <color rgb="FF000000"/>
        <rFont val="Calibri"/>
      </rPr>
      <t>Where &lt;database-name&gt; is any database in the EDB postgres instance and &lt;username&gt; is a database superuser. By default, a database named "edb" and a superuser named "enterprisedb" are installed with EDB Postgres Advanced Server (EPAS).</t>
    </r>
    <r>
      <rPr>
        <sz val="11"/>
        <color rgb="FF000000"/>
        <rFont val="Calibri"/>
      </rPr>
      <t xml:space="preserve">
</t>
    </r>
    <r>
      <rPr>
        <sz val="11"/>
        <color rgb="FF000000"/>
        <rFont val="Calibri"/>
      </rPr>
      <t>Obtain approval and document any uncommented entries with corresponding justification that are not of type hostssl and do not include the "clientcert=1" option.</t>
    </r>
    <r>
      <rPr>
        <sz val="11"/>
        <color rgb="FF000000"/>
        <rFont val="Calibri"/>
      </rPr>
      <t xml:space="preserve">
</t>
    </r>
    <r>
      <rPr>
        <sz val="11"/>
        <color rgb="FF000000"/>
        <rFont val="Calibri"/>
      </rPr>
      <t>For any entries that are not of type hostssl authentication with the "clientcert=1" option and not documented and approved, change the "TYPE" column to "hostssl" and add the "clientcert=1" authentication method option.</t>
    </r>
    <r>
      <rPr>
        <sz val="11"/>
        <color rgb="FF000000"/>
        <rFont val="Calibri"/>
      </rPr>
      <t xml:space="preserve">
</t>
    </r>
    <r>
      <rPr>
        <sz val="11"/>
        <color rgb="FF000000"/>
        <rFont val="Calibri"/>
      </rPr>
      <t>Note that changes to the host-based authentication settings require a database reload in order to apply the updated settings.</t>
    </r>
  </si>
  <si>
    <r>
      <rPr>
        <sz val="11"/>
        <color rgb="FF000000"/>
        <rFont val="Calibri"/>
      </rPr>
      <t>Information can be either unintentionally or maliciously disclosed or modified during reception, including, for example, during aggregation, at protocol transformation points, and during packing/unpacking. These unauthorized disclosures or modifications compromise the confidentiality or integrity of the information.</t>
    </r>
    <r>
      <rPr>
        <sz val="11"/>
        <color rgb="FF000000"/>
        <rFont val="Calibri"/>
      </rPr>
      <t xml:space="preserve">
</t>
    </r>
    <r>
      <rPr>
        <sz val="11"/>
        <color rgb="FF000000"/>
        <rFont val="Calibri"/>
      </rPr>
      <t xml:space="preserve">This requirement applies only to those applications that are either distributed or can allow access to data nonlocally. Use of this requirement will be limited to situations where the data owner has a strict requirement for ensuring data integrity and confidentiality is maintained at every step of the data transfer and handling process. </t>
    </r>
    <r>
      <rPr>
        <sz val="11"/>
        <color rgb="FF000000"/>
        <rFont val="Calibri"/>
      </rPr>
      <t xml:space="preserve">
</t>
    </r>
    <r>
      <rPr>
        <sz val="11"/>
        <color rgb="FF000000"/>
        <rFont val="Calibri"/>
      </rPr>
      <t>When receiving data, the DBMS, associated applications, and infrastructure must leverage protection mechanisms.</t>
    </r>
    <r>
      <rPr>
        <sz val="11"/>
        <color rgb="FF000000"/>
        <rFont val="Calibri"/>
      </rPr>
      <t xml:space="preserve">
</t>
    </r>
    <r>
      <rPr>
        <sz val="11"/>
        <color rgb="FF000000"/>
        <rFont val="Calibri"/>
      </rPr>
      <t>EDB Postgres Advanced Server provides native support for using SSL connections to encrypt client/server communications. To enable the use of SSL, the postgres "ssl" configuration parameter must be set to "on", and the database instance needs to be configured to use a valid server certificate and private key installed on the server. With SSL enabled, connections made to the database server will default to being encrypted. However, it is possible for clients to override the default and attempt to establish an unencrypted connection. To prevent connections made from nonlocal hosts from being unencrypted, the postgres host-based authentication settings should be configured to only allow hostssl (i.e., encrypted) connections. The hostssl connections can be further configured to require that the client present a valid (trusted) SSL certificate for a connection.</t>
    </r>
  </si>
  <si>
    <r>
      <rPr>
        <sz val="11"/>
        <color rgb="FF000000"/>
        <rFont val="Calibri"/>
      </rPr>
      <t>If the data owner does not have a strict requirement for ensuring data integrity and confidentiality is maintained at every step of the data transfer and handling process, this is not a finding.</t>
    </r>
    <r>
      <rPr>
        <sz val="11"/>
        <color rgb="FF000000"/>
        <rFont val="Calibri"/>
      </rPr>
      <t xml:space="preserve">
</t>
    </r>
    <r>
      <rPr>
        <sz val="11"/>
        <color rgb="FF000000"/>
        <rFont val="Calibri"/>
      </rPr>
      <t>First, check if SSL is enabled for the database instance by executing the following command from a command prompt:</t>
    </r>
    <r>
      <rPr>
        <sz val="11"/>
        <color rgb="FF000000"/>
        <rFont val="Calibri"/>
      </rPr>
      <t xml:space="preserve">
</t>
    </r>
    <r>
      <rPr>
        <sz val="11"/>
        <color rgb="FF000000"/>
        <rFont val="Calibri"/>
      </rPr>
      <t>&gt; psql -d &lt;database-name&gt; -U &lt;username&gt; -c "SHOW ssl"</t>
    </r>
    <r>
      <rPr>
        <sz val="11"/>
        <color rgb="FF000000"/>
        <rFont val="Calibri"/>
      </rPr>
      <t xml:space="preserve">
</t>
    </r>
    <r>
      <rPr>
        <sz val="11"/>
        <color rgb="FF000000"/>
        <rFont val="Calibri"/>
      </rPr>
      <t>Where &lt;database-name&gt; is any database in the EDB Postgres instance and &lt;username&gt; is a database superuser. By default, a database named "edb" and a superuser named "enterprisedb" are installed with EDB Postgres Advanced Server (EPAS).</t>
    </r>
    <r>
      <rPr>
        <sz val="11"/>
        <color rgb="FF000000"/>
        <rFont val="Calibri"/>
      </rPr>
      <t xml:space="preserve">
</t>
    </r>
    <r>
      <rPr>
        <sz val="11"/>
        <color rgb="FF000000"/>
        <rFont val="Calibri"/>
      </rPr>
      <t>If the result is not "on", this is a finding.</t>
    </r>
    <r>
      <rPr>
        <sz val="11"/>
        <color rgb="FF000000"/>
        <rFont val="Calibri"/>
      </rPr>
      <t xml:space="preserve">
</t>
    </r>
    <r>
      <rPr>
        <sz val="11"/>
        <color rgb="FF000000"/>
        <rFont val="Calibri"/>
      </rPr>
      <t>Next, open the pg_hba.conf file in a viewer or editor and review the authentication settings that are configured in that file.</t>
    </r>
    <r>
      <rPr>
        <sz val="11"/>
        <color rgb="FF000000"/>
        <rFont val="Calibri"/>
      </rPr>
      <t xml:space="preserve">
</t>
    </r>
    <r>
      <rPr>
        <sz val="11"/>
        <color rgb="FF000000"/>
        <rFont val="Calibri"/>
      </rPr>
      <t>The default location for the pg_hba.conf file is in the postgresql data directory. The location of the pg_hba.conf file for a running EDB postgres instance can be found using the following command run from a command prompt:</t>
    </r>
    <r>
      <rPr>
        <sz val="11"/>
        <color rgb="FF000000"/>
        <rFont val="Calibri"/>
      </rPr>
      <t xml:space="preserve">
</t>
    </r>
    <r>
      <rPr>
        <sz val="11"/>
        <color rgb="FF000000"/>
        <rFont val="Calibri"/>
      </rPr>
      <t>&gt; psql -d &lt;database-name&gt; -U &lt;username&gt; -c "SHOW hba_file"</t>
    </r>
    <r>
      <rPr>
        <sz val="11"/>
        <color rgb="FF000000"/>
        <rFont val="Calibri"/>
      </rPr>
      <t xml:space="preserve">
</t>
    </r>
    <r>
      <rPr>
        <sz val="11"/>
        <color rgb="FF000000"/>
        <rFont val="Calibri"/>
      </rPr>
      <t>Where &lt;database-name&gt; is any database in the EDB postgres instance and &lt;username&gt; is a database superuser. By default, a database named "edb" and a superuser named "enterprisedb" are installed with EDB Postgres Advanced Server (EPAS).</t>
    </r>
    <r>
      <rPr>
        <sz val="11"/>
        <color rgb="FF000000"/>
        <rFont val="Calibri"/>
      </rPr>
      <t xml:space="preserve">
</t>
    </r>
    <r>
      <rPr>
        <sz val="11"/>
        <color rgb="FF000000"/>
        <rFont val="Calibri"/>
      </rPr>
      <t>If any uncommented lines are not of TYPE "hostssl" and do not include the "clientcert=1" authentication option and are not documented in the system security plan or equivalent document as being approved, this is a finding.</t>
    </r>
  </si>
  <si>
    <t>V-259294</t>
  </si>
  <si>
    <r>
      <rPr>
        <sz val="11"/>
        <rFont val="Calibri"/>
      </rPr>
      <t>When invalid inputs are received, the EDB Postgres Advanced Server must behave in a predictable and documented manner that reflects organizational and system objectives.</t>
    </r>
  </si>
  <si>
    <r>
      <rPr>
        <sz val="11"/>
        <color rgb="FF000000"/>
        <rFont val="Calibri"/>
      </rPr>
      <t>A common vulnerability is unplanned behavior when invalid inputs are received. This requirement guards against adverse or unintended system behavior caused by invalid inputs, where information system responses to the invalid input may be disruptive or cause the system to fail into an unsafe state.</t>
    </r>
    <r>
      <rPr>
        <sz val="11"/>
        <color rgb="FF000000"/>
        <rFont val="Calibri"/>
      </rPr>
      <t xml:space="preserve">
</t>
    </r>
    <r>
      <rPr>
        <sz val="11"/>
        <color rgb="FF000000"/>
        <rFont val="Calibri"/>
      </rPr>
      <t>The behavior will be derived from the organizational and system requirements and includes, but is not limited to, notification of the appropriate personnel, creating an audit record, and rejecting invalid input.</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</si>
  <si>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Execute the following SQL as "enterprisedb" operating system user:</t>
    </r>
    <r>
      <rPr>
        <sz val="11"/>
        <color rgb="FF000000"/>
        <rFont val="Calibri"/>
      </rPr>
      <t xml:space="preserve">
</t>
    </r>
    <r>
      <rPr>
        <sz val="11"/>
        <color rgb="FF000000"/>
        <rFont val="Calibri"/>
      </rPr>
      <t>&gt; psql edb -c "SELECT * FROM sqlprotect.list_protected_users"</t>
    </r>
    <r>
      <rPr>
        <sz val="11"/>
        <color rgb="FF000000"/>
        <rFont val="Calibri"/>
      </rPr>
      <t xml:space="preserve">
</t>
    </r>
    <r>
      <rPr>
        <sz val="11"/>
        <color rgb="FF000000"/>
        <rFont val="Calibri"/>
      </rPr>
      <t>If the database and user that handles user input is not listed or if sqlprotect.list_protected_users does not exist (meaning SQL/Protect is not installed), and an alternative means of reviewing for vulnerable code is not in use, this is a finding.</t>
    </r>
  </si>
  <si>
    <t>V-259295</t>
  </si>
  <si>
    <r>
      <rPr>
        <sz val="11"/>
        <rFont val="Calibri"/>
      </rPr>
      <t>Security-relevant software updates to the EDB Postgres Advanced Server must be installed within the time period directed by an authoritative source (e.g., IAVM, CTOs, DTMs, and STIGs).</t>
    </r>
  </si>
  <si>
    <r>
      <rPr>
        <sz val="11"/>
        <color rgb="FF000000"/>
        <rFont val="Calibri"/>
      </rPr>
      <t>Institute and adhere to policies and procedures to ensure that patches are consistently obtained from EnterpriseDB and applied to the DBMS within the time allowed.</t>
    </r>
    <r>
      <rPr>
        <sz val="11"/>
        <color rgb="FF000000"/>
        <rFont val="Calibri"/>
      </rPr>
      <t xml:space="preserve">
</t>
    </r>
    <r>
      <rPr>
        <sz val="11"/>
        <color rgb="FF000000"/>
        <rFont val="Calibri"/>
      </rPr>
      <t>Ensure that a monitored email address is registered as a user on the EDB support portal and is receiving technical alerts.</t>
    </r>
  </si>
  <si>
    <r>
      <rPr>
        <sz val="11"/>
        <color rgb="FF000000"/>
        <rFont val="Calibri"/>
      </rPr>
      <t>Security flaws with software applications, including database management systems, are discovered daily. Vendors are constantly updating and patching their products to address newly discovered security vulnerabilities. Organizations (including any contractor to the organization) are required to promptly install security-relevant software updates (e.g., patches, service packs, and hot fixes). Flaws discovered during security assessments, continuous monitoring, incident response activities, or information system error handling must also be addressed expeditiously.</t>
    </r>
    <r>
      <rPr>
        <sz val="11"/>
        <color rgb="FF000000"/>
        <rFont val="Calibri"/>
      </rPr>
      <t xml:space="preserve">
</t>
    </r>
    <r>
      <rPr>
        <sz val="11"/>
        <color rgb="FF000000"/>
        <rFont val="Calibri"/>
      </rPr>
      <t>Organization-defined time periods for updating security-relevant software may vary based on a variety of factors including, for example, the security category of the information system or the criticality of the update (i.e., severity of the vulnerability related to the discovered flaw).</t>
    </r>
    <r>
      <rPr>
        <sz val="11"/>
        <color rgb="FF000000"/>
        <rFont val="Calibri"/>
      </rPr>
      <t xml:space="preserve">
</t>
    </r>
    <r>
      <rPr>
        <sz val="11"/>
        <color rgb="FF000000"/>
        <rFont val="Calibri"/>
      </rPr>
      <t>This requirement will apply to software patch management solutions that are used to install patches across the enclave and also to applications themselves that are not part of that patch management solution. For example, many browsers today provide the capability to install their own patch software. Patch criticality, as well as system criticality, will vary. Therefore, the tactical situations regarding the patch management process will also vary. This means that the time period utilized must be a configurable parameter. Timeframes for application of security-relevant software updates may be dependent upon the Information Assurance Vulnerability Management (IAVM) process.</t>
    </r>
    <r>
      <rPr>
        <sz val="11"/>
        <color rgb="FF000000"/>
        <rFont val="Calibri"/>
      </rPr>
      <t xml:space="preserve">
</t>
    </r>
    <r>
      <rPr>
        <sz val="11"/>
        <color rgb="FF000000"/>
        <rFont val="Calibri"/>
      </rPr>
      <t>The application will be configured to check for and install security-relevant software updates within an identified time period from the availability of the update. The specific time period will be defined by an authoritative source (e.g., IAVM, CTOs, DTMs, and STIGs).</t>
    </r>
  </si>
  <si>
    <r>
      <rPr>
        <sz val="11"/>
        <color rgb="FF000000"/>
        <rFont val="Calibri"/>
      </rPr>
      <t>Obtain evidence that software patches are obtained from EnterpriseDB and are consistently applied to the DBMS within the timeframe defined for each patch. Verify the current EDB Postgres Advanced Server version by running the following command as the enterprisedb user:</t>
    </r>
    <r>
      <rPr>
        <sz val="11"/>
        <color rgb="FF000000"/>
        <rFont val="Calibri"/>
      </rPr>
      <t xml:space="preserve">
</t>
    </r>
    <r>
      <rPr>
        <sz val="11"/>
        <color rgb="FF000000"/>
        <rFont val="Calibri"/>
      </rPr>
      <t>&gt; /usr/edb/as15/bin/edb-postgres --version</t>
    </r>
    <r>
      <rPr>
        <sz val="11"/>
        <color rgb="FF000000"/>
        <rFont val="Calibri"/>
      </rPr>
      <t xml:space="preserve">
</t>
    </r>
    <r>
      <rPr>
        <sz val="11"/>
        <color rgb="FF000000"/>
        <rFont val="Calibri"/>
      </rPr>
      <t>If such evidence cannot be obtained, or the evidence that is obtained indicates a pattern of noncompliance, this is a finding.</t>
    </r>
    <r>
      <rPr>
        <sz val="11"/>
        <color rgb="FF000000"/>
        <rFont val="Calibri"/>
      </rPr>
      <t xml:space="preserve">
</t>
    </r>
    <r>
      <rPr>
        <sz val="11"/>
        <color rgb="FF000000"/>
        <rFont val="Calibri"/>
      </rPr>
      <t>If an administrator is not registered on the EDB Support Portal with an email address for monitoring technical alerts, this is a finding.</t>
    </r>
  </si>
  <si>
    <t>V-259296</t>
  </si>
  <si>
    <r>
      <rPr>
        <sz val="11"/>
        <rFont val="Calibri"/>
      </rPr>
      <t>The EDB Postgres Advanced Server must generate audit records when security objects are accessed.</t>
    </r>
  </si>
  <si>
    <r>
      <rPr>
        <sz val="11"/>
        <color rgb="FF000000"/>
        <rFont val="Calibri"/>
      </rPr>
      <t>Changes to the security configuration must be tracked.</t>
    </r>
    <r>
      <rPr>
        <sz val="11"/>
        <color rgb="FF000000"/>
        <rFont val="Calibri"/>
      </rPr>
      <t xml:space="preserve">
</t>
    </r>
    <r>
      <rPr>
        <sz val="11"/>
        <color rgb="FF000000"/>
        <rFont val="Calibri"/>
      </rPr>
      <t>This requirement applies to situations where security data is retrieved or modified via data manipulation operations, as opposed to via specialized security functionality.</t>
    </r>
    <r>
      <rPr>
        <sz val="11"/>
        <color rgb="FF000000"/>
        <rFont val="Calibri"/>
      </rPr>
      <t xml:space="preserve">
</t>
    </r>
    <r>
      <rPr>
        <sz val="11"/>
        <color rgb="FF000000"/>
        <rFont val="Calibri"/>
      </rPr>
      <t>In an SQL environment, types of access include, but are not necessarily limited to:</t>
    </r>
    <r>
      <rPr>
        <sz val="11"/>
        <color rgb="FF000000"/>
        <rFont val="Calibri"/>
      </rPr>
      <t xml:space="preserve">
</t>
    </r>
    <r>
      <rPr>
        <sz val="11"/>
        <color rgb="FF000000"/>
        <rFont val="Calibri"/>
      </rPr>
      <t>SELECT</t>
    </r>
    <r>
      <rPr>
        <sz val="11"/>
        <color rgb="FF000000"/>
        <rFont val="Calibri"/>
      </rPr>
      <t xml:space="preserve">
</t>
    </r>
    <r>
      <rPr>
        <sz val="11"/>
        <color rgb="FF000000"/>
        <rFont val="Calibri"/>
      </rPr>
      <t>INSERT</t>
    </r>
    <r>
      <rPr>
        <sz val="11"/>
        <color rgb="FF000000"/>
        <rFont val="Calibri"/>
      </rPr>
      <t xml:space="preserve">
</t>
    </r>
    <r>
      <rPr>
        <sz val="11"/>
        <color rgb="FF000000"/>
        <rFont val="Calibri"/>
      </rPr>
      <t>UPDATE</t>
    </r>
    <r>
      <rPr>
        <sz val="11"/>
        <color rgb="FF000000"/>
        <rFont val="Calibri"/>
      </rPr>
      <t xml:space="preserve">
</t>
    </r>
    <r>
      <rPr>
        <sz val="11"/>
        <color rgb="FF000000"/>
        <rFont val="Calibri"/>
      </rPr>
      <t>DELETE</t>
    </r>
    <r>
      <rPr>
        <sz val="11"/>
        <color rgb="FF000000"/>
        <rFont val="Calibri"/>
      </rPr>
      <t xml:space="preserve">
</t>
    </r>
    <r>
      <rPr>
        <sz val="11"/>
        <color rgb="FF000000"/>
        <rFont val="Calibri"/>
      </rPr>
      <t>EXECUTE</t>
    </r>
  </si>
  <si>
    <r>
      <rPr>
        <sz val="11"/>
        <color rgb="FF000000"/>
        <rFont val="Calibri"/>
      </rPr>
      <t>Execute the following SQL the "enterprisedb" operating system user:</t>
    </r>
    <r>
      <rPr>
        <sz val="11"/>
        <color rgb="FF000000"/>
        <rFont val="Calibri"/>
      </rPr>
      <t xml:space="preserve">
</t>
    </r>
    <r>
      <rPr>
        <sz val="11"/>
        <color rgb="FF000000"/>
        <rFont val="Calibri"/>
      </rPr>
      <t>&gt; psql edb -c "SHOW edb_audit_statement"</t>
    </r>
    <r>
      <rPr>
        <sz val="11"/>
        <color rgb="FF000000"/>
        <rFont val="Calibri"/>
      </rPr>
      <t xml:space="preserve">
</t>
    </r>
    <r>
      <rPr>
        <sz val="11"/>
        <color rgb="FF000000"/>
        <rFont val="Calibri"/>
      </rPr>
      <t>If the result is not "all" or if the current setting for this requirement has not been noted and approved by the organization in the system documentation, this is a finding.</t>
    </r>
  </si>
  <si>
    <t>V-259297</t>
  </si>
  <si>
    <r>
      <rPr>
        <sz val="11"/>
        <rFont val="Calibri"/>
      </rPr>
      <t>The EDB Postgres Advanced Server must generate audit records when unsuccessful attempts to access security objects occur.</t>
    </r>
  </si>
  <si>
    <r>
      <rPr>
        <sz val="11"/>
        <color rgb="FF000000"/>
        <rFont val="Calibri"/>
      </rPr>
      <t>Changes to the security configuration must be tracked.</t>
    </r>
    <r>
      <rPr>
        <sz val="11"/>
        <color rgb="FF000000"/>
        <rFont val="Calibri"/>
      </rPr>
      <t xml:space="preserve">
</t>
    </r>
    <r>
      <rPr>
        <sz val="11"/>
        <color rgb="FF000000"/>
        <rFont val="Calibri"/>
      </rPr>
      <t>This requirement applies to situations where security data is retrieved or modified via data manipulation operations, as opposed to via specialized security functionality.</t>
    </r>
    <r>
      <rPr>
        <sz val="11"/>
        <color rgb="FF000000"/>
        <rFont val="Calibri"/>
      </rPr>
      <t xml:space="preserve">
</t>
    </r>
    <r>
      <rPr>
        <sz val="11"/>
        <color rgb="FF000000"/>
        <rFont val="Calibri"/>
      </rPr>
      <t>In an SQL environment, types of access include, but are not necessarily limited to:</t>
    </r>
    <r>
      <rPr>
        <sz val="11"/>
        <color rgb="FF000000"/>
        <rFont val="Calibri"/>
      </rPr>
      <t xml:space="preserve">
</t>
    </r>
    <r>
      <rPr>
        <sz val="11"/>
        <color rgb="FF000000"/>
        <rFont val="Calibri"/>
      </rPr>
      <t>SELECT</t>
    </r>
    <r>
      <rPr>
        <sz val="11"/>
        <color rgb="FF000000"/>
        <rFont val="Calibri"/>
      </rPr>
      <t xml:space="preserve">
</t>
    </r>
    <r>
      <rPr>
        <sz val="11"/>
        <color rgb="FF000000"/>
        <rFont val="Calibri"/>
      </rPr>
      <t>INSERT</t>
    </r>
    <r>
      <rPr>
        <sz val="11"/>
        <color rgb="FF000000"/>
        <rFont val="Calibri"/>
      </rPr>
      <t xml:space="preserve">
</t>
    </r>
    <r>
      <rPr>
        <sz val="11"/>
        <color rgb="FF000000"/>
        <rFont val="Calibri"/>
      </rPr>
      <t>UPDATE</t>
    </r>
    <r>
      <rPr>
        <sz val="11"/>
        <color rgb="FF000000"/>
        <rFont val="Calibri"/>
      </rPr>
      <t xml:space="preserve">
</t>
    </r>
    <r>
      <rPr>
        <sz val="11"/>
        <color rgb="FF000000"/>
        <rFont val="Calibri"/>
      </rPr>
      <t>DELETE</t>
    </r>
    <r>
      <rPr>
        <sz val="11"/>
        <color rgb="FF000000"/>
        <rFont val="Calibri"/>
      </rPr>
      <t xml:space="preserve">
</t>
    </r>
    <r>
      <rPr>
        <sz val="11"/>
        <color rgb="FF000000"/>
        <rFont val="Calibri"/>
      </rPr>
      <t>EXECUTE</t>
    </r>
    <r>
      <rPr>
        <sz val="11"/>
        <color rgb="FF000000"/>
        <rFont val="Calibri"/>
      </rPr>
      <t xml:space="preserve">
</t>
    </r>
    <r>
      <rPr>
        <sz val="11"/>
        <color rgb="FF000000"/>
        <rFont val="Calibri"/>
      </rPr>
      <t>To aid in diagnosis, it is necessary to keep track of failed attempts in addition to the successful ones.</t>
    </r>
  </si>
  <si>
    <t>V-259298</t>
  </si>
  <si>
    <r>
      <rPr>
        <sz val="11"/>
        <rFont val="Calibri"/>
      </rPr>
      <t>The EDB Postgres Advanced Server must generate audit records when categories of information (e.g., classification levels/security levels) are accessed.</t>
    </r>
  </si>
  <si>
    <r>
      <rPr>
        <sz val="11"/>
        <color rgb="FF000000"/>
        <rFont val="Calibri"/>
      </rPr>
      <t>Changes in categorized information must be tracked. Without an audit trail, unauthorized access to protected data could go undetected.</t>
    </r>
    <r>
      <rPr>
        <sz val="11"/>
        <color rgb="FF000000"/>
        <rFont val="Calibri"/>
      </rPr>
      <t xml:space="preserve">
</t>
    </r>
    <r>
      <rPr>
        <sz val="11"/>
        <color rgb="FF000000"/>
        <rFont val="Calibri"/>
      </rPr>
      <t>For detailed information on categorizing information, refer to FIPS Publication 199, Standards for Security Categorization of Federal Information and Information Systems, and FIPS Publication 200, Minimum Security Requirements for Federal Information and Information Systems.</t>
    </r>
  </si>
  <si>
    <r>
      <rPr>
        <sz val="11"/>
        <color rgb="FF000000"/>
        <rFont val="Calibri"/>
      </rPr>
      <t>Review the system documentation to determine whether it is required to track categorized information, such as classification or sensitivity level. If it is not, this is not applicable.</t>
    </r>
    <r>
      <rPr>
        <sz val="11"/>
        <color rgb="FF000000"/>
        <rFont val="Calibri"/>
      </rPr>
      <t xml:space="preserve">
</t>
    </r>
    <r>
      <rPr>
        <sz val="11"/>
        <color rgb="FF000000"/>
        <rFont val="Calibri"/>
      </rPr>
      <t>Execute the following SQL the "enterprisedb" operating system user:</t>
    </r>
    <r>
      <rPr>
        <sz val="11"/>
        <color rgb="FF000000"/>
        <rFont val="Calibri"/>
      </rPr>
      <t xml:space="preserve">
</t>
    </r>
    <r>
      <rPr>
        <sz val="11"/>
        <color rgb="FF000000"/>
        <rFont val="Calibri"/>
      </rPr>
      <t>&gt; psql edb -c "SHOW edb_audit_statement"</t>
    </r>
    <r>
      <rPr>
        <sz val="11"/>
        <color rgb="FF000000"/>
        <rFont val="Calibri"/>
      </rPr>
      <t xml:space="preserve">
</t>
    </r>
    <r>
      <rPr>
        <sz val="11"/>
        <color rgb="FF000000"/>
        <rFont val="Calibri"/>
      </rPr>
      <t>If the result is not "all" or if the current setting for this requirement has not been noted and approved by the organization in the system documentation, this is a finding.</t>
    </r>
  </si>
  <si>
    <t>V-259299</t>
  </si>
  <si>
    <r>
      <rPr>
        <sz val="11"/>
        <rFont val="Calibri"/>
      </rPr>
      <t>Audit records must be generated when unsuccessful attempts to access categorized information (e.g., classification levels/security levels) occur.</t>
    </r>
  </si>
  <si>
    <r>
      <rPr>
        <sz val="11"/>
        <color rgb="FF000000"/>
        <rFont val="Calibri"/>
      </rPr>
      <t>Changes in categorized information must be tracked. Without an audit trail, unauthorized access to protected data could go undetected.</t>
    </r>
    <r>
      <rPr>
        <sz val="11"/>
        <color rgb="FF000000"/>
        <rFont val="Calibri"/>
      </rPr>
      <t xml:space="preserve">
</t>
    </r>
    <r>
      <rPr>
        <sz val="11"/>
        <color rgb="FF000000"/>
        <rFont val="Calibri"/>
      </rPr>
      <t>To aid in diagnosis, it is necessary to keep track of failed attempts in addition to the successful ones.</t>
    </r>
    <r>
      <rPr>
        <sz val="11"/>
        <color rgb="FF000000"/>
        <rFont val="Calibri"/>
      </rPr>
      <t xml:space="preserve">
</t>
    </r>
    <r>
      <rPr>
        <sz val="11"/>
        <color rgb="FF000000"/>
        <rFont val="Calibri"/>
      </rPr>
      <t>For detailed information on categorizing information, refer to FIPS Publication 199, Standards for Security Categorization of Federal Information and Information Systems, and FIPS Publication 200, Minimum Security Requirements for Federal Information and Information Systems.</t>
    </r>
  </si>
  <si>
    <t>V-259300</t>
  </si>
  <si>
    <r>
      <rPr>
        <sz val="11"/>
        <rFont val="Calibri"/>
      </rPr>
      <t>The EDB Postgres Advanced Server must generate audit records when privileges/permissions are added.</t>
    </r>
  </si>
  <si>
    <r>
      <rPr>
        <sz val="11"/>
        <color rgb="FF000000"/>
        <rFont val="Calibri"/>
      </rPr>
      <t>Changes in the permissions, privileges, and roles granted to users and roles must be tracked. Without an audit trail, unauthorized elevation or restriction of individuals' and groups' privileges could go undetected. Elevated privileges give users access to information and functionality that they should not have; restricted privileges wrongly deny access to authorized users.</t>
    </r>
    <r>
      <rPr>
        <sz val="11"/>
        <color rgb="FF000000"/>
        <rFont val="Calibri"/>
      </rPr>
      <t xml:space="preserve">
</t>
    </r>
    <r>
      <rPr>
        <sz val="11"/>
        <color rgb="FF000000"/>
        <rFont val="Calibri"/>
      </rPr>
      <t>In an SQL environment, adding permissions is typically done via the GRANT command, or, in the negative, the REVOKE command.</t>
    </r>
  </si>
  <si>
    <t>V-259301</t>
  </si>
  <si>
    <r>
      <rPr>
        <sz val="11"/>
        <rFont val="Calibri"/>
      </rPr>
      <t>The EDB Postgres Advanced Server must generate audit records when unsuccessful attempts to add privileges/permissions occur.</t>
    </r>
  </si>
  <si>
    <r>
      <rPr>
        <sz val="11"/>
        <color rgb="FF000000"/>
        <rFont val="Calibri"/>
      </rPr>
      <t>Failed attempts to change the permissions, privileges, and roles granted to users and roles must be tracked. Without an audit trail, unauthorized attempts to elevate or restrict individuals' and groups' privileges could go undetected.</t>
    </r>
    <r>
      <rPr>
        <sz val="11"/>
        <color rgb="FF000000"/>
        <rFont val="Calibri"/>
      </rPr>
      <t xml:space="preserve">
</t>
    </r>
    <r>
      <rPr>
        <sz val="11"/>
        <color rgb="FF000000"/>
        <rFont val="Calibri"/>
      </rPr>
      <t>In an SQL environment, adding permissions is typically done via the GRANT command, or, in the negative, the REVOKE command.</t>
    </r>
    <r>
      <rPr>
        <sz val="11"/>
        <color rgb="FF000000"/>
        <rFont val="Calibri"/>
      </rPr>
      <t xml:space="preserve">
</t>
    </r>
    <r>
      <rPr>
        <sz val="11"/>
        <color rgb="FF000000"/>
        <rFont val="Calibri"/>
      </rPr>
      <t>To aid in diagnosis, it is necessary to keep track of failed attempts in addition to the successful ones.</t>
    </r>
  </si>
  <si>
    <t>V-259302</t>
  </si>
  <si>
    <r>
      <rPr>
        <sz val="11"/>
        <rFont val="Calibri"/>
      </rPr>
      <t>The EDB Postgres Advanced Server must generate audit records when privileges/permissions are modified.</t>
    </r>
  </si>
  <si>
    <r>
      <rPr>
        <sz val="11"/>
        <color rgb="FF000000"/>
        <rFont val="Calibri"/>
      </rPr>
      <t>Changes in the permissions, privileges, and roles granted to users and roles must be tracked. Without an audit trail, unauthorized elevation or restriction of individuals' and groups' privileges could go undetected. Elevated privileges give users access to information and functionality that they should not have; restricted privileges wrongly deny access to authorized users.</t>
    </r>
    <r>
      <rPr>
        <sz val="11"/>
        <color rgb="FF000000"/>
        <rFont val="Calibri"/>
      </rPr>
      <t xml:space="preserve">
</t>
    </r>
    <r>
      <rPr>
        <sz val="11"/>
        <color rgb="FF000000"/>
        <rFont val="Calibri"/>
      </rPr>
      <t>In an SQL environment, modifying permissions is typically done via the GRANT and REVOKE commands.</t>
    </r>
  </si>
  <si>
    <t>V-259303</t>
  </si>
  <si>
    <r>
      <rPr>
        <sz val="11"/>
        <rFont val="Calibri"/>
      </rPr>
      <t>The EDB Postgres Advanced Server must generate audit records when unsuccessful attempts to modify privileges/permissions occur.</t>
    </r>
  </si>
  <si>
    <r>
      <rPr>
        <sz val="11"/>
        <color rgb="FF000000"/>
        <rFont val="Calibri"/>
      </rPr>
      <t>Failed attempts to change the permissions, privileges, and roles granted to users and roles must be tracked. Without an audit trail, unauthorized attempts to elevate or restrict individuals' and groups' privileges could go undetected.</t>
    </r>
    <r>
      <rPr>
        <sz val="11"/>
        <color rgb="FF000000"/>
        <rFont val="Calibri"/>
      </rPr>
      <t xml:space="preserve">
</t>
    </r>
    <r>
      <rPr>
        <sz val="11"/>
        <color rgb="FF000000"/>
        <rFont val="Calibri"/>
      </rPr>
      <t>In an SQL environment, modifying permissions is typically done via the GRANT and REVOKE commands.</t>
    </r>
    <r>
      <rPr>
        <sz val="11"/>
        <color rgb="FF000000"/>
        <rFont val="Calibri"/>
      </rPr>
      <t xml:space="preserve">
</t>
    </r>
    <r>
      <rPr>
        <sz val="11"/>
        <color rgb="FF000000"/>
        <rFont val="Calibri"/>
      </rPr>
      <t>To aid in diagnosis, it is necessary to keep track of failed attempts in addition to the successful ones.</t>
    </r>
  </si>
  <si>
    <t>V-259304</t>
  </si>
  <si>
    <r>
      <rPr>
        <sz val="11"/>
        <rFont val="Calibri"/>
      </rPr>
      <t>The EDB Postgres Advanced Server must generate audit records when security objects are modified.</t>
    </r>
  </si>
  <si>
    <r>
      <rPr>
        <sz val="11"/>
        <color rgb="FF000000"/>
        <rFont val="Calibri"/>
      </rPr>
      <t>Changes in the database objects (tables, views, procedures, and functions) that record and control permissions, privileges, and roles granted to users and roles must be tracked. Without an audit trail, unauthorized changes to the security subsystem could go undetected. The database could be severely compromised or rendered inoperative.</t>
    </r>
  </si>
  <si>
    <t>V-259305</t>
  </si>
  <si>
    <r>
      <rPr>
        <sz val="11"/>
        <rFont val="Calibri"/>
      </rPr>
      <t>The EDB Postgres Advanced Server must generate audit records when unsuccessful attempts to modify security objects occur.</t>
    </r>
  </si>
  <si>
    <r>
      <rPr>
        <sz val="11"/>
        <color rgb="FF000000"/>
        <rFont val="Calibri"/>
      </rPr>
      <t>Changes in the database objects (tables, views, procedures, functions) that record and control permissions, privileges, and roles granted to users and roles must be tracked. Without an audit trail, unauthorized changes to the security subsystem could go undetected. The database could be severely compromised or rendered inoperative.</t>
    </r>
    <r>
      <rPr>
        <sz val="11"/>
        <color rgb="FF000000"/>
        <rFont val="Calibri"/>
      </rPr>
      <t xml:space="preserve">
</t>
    </r>
    <r>
      <rPr>
        <sz val="11"/>
        <color rgb="FF000000"/>
        <rFont val="Calibri"/>
      </rPr>
      <t>To aid in diagnosis, it is necessary to keep track of failed attempts in addition to the successful ones.</t>
    </r>
  </si>
  <si>
    <t>V-259306</t>
  </si>
  <si>
    <r>
      <rPr>
        <sz val="11"/>
        <rFont val="Calibri"/>
      </rPr>
      <t>Audit records must be generated when categorized information (e.g., classification levels/security levels) is created.</t>
    </r>
  </si>
  <si>
    <t>V-259307</t>
  </si>
  <si>
    <r>
      <rPr>
        <sz val="11"/>
        <rFont val="Calibri"/>
      </rPr>
      <t>Audit records must be generated when categorized information (e.g., classification levels/security levels) is modified.</t>
    </r>
  </si>
  <si>
    <t>V-259308</t>
  </si>
  <si>
    <r>
      <rPr>
        <sz val="11"/>
        <rFont val="Calibri"/>
      </rPr>
      <t>Audit records must be generated when unsuccessful attempts to create categorized information (e.g., classification levels/security levels) occur.</t>
    </r>
  </si>
  <si>
    <t>V-259309</t>
  </si>
  <si>
    <r>
      <rPr>
        <sz val="11"/>
        <rFont val="Calibri"/>
      </rPr>
      <t>Audit records must be generated when unsuccessful attempts to modify categorized information (e.g., classification levels/security levels) occur.</t>
    </r>
  </si>
  <si>
    <t>V-259310</t>
  </si>
  <si>
    <r>
      <rPr>
        <sz val="11"/>
        <rFont val="Calibri"/>
      </rPr>
      <t>The EDB Postgres Advanced Server must generate audit records when privileges/permissions are deleted.</t>
    </r>
  </si>
  <si>
    <r>
      <rPr>
        <sz val="11"/>
        <color rgb="FF000000"/>
        <rFont val="Calibri"/>
      </rPr>
      <t>Changes in the permissions, privileges, and roles granted to users and roles must be tracked. Without an audit trail, unauthorized elevation or restriction of individuals' and groups' privileges could go undetected. Elevated privileges give users access to information and functionality that they should not have; restricted privileges wrongly deny access to authorized users.</t>
    </r>
    <r>
      <rPr>
        <sz val="11"/>
        <color rgb="FF000000"/>
        <rFont val="Calibri"/>
      </rPr>
      <t xml:space="preserve">
</t>
    </r>
    <r>
      <rPr>
        <sz val="11"/>
        <color rgb="FF000000"/>
        <rFont val="Calibri"/>
      </rPr>
      <t>In an SQL environment, deleting permissions is typically done via the REVOKE command.</t>
    </r>
  </si>
  <si>
    <t>V-259311</t>
  </si>
  <si>
    <r>
      <rPr>
        <sz val="11"/>
        <rFont val="Calibri"/>
      </rPr>
      <t>The EDB Postgres Advanced Server must generate audit records when unsuccessful attempts to delete privileges/permissions occur.</t>
    </r>
  </si>
  <si>
    <r>
      <rPr>
        <sz val="11"/>
        <color rgb="FF000000"/>
        <rFont val="Calibri"/>
      </rPr>
      <t>Failed attempts to change the permissions, privileges, and roles granted to users and roles must be tracked. Without an audit trail, unauthorized attempts to elevate or restrict individuals' and groups' privileges could go undetected.</t>
    </r>
    <r>
      <rPr>
        <sz val="11"/>
        <color rgb="FF000000"/>
        <rFont val="Calibri"/>
      </rPr>
      <t xml:space="preserve">
</t>
    </r>
    <r>
      <rPr>
        <sz val="11"/>
        <color rgb="FF000000"/>
        <rFont val="Calibri"/>
      </rPr>
      <t>In an SQL environment, deleting permissions is typically done via the REVOKE command.</t>
    </r>
    <r>
      <rPr>
        <sz val="11"/>
        <color rgb="FF000000"/>
        <rFont val="Calibri"/>
      </rPr>
      <t xml:space="preserve">
</t>
    </r>
    <r>
      <rPr>
        <sz val="11"/>
        <color rgb="FF000000"/>
        <rFont val="Calibri"/>
      </rPr>
      <t>To aid in diagnosis, it is necessary to keep track of failed attempts in addition to the successful ones.</t>
    </r>
  </si>
  <si>
    <t>V-259312</t>
  </si>
  <si>
    <r>
      <rPr>
        <sz val="11"/>
        <rFont val="Calibri"/>
      </rPr>
      <t>The EDB Postgres Advanced Server must generate audit records when security objects are deleted.</t>
    </r>
  </si>
  <si>
    <r>
      <rPr>
        <sz val="11"/>
        <color rgb="FF000000"/>
        <rFont val="Calibri"/>
      </rPr>
      <t>The removal of security objects from the database/DBMS would seriously degrade a system's information assurance posture. If such an event occurs, it must be logged.</t>
    </r>
  </si>
  <si>
    <t>V-259313</t>
  </si>
  <si>
    <r>
      <rPr>
        <sz val="11"/>
        <rFont val="Calibri"/>
      </rPr>
      <t>The EDB Postgres Advanced Server must generate audit records when unsuccessful attempts to delete security objects occur.</t>
    </r>
  </si>
  <si>
    <r>
      <rPr>
        <sz val="11"/>
        <color rgb="FF000000"/>
        <rFont val="Calibri"/>
      </rPr>
      <t>The removal of security objects from the database/DBMS would seriously degrade a system's information assurance posture. If such an action is attempted, it must be logged.</t>
    </r>
    <r>
      <rPr>
        <sz val="11"/>
        <color rgb="FF000000"/>
        <rFont val="Calibri"/>
      </rPr>
      <t xml:space="preserve">
</t>
    </r>
    <r>
      <rPr>
        <sz val="11"/>
        <color rgb="FF000000"/>
        <rFont val="Calibri"/>
      </rPr>
      <t>To aid in diagnosis, it is necessary to keep track of failed attempts in addition to the successful ones.</t>
    </r>
  </si>
  <si>
    <t>V-259314</t>
  </si>
  <si>
    <r>
      <rPr>
        <sz val="11"/>
        <rFont val="Calibri"/>
      </rPr>
      <t>Audit records must be generated when categorized information (e.g., classification levels/security levels) is deleted.</t>
    </r>
  </si>
  <si>
    <r>
      <rPr>
        <sz val="11"/>
        <color rgb="FF000000"/>
        <rFont val="Calibri"/>
      </rPr>
      <t>Review the system documentation to determine whether it is required to track categorized information such as classification or sensitivity level. If it is not, this is not applicable.</t>
    </r>
    <r>
      <rPr>
        <sz val="11"/>
        <color rgb="FF000000"/>
        <rFont val="Calibri"/>
      </rPr>
      <t xml:space="preserve">
</t>
    </r>
    <r>
      <rPr>
        <sz val="11"/>
        <color rgb="FF000000"/>
        <rFont val="Calibri"/>
      </rPr>
      <t>Execute the following SQL the "enterprisedb" operating system user:</t>
    </r>
    <r>
      <rPr>
        <sz val="11"/>
        <color rgb="FF000000"/>
        <rFont val="Calibri"/>
      </rPr>
      <t xml:space="preserve">
</t>
    </r>
    <r>
      <rPr>
        <sz val="11"/>
        <color rgb="FF000000"/>
        <rFont val="Calibri"/>
      </rPr>
      <t>&gt; psql edb -c "SHOW edb_audit_statement"</t>
    </r>
    <r>
      <rPr>
        <sz val="11"/>
        <color rgb="FF000000"/>
        <rFont val="Calibri"/>
      </rPr>
      <t xml:space="preserve">
</t>
    </r>
    <r>
      <rPr>
        <sz val="11"/>
        <color rgb="FF000000"/>
        <rFont val="Calibri"/>
      </rPr>
      <t>If the result is not "all" or if the current setting for this requirement has not been noted and approved by the organization in the system documentation, this is a finding.</t>
    </r>
  </si>
  <si>
    <t>V-259315</t>
  </si>
  <si>
    <r>
      <rPr>
        <sz val="11"/>
        <rFont val="Calibri"/>
      </rPr>
      <t>Audit records must be generated when unsuccessful attempts to delete categorized information (e.g., classification levels/security levels) occur.</t>
    </r>
  </si>
  <si>
    <t>V-259316</t>
  </si>
  <si>
    <r>
      <rPr>
        <sz val="11"/>
        <rFont val="Calibri"/>
      </rPr>
      <t>The EDB Postgres Advanced Server must generate audit records when successful logons or connections occur.</t>
    </r>
  </si>
  <si>
    <r>
      <rPr>
        <sz val="11"/>
        <color rgb="FF000000"/>
        <rFont val="Calibri"/>
      </rPr>
      <t>Execute the following SQL as the "enterprisedb" operating system user:</t>
    </r>
    <r>
      <rPr>
        <sz val="11"/>
        <color rgb="FF000000"/>
        <rFont val="Calibri"/>
      </rPr>
      <t xml:space="preserve">
</t>
    </r>
    <r>
      <rPr>
        <sz val="11"/>
        <color rgb="FF000000"/>
        <rFont val="Calibri"/>
      </rPr>
      <t>&gt; psql edb -c "ALTER SYSTEM SET edb_audit_connect = 'all'"</t>
    </r>
    <r>
      <rPr>
        <sz val="11"/>
        <color rgb="FF000000"/>
        <rFont val="Calibri"/>
      </rPr>
      <t xml:space="preserve">
</t>
    </r>
    <r>
      <rPr>
        <sz val="11"/>
        <color rgb="FF000000"/>
        <rFont val="Calibri"/>
      </rPr>
      <t>&gt; psql edb -c "ALTER SYSTEM SET edb_audit_disconnect = 'all'"</t>
    </r>
    <r>
      <rPr>
        <sz val="11"/>
        <color rgb="FF000000"/>
        <rFont val="Calibri"/>
      </rPr>
      <t xml:space="preserve">
</t>
    </r>
    <r>
      <rPr>
        <sz val="11"/>
        <color rgb="FF000000"/>
        <rFont val="Calibri"/>
      </rPr>
      <t>&gt;psql edb -c "SELECT pg_reload_conf()"</t>
    </r>
    <r>
      <rPr>
        <sz val="11"/>
        <color rgb="FF000000"/>
        <rFont val="Calibri"/>
      </rPr>
      <t xml:space="preserve">
</t>
    </r>
    <r>
      <rPr>
        <sz val="11"/>
        <color rgb="FF000000"/>
        <rFont val="Calibri"/>
      </rPr>
      <t>or</t>
    </r>
    <r>
      <rPr>
        <sz val="11"/>
        <color rgb="FF000000"/>
        <rFont val="Calibri"/>
      </rPr>
      <t xml:space="preserve">
</t>
    </r>
    <r>
      <rPr>
        <sz val="11"/>
        <color rgb="FF000000"/>
        <rFont val="Calibri"/>
      </rPr>
      <t>Update the system documentation to note the organizationally approved setting and corresponding justification of the setting for this requirement.</t>
    </r>
  </si>
  <si>
    <r>
      <rPr>
        <sz val="11"/>
        <color rgb="FF000000"/>
        <rFont val="Calibri"/>
      </rPr>
      <t>For completeness of forensic analysis, it is necessary to track who/what (a user or other principal) logs on to the DBMS.</t>
    </r>
  </si>
  <si>
    <r>
      <rPr>
        <sz val="11"/>
        <color rgb="FF000000"/>
        <rFont val="Calibri"/>
      </rPr>
      <t>Execute the following SQL as the "enterprisedb" operating system user:</t>
    </r>
    <r>
      <rPr>
        <sz val="11"/>
        <color rgb="FF000000"/>
        <rFont val="Calibri"/>
      </rPr>
      <t xml:space="preserve">
</t>
    </r>
    <r>
      <rPr>
        <sz val="11"/>
        <color rgb="FF000000"/>
        <rFont val="Calibri"/>
      </rPr>
      <t>&gt; psql edb -c "SHOW edb_audit_connect"</t>
    </r>
    <r>
      <rPr>
        <sz val="11"/>
        <color rgb="FF000000"/>
        <rFont val="Calibri"/>
      </rPr>
      <t xml:space="preserve">
</t>
    </r>
    <r>
      <rPr>
        <sz val="11"/>
        <color rgb="FF000000"/>
        <rFont val="Calibri"/>
      </rPr>
      <t>If the result is not "all" or if the current setting for this requirement has not been noted and approved by the organization in the system documentation, this is a finding.</t>
    </r>
  </si>
  <si>
    <t>V-259317</t>
  </si>
  <si>
    <r>
      <rPr>
        <sz val="11"/>
        <rFont val="Calibri"/>
      </rPr>
      <t>The EDB Postgres Advanced Server must generate audit records when unsuccessful logons or connection attempts occur.</t>
    </r>
  </si>
  <si>
    <r>
      <rPr>
        <sz val="11"/>
        <color rgb="FF000000"/>
        <rFont val="Calibri"/>
      </rPr>
      <t>Execute the following SQL as the "enterprisedb" operating system user:</t>
    </r>
    <r>
      <rPr>
        <sz val="11"/>
        <color rgb="FF000000"/>
        <rFont val="Calibri"/>
      </rPr>
      <t xml:space="preserve">
</t>
    </r>
    <r>
      <rPr>
        <sz val="11"/>
        <color rgb="FF000000"/>
        <rFont val="Calibri"/>
      </rPr>
      <t>&gt; psql edb -c "ALTER SYSTEM SET edb_audit_connect = 'all'"</t>
    </r>
    <r>
      <rPr>
        <sz val="11"/>
        <color rgb="FF000000"/>
        <rFont val="Calibri"/>
      </rPr>
      <t xml:space="preserve">
</t>
    </r>
    <r>
      <rPr>
        <sz val="11"/>
        <color rgb="FF000000"/>
        <rFont val="Calibri"/>
      </rPr>
      <t>&gt; psql edb -c "ALTER SYSTEM SET edb_audit_disconnect = 'all'"</t>
    </r>
    <r>
      <rPr>
        <sz val="11"/>
        <color rgb="FF000000"/>
        <rFont val="Calibri"/>
      </rPr>
      <t xml:space="preserve">
</t>
    </r>
    <r>
      <rPr>
        <sz val="11"/>
        <color rgb="FF000000"/>
        <rFont val="Calibri"/>
      </rPr>
      <t>&gt; psql edb -c "SELECT pg_reload_conf()"</t>
    </r>
    <r>
      <rPr>
        <sz val="11"/>
        <color rgb="FF000000"/>
        <rFont val="Calibri"/>
      </rPr>
      <t xml:space="preserve">
</t>
    </r>
    <r>
      <rPr>
        <sz val="11"/>
        <color rgb="FF000000"/>
        <rFont val="Calibri"/>
      </rPr>
      <t>or</t>
    </r>
    <r>
      <rPr>
        <sz val="11"/>
        <color rgb="FF000000"/>
        <rFont val="Calibri"/>
      </rPr>
      <t xml:space="preserve">
</t>
    </r>
    <r>
      <rPr>
        <sz val="11"/>
        <color rgb="FF000000"/>
        <rFont val="Calibri"/>
      </rPr>
      <t>Update the system documentation to note the organizationally approved setting and corresponding justification of the setting for this requirement.</t>
    </r>
  </si>
  <si>
    <r>
      <rPr>
        <sz val="11"/>
        <color rgb="FF000000"/>
        <rFont val="Calibri"/>
      </rPr>
      <t>For completeness of forensic analysis, it is necessary to track failed attempts to log on to the DBMS. While positive identification may not be possible in a case of failed authentication, as much information as possible about the incident must be captured.</t>
    </r>
  </si>
  <si>
    <t>V-259318</t>
  </si>
  <si>
    <r>
      <rPr>
        <sz val="11"/>
        <rFont val="Calibri"/>
      </rPr>
      <t>The EDB Postgres Advanced Server must generate audit records for all privileged activities or other system-level access.</t>
    </r>
  </si>
  <si>
    <r>
      <rPr>
        <sz val="11"/>
        <color rgb="FF000000"/>
        <rFont val="Calibri"/>
      </rPr>
      <t>Without tracking privileged activity, it would be difficult to establish, correlate, and investigate the events relating to an incident or identify those responsible for one.</t>
    </r>
    <r>
      <rPr>
        <sz val="11"/>
        <color rgb="FF000000"/>
        <rFont val="Calibri"/>
      </rPr>
      <t xml:space="preserve">
</t>
    </r>
    <r>
      <rPr>
        <sz val="11"/>
        <color rgb="FF000000"/>
        <rFont val="Calibri"/>
      </rPr>
      <t>System documentation should include a definition of the functionality considered privileged.</t>
    </r>
    <r>
      <rPr>
        <sz val="11"/>
        <color rgb="FF000000"/>
        <rFont val="Calibri"/>
      </rPr>
      <t xml:space="preserve">
</t>
    </r>
    <r>
      <rPr>
        <sz val="11"/>
        <color rgb="FF000000"/>
        <rFont val="Calibri"/>
      </rPr>
      <t>A privileged function in this context is any operation that modifies the structure of the database, its built-in logic, or its security settings. This would include all Data Definition Language (DDL) statements and all security-related statements. In an SQL environment, it encompasses, but is not necessarily limited to:</t>
    </r>
    <r>
      <rPr>
        <sz val="11"/>
        <color rgb="FF000000"/>
        <rFont val="Calibri"/>
      </rPr>
      <t xml:space="preserve">
</t>
    </r>
    <r>
      <rPr>
        <sz val="11"/>
        <color rgb="FF000000"/>
        <rFont val="Calibri"/>
      </rPr>
      <t>CREATE</t>
    </r>
    <r>
      <rPr>
        <sz val="11"/>
        <color rgb="FF000000"/>
        <rFont val="Calibri"/>
      </rPr>
      <t xml:space="preserve">
</t>
    </r>
    <r>
      <rPr>
        <sz val="11"/>
        <color rgb="FF000000"/>
        <rFont val="Calibri"/>
      </rPr>
      <t>ALTER</t>
    </r>
    <r>
      <rPr>
        <sz val="11"/>
        <color rgb="FF000000"/>
        <rFont val="Calibri"/>
      </rPr>
      <t xml:space="preserve">
</t>
    </r>
    <r>
      <rPr>
        <sz val="11"/>
        <color rgb="FF000000"/>
        <rFont val="Calibri"/>
      </rPr>
      <t>DROP</t>
    </r>
    <r>
      <rPr>
        <sz val="11"/>
        <color rgb="FF000000"/>
        <rFont val="Calibri"/>
      </rPr>
      <t xml:space="preserve">
</t>
    </r>
    <r>
      <rPr>
        <sz val="11"/>
        <color rgb="FF000000"/>
        <rFont val="Calibri"/>
      </rPr>
      <t>GRANT</t>
    </r>
    <r>
      <rPr>
        <sz val="11"/>
        <color rgb="FF000000"/>
        <rFont val="Calibri"/>
      </rPr>
      <t xml:space="preserve">
</t>
    </r>
    <r>
      <rPr>
        <sz val="11"/>
        <color rgb="FF000000"/>
        <rFont val="Calibri"/>
      </rPr>
      <t>REVOKE</t>
    </r>
    <r>
      <rPr>
        <sz val="11"/>
        <color rgb="FF000000"/>
        <rFont val="Calibri"/>
      </rPr>
      <t xml:space="preserve">
</t>
    </r>
    <r>
      <rPr>
        <sz val="11"/>
        <color rgb="FF000000"/>
        <rFont val="Calibri"/>
      </rPr>
      <t>There may also be Data Manipulation Language (DML) statements that, subject to context, should be regarded as privileged. Possible examples in SQL include:</t>
    </r>
    <r>
      <rPr>
        <sz val="11"/>
        <color rgb="FF000000"/>
        <rFont val="Calibri"/>
      </rPr>
      <t xml:space="preserve">
</t>
    </r>
    <r>
      <rPr>
        <sz val="11"/>
        <color rgb="FF000000"/>
        <rFont val="Calibri"/>
      </rPr>
      <t>TRUNCATE TABLE;</t>
    </r>
    <r>
      <rPr>
        <sz val="11"/>
        <color rgb="FF000000"/>
        <rFont val="Calibri"/>
      </rPr>
      <t xml:space="preserve">
</t>
    </r>
    <r>
      <rPr>
        <sz val="11"/>
        <color rgb="FF000000"/>
        <rFont val="Calibri"/>
      </rPr>
      <t>DELETE, or</t>
    </r>
    <r>
      <rPr>
        <sz val="11"/>
        <color rgb="FF000000"/>
        <rFont val="Calibri"/>
      </rPr>
      <t xml:space="preserve">
</t>
    </r>
    <r>
      <rPr>
        <sz val="11"/>
        <color rgb="FF000000"/>
        <rFont val="Calibri"/>
      </rPr>
      <t>DELETE affecting more than n rows, for some n, or</t>
    </r>
    <r>
      <rPr>
        <sz val="11"/>
        <color rgb="FF000000"/>
        <rFont val="Calibri"/>
      </rPr>
      <t xml:space="preserve">
</t>
    </r>
    <r>
      <rPr>
        <sz val="11"/>
        <color rgb="FF000000"/>
        <rFont val="Calibri"/>
      </rPr>
      <t>DELETE without a WHERE clause;</t>
    </r>
    <r>
      <rPr>
        <sz val="11"/>
        <color rgb="FF000000"/>
        <rFont val="Calibri"/>
      </rPr>
      <t xml:space="preserve">
</t>
    </r>
    <r>
      <rPr>
        <sz val="11"/>
        <color rgb="FF000000"/>
        <rFont val="Calibri"/>
      </rPr>
      <t>UPDATE or</t>
    </r>
    <r>
      <rPr>
        <sz val="11"/>
        <color rgb="FF000000"/>
        <rFont val="Calibri"/>
      </rPr>
      <t xml:space="preserve">
</t>
    </r>
    <r>
      <rPr>
        <sz val="11"/>
        <color rgb="FF000000"/>
        <rFont val="Calibri"/>
      </rPr>
      <t>UPDATE affecting more than n rows, for some n, or</t>
    </r>
    <r>
      <rPr>
        <sz val="11"/>
        <color rgb="FF000000"/>
        <rFont val="Calibri"/>
      </rPr>
      <t xml:space="preserve">
</t>
    </r>
    <r>
      <rPr>
        <sz val="11"/>
        <color rgb="FF000000"/>
        <rFont val="Calibri"/>
      </rPr>
      <t>UPDATE without a WHERE clause;</t>
    </r>
    <r>
      <rPr>
        <sz val="11"/>
        <color rgb="FF000000"/>
        <rFont val="Calibri"/>
      </rPr>
      <t xml:space="preserve">
</t>
    </r>
    <r>
      <rPr>
        <sz val="11"/>
        <color rgb="FF000000"/>
        <rFont val="Calibri"/>
      </rPr>
      <t>any SELECT, INSERT, UPDATE, or DELETE to an application-defined security table executed by other than a security principal.</t>
    </r>
    <r>
      <rPr>
        <sz val="11"/>
        <color rgb="FF000000"/>
        <rFont val="Calibri"/>
      </rPr>
      <t xml:space="preserve">
</t>
    </r>
    <r>
      <rPr>
        <sz val="11"/>
        <color rgb="FF000000"/>
        <rFont val="Calibri"/>
      </rPr>
      <t>Depending on the capabilities of the DBMS and the design of the database and associated applications, audit logging may be achieved by means of DBMS auditing features, database triggers, other mechanisms, or a combination of these.</t>
    </r>
    <r>
      <rPr>
        <sz val="11"/>
        <color rgb="FF000000"/>
        <rFont val="Calibri"/>
      </rPr>
      <t xml:space="preserve">
</t>
    </r>
    <r>
      <rPr>
        <sz val="11"/>
        <color rgb="FF000000"/>
        <rFont val="Calibri"/>
      </rPr>
      <t>Note that it is particularly important to audit, and tightly control, any action that weakens the implementation of this requirement itself, since the objective is to have a complete audit trail of all administrative activity.</t>
    </r>
  </si>
  <si>
    <t>V-259319</t>
  </si>
  <si>
    <r>
      <rPr>
        <sz val="11"/>
        <rFont val="Calibri"/>
      </rPr>
      <t>The EDB Postgres Advanced Server must generate audit records when unsuccessful attempts to execute privileged activities or other system-level access occur.</t>
    </r>
  </si>
  <si>
    <r>
      <rPr>
        <sz val="11"/>
        <color rgb="FF000000"/>
        <rFont val="Calibri"/>
      </rPr>
      <t>Without tracking privileged activity, it would be difficult to establish, correlate, and investigate the events relating to an incident or identify those responsible for one.</t>
    </r>
    <r>
      <rPr>
        <sz val="11"/>
        <color rgb="FF000000"/>
        <rFont val="Calibri"/>
      </rPr>
      <t xml:space="preserve">
</t>
    </r>
    <r>
      <rPr>
        <sz val="11"/>
        <color rgb="FF000000"/>
        <rFont val="Calibri"/>
      </rPr>
      <t>System documentation should include a definition of the functionality considered privileged.</t>
    </r>
    <r>
      <rPr>
        <sz val="11"/>
        <color rgb="FF000000"/>
        <rFont val="Calibri"/>
      </rPr>
      <t xml:space="preserve">
</t>
    </r>
    <r>
      <rPr>
        <sz val="11"/>
        <color rgb="FF000000"/>
        <rFont val="Calibri"/>
      </rPr>
      <t>A privileged function in this context is any operation that modifies the structure of the database, its built-in logic, or its security settings. This would include all Data Definition Language (DDL) statements and all security-related statements. In an SQL environment, it encompasses, but is not necessarily limited to:</t>
    </r>
    <r>
      <rPr>
        <sz val="11"/>
        <color rgb="FF000000"/>
        <rFont val="Calibri"/>
      </rPr>
      <t xml:space="preserve">
</t>
    </r>
    <r>
      <rPr>
        <sz val="11"/>
        <color rgb="FF000000"/>
        <rFont val="Calibri"/>
      </rPr>
      <t>CREATE</t>
    </r>
    <r>
      <rPr>
        <sz val="11"/>
        <color rgb="FF000000"/>
        <rFont val="Calibri"/>
      </rPr>
      <t xml:space="preserve">
</t>
    </r>
    <r>
      <rPr>
        <sz val="11"/>
        <color rgb="FF000000"/>
        <rFont val="Calibri"/>
      </rPr>
      <t>ALTER</t>
    </r>
    <r>
      <rPr>
        <sz val="11"/>
        <color rgb="FF000000"/>
        <rFont val="Calibri"/>
      </rPr>
      <t xml:space="preserve">
</t>
    </r>
    <r>
      <rPr>
        <sz val="11"/>
        <color rgb="FF000000"/>
        <rFont val="Calibri"/>
      </rPr>
      <t>DROP</t>
    </r>
    <r>
      <rPr>
        <sz val="11"/>
        <color rgb="FF000000"/>
        <rFont val="Calibri"/>
      </rPr>
      <t xml:space="preserve">
</t>
    </r>
    <r>
      <rPr>
        <sz val="11"/>
        <color rgb="FF000000"/>
        <rFont val="Calibri"/>
      </rPr>
      <t>GRANT</t>
    </r>
    <r>
      <rPr>
        <sz val="11"/>
        <color rgb="FF000000"/>
        <rFont val="Calibri"/>
      </rPr>
      <t xml:space="preserve">
</t>
    </r>
    <r>
      <rPr>
        <sz val="11"/>
        <color rgb="FF000000"/>
        <rFont val="Calibri"/>
      </rPr>
      <t>REVOKE</t>
    </r>
    <r>
      <rPr>
        <sz val="11"/>
        <color rgb="FF000000"/>
        <rFont val="Calibri"/>
      </rPr>
      <t xml:space="preserve">
</t>
    </r>
    <r>
      <rPr>
        <sz val="11"/>
        <color rgb="FF000000"/>
        <rFont val="Calibri"/>
      </rPr>
      <t>Note that it is particularly important to audit, and tightly control, any action that weakens the implementation of this requirement itself, since the objective is to have a complete audit trail of all administrative activity.</t>
    </r>
    <r>
      <rPr>
        <sz val="11"/>
        <color rgb="FF000000"/>
        <rFont val="Calibri"/>
      </rPr>
      <t xml:space="preserve">
</t>
    </r>
    <r>
      <rPr>
        <sz val="11"/>
        <color rgb="FF000000"/>
        <rFont val="Calibri"/>
      </rPr>
      <t>To aid in diagnosis, it is necessary to keep track of failed attempts in addition to the successful ones.</t>
    </r>
  </si>
  <si>
    <t>V-259320</t>
  </si>
  <si>
    <r>
      <rPr>
        <sz val="11"/>
        <rFont val="Calibri"/>
      </rPr>
      <t>The EDB Postgres Advanced Server must generate audit records showing starting and ending time for user access to the database(s).</t>
    </r>
  </si>
  <si>
    <r>
      <rPr>
        <sz val="11"/>
        <color rgb="FF000000"/>
        <rFont val="Calibri"/>
      </rPr>
      <t>For completeness of forensic analysis, it is necessary to know how long a user's (or other principal's) connection to the DBMS lasts. This can be achieved by recording disconnections, in addition to logons/connections, in the audit logs.</t>
    </r>
    <r>
      <rPr>
        <sz val="11"/>
        <color rgb="FF000000"/>
        <rFont val="Calibri"/>
      </rPr>
      <t xml:space="preserve">
</t>
    </r>
    <r>
      <rPr>
        <sz val="11"/>
        <color rgb="FF000000"/>
        <rFont val="Calibri"/>
      </rPr>
      <t>Disconnection may be initiated by the user or forced by the system (as in a timeout) or result from a system or network failure. To the greatest extent possible, all disconnections must be logged.</t>
    </r>
  </si>
  <si>
    <t>V-259321</t>
  </si>
  <si>
    <r>
      <rPr>
        <sz val="11"/>
        <rFont val="Calibri"/>
      </rPr>
      <t>The EDB Postgres Advanced Server must generate audit records when concurrent logons/connections by the same user from different workstations occur.</t>
    </r>
  </si>
  <si>
    <r>
      <rPr>
        <sz val="11"/>
        <color rgb="FF000000"/>
        <rFont val="Calibri"/>
      </rPr>
      <t>For completeness of forensic analysis, it is necessary to track who logs on to the DBMS.</t>
    </r>
    <r>
      <rPr>
        <sz val="11"/>
        <color rgb="FF000000"/>
        <rFont val="Calibri"/>
      </rPr>
      <t xml:space="preserve">
</t>
    </r>
    <r>
      <rPr>
        <sz val="11"/>
        <color rgb="FF000000"/>
        <rFont val="Calibri"/>
      </rPr>
      <t>Concurrent connections by the same user from multiple workstations may be valid use of the system; or such connections may be due to improper circumvention of the requirement to use the CAC for authentication; or they may indicate unauthorized account sharing; or they may be because an account has been compromised.</t>
    </r>
    <r>
      <rPr>
        <sz val="11"/>
        <color rgb="FF000000"/>
        <rFont val="Calibri"/>
      </rPr>
      <t xml:space="preserve">
</t>
    </r>
    <r>
      <rPr>
        <sz val="11"/>
        <color rgb="FF000000"/>
        <rFont val="Calibri"/>
      </rPr>
      <t>If multiple concurrent logons by a given user can be reliably reconstructed from the log entries for other events (logons/connections; voluntary and involuntary disconnections), then it is not mandatory to create additional log entries specifically for this.</t>
    </r>
  </si>
  <si>
    <t>V-259322</t>
  </si>
  <si>
    <r>
      <rPr>
        <sz val="11"/>
        <rFont val="Calibri"/>
      </rPr>
      <t>The EDB Postgres Advanced Server must be able to generate audit records when successful accesses to objects occur.</t>
    </r>
  </si>
  <si>
    <r>
      <rPr>
        <sz val="11"/>
        <color rgb="FF000000"/>
        <rFont val="Calibri"/>
      </rPr>
      <t>Without tracking all or selected types of access to all or selected objects (tables, views, procedures, functions, etc.), it would be difficult to establish, correlate, and investigate the events relating to an incident, or identify those responsible for one.</t>
    </r>
    <r>
      <rPr>
        <sz val="11"/>
        <color rgb="FF000000"/>
        <rFont val="Calibri"/>
      </rPr>
      <t xml:space="preserve">
</t>
    </r>
    <r>
      <rPr>
        <sz val="11"/>
        <color rgb="FF000000"/>
        <rFont val="Calibri"/>
      </rPr>
      <t>In an SQL environment, types of access include, but are not necessarily limited to:</t>
    </r>
    <r>
      <rPr>
        <sz val="11"/>
        <color rgb="FF000000"/>
        <rFont val="Calibri"/>
      </rPr>
      <t xml:space="preserve">
</t>
    </r>
    <r>
      <rPr>
        <sz val="11"/>
        <color rgb="FF000000"/>
        <rFont val="Calibri"/>
      </rPr>
      <t>SELECT</t>
    </r>
    <r>
      <rPr>
        <sz val="11"/>
        <color rgb="FF000000"/>
        <rFont val="Calibri"/>
      </rPr>
      <t xml:space="preserve">
</t>
    </r>
    <r>
      <rPr>
        <sz val="11"/>
        <color rgb="FF000000"/>
        <rFont val="Calibri"/>
      </rPr>
      <t>INSERT</t>
    </r>
    <r>
      <rPr>
        <sz val="11"/>
        <color rgb="FF000000"/>
        <rFont val="Calibri"/>
      </rPr>
      <t xml:space="preserve">
</t>
    </r>
    <r>
      <rPr>
        <sz val="11"/>
        <color rgb="FF000000"/>
        <rFont val="Calibri"/>
      </rPr>
      <t>UPDATE</t>
    </r>
    <r>
      <rPr>
        <sz val="11"/>
        <color rgb="FF000000"/>
        <rFont val="Calibri"/>
      </rPr>
      <t xml:space="preserve">
</t>
    </r>
    <r>
      <rPr>
        <sz val="11"/>
        <color rgb="FF000000"/>
        <rFont val="Calibri"/>
      </rPr>
      <t>DELETE</t>
    </r>
    <r>
      <rPr>
        <sz val="11"/>
        <color rgb="FF000000"/>
        <rFont val="Calibri"/>
      </rPr>
      <t xml:space="preserve">
</t>
    </r>
    <r>
      <rPr>
        <sz val="11"/>
        <color rgb="FF000000"/>
        <rFont val="Calibri"/>
      </rPr>
      <t>EXECUTE</t>
    </r>
  </si>
  <si>
    <t>V-259323</t>
  </si>
  <si>
    <r>
      <rPr>
        <sz val="11"/>
        <rFont val="Calibri"/>
      </rPr>
      <t>The EDB Postgres Advanced Server must generate audit records when unsuccessful accesses to objects occur.</t>
    </r>
  </si>
  <si>
    <r>
      <rPr>
        <sz val="11"/>
        <color rgb="FF000000"/>
        <rFont val="Calibri"/>
      </rPr>
      <t>Without tracking all or selected types of access to all or selected objects (tables, views, procedures, functions, etc.), it would be difficult to establish, correlate, and investigate the events relating to an incident or identify those responsible for one.</t>
    </r>
    <r>
      <rPr>
        <sz val="11"/>
        <color rgb="FF000000"/>
        <rFont val="Calibri"/>
      </rPr>
      <t xml:space="preserve">
</t>
    </r>
    <r>
      <rPr>
        <sz val="11"/>
        <color rgb="FF000000"/>
        <rFont val="Calibri"/>
      </rPr>
      <t>In an SQL environment, types of access include, but are not necessarily limited to:</t>
    </r>
    <r>
      <rPr>
        <sz val="11"/>
        <color rgb="FF000000"/>
        <rFont val="Calibri"/>
      </rPr>
      <t xml:space="preserve">
</t>
    </r>
    <r>
      <rPr>
        <sz val="11"/>
        <color rgb="FF000000"/>
        <rFont val="Calibri"/>
      </rPr>
      <t>SELECT</t>
    </r>
    <r>
      <rPr>
        <sz val="11"/>
        <color rgb="FF000000"/>
        <rFont val="Calibri"/>
      </rPr>
      <t xml:space="preserve">
</t>
    </r>
    <r>
      <rPr>
        <sz val="11"/>
        <color rgb="FF000000"/>
        <rFont val="Calibri"/>
      </rPr>
      <t>INSERT</t>
    </r>
    <r>
      <rPr>
        <sz val="11"/>
        <color rgb="FF000000"/>
        <rFont val="Calibri"/>
      </rPr>
      <t xml:space="preserve">
</t>
    </r>
    <r>
      <rPr>
        <sz val="11"/>
        <color rgb="FF000000"/>
        <rFont val="Calibri"/>
      </rPr>
      <t>UPDATE</t>
    </r>
    <r>
      <rPr>
        <sz val="11"/>
        <color rgb="FF000000"/>
        <rFont val="Calibri"/>
      </rPr>
      <t xml:space="preserve">
</t>
    </r>
    <r>
      <rPr>
        <sz val="11"/>
        <color rgb="FF000000"/>
        <rFont val="Calibri"/>
      </rPr>
      <t>DELETE</t>
    </r>
    <r>
      <rPr>
        <sz val="11"/>
        <color rgb="FF000000"/>
        <rFont val="Calibri"/>
      </rPr>
      <t xml:space="preserve">
</t>
    </r>
    <r>
      <rPr>
        <sz val="11"/>
        <color rgb="FF000000"/>
        <rFont val="Calibri"/>
      </rPr>
      <t>EXECUTE</t>
    </r>
    <r>
      <rPr>
        <sz val="11"/>
        <color rgb="FF000000"/>
        <rFont val="Calibri"/>
      </rPr>
      <t xml:space="preserve">
</t>
    </r>
    <r>
      <rPr>
        <sz val="11"/>
        <color rgb="FF000000"/>
        <rFont val="Calibri"/>
      </rPr>
      <t>To aid in diagnosis, it is necessary to keep track of failed attempts in addition to the successful ones.</t>
    </r>
  </si>
  <si>
    <t>V-259324</t>
  </si>
  <si>
    <r>
      <rPr>
        <sz val="11"/>
        <rFont val="Calibri"/>
      </rPr>
      <t>The EDB Postgres Advanced Server must generate audit records for all direct access to the database(s).</t>
    </r>
  </si>
  <si>
    <r>
      <rPr>
        <sz val="11"/>
        <color rgb="FF000000"/>
        <rFont val="Calibri"/>
      </rPr>
      <t>Execute the following SQL as enterprisedb:</t>
    </r>
    <r>
      <rPr>
        <sz val="11"/>
        <color rgb="FF000000"/>
        <rFont val="Calibri"/>
      </rPr>
      <t xml:space="preserve">
</t>
    </r>
    <r>
      <rPr>
        <sz val="11"/>
        <color rgb="FF000000"/>
        <rFont val="Calibri"/>
      </rPr>
      <t>ALTER SYSTEM SET edb_audit_statement = 'all';</t>
    </r>
    <r>
      <rPr>
        <sz val="11"/>
        <color rgb="FF000000"/>
        <rFont val="Calibri"/>
      </rPr>
      <t xml:space="preserve">
</t>
    </r>
    <r>
      <rPr>
        <sz val="11"/>
        <color rgb="FF000000"/>
        <rFont val="Calibri"/>
      </rPr>
      <t>ALTER SYSTEM SET edb_audit_connect = 'all';</t>
    </r>
    <r>
      <rPr>
        <sz val="11"/>
        <color rgb="FF000000"/>
        <rFont val="Calibri"/>
      </rPr>
      <t xml:space="preserve">
</t>
    </r>
    <r>
      <rPr>
        <sz val="11"/>
        <color rgb="FF000000"/>
        <rFont val="Calibri"/>
      </rPr>
      <t>ALTER SYSTEM SET edb_audit_disconnect = 'all';</t>
    </r>
    <r>
      <rPr>
        <sz val="11"/>
        <color rgb="FF000000"/>
        <rFont val="Calibri"/>
      </rPr>
      <t xml:space="preserve">
</t>
    </r>
    <r>
      <rPr>
        <sz val="11"/>
        <color rgb="FF000000"/>
        <rFont val="Calibri"/>
      </rPr>
      <t>SELECT pg_reload_conf();</t>
    </r>
    <r>
      <rPr>
        <sz val="11"/>
        <color rgb="FF000000"/>
        <rFont val="Calibri"/>
      </rPr>
      <t xml:space="preserve">
</t>
    </r>
    <r>
      <rPr>
        <sz val="11"/>
        <color rgb="FF000000"/>
        <rFont val="Calibri"/>
      </rPr>
      <t>or</t>
    </r>
    <r>
      <rPr>
        <sz val="11"/>
        <color rgb="FF000000"/>
        <rFont val="Calibri"/>
      </rPr>
      <t xml:space="preserve">
</t>
    </r>
    <r>
      <rPr>
        <sz val="11"/>
        <color rgb="FF000000"/>
        <rFont val="Calibri"/>
      </rPr>
      <t>Update the system documentation to note the organizationally approved setting and corresponding justification of the setting for this requirement.</t>
    </r>
  </si>
  <si>
    <r>
      <rPr>
        <sz val="11"/>
        <color rgb="FF000000"/>
        <rFont val="Calibri"/>
      </rPr>
      <t>In this context, direct access is any query, command, or call to the DBMS that comes from any source other than the application(s) that it supports. Examples would be the command line or a database management utility program. The intent is to capture all activity from administrative and nonstandard sources.</t>
    </r>
  </si>
  <si>
    <r>
      <rPr>
        <sz val="11"/>
        <color rgb="FF000000"/>
        <rFont val="Calibri"/>
      </rPr>
      <t>Execute the following SQL as the "enterprisedb" operating system user:</t>
    </r>
    <r>
      <rPr>
        <sz val="11"/>
        <color rgb="FF000000"/>
        <rFont val="Calibri"/>
      </rPr>
      <t xml:space="preserve">
</t>
    </r>
    <r>
      <rPr>
        <sz val="11"/>
        <color rgb="FF000000"/>
        <rFont val="Calibri"/>
      </rPr>
      <t>&gt; psql edb -c "SHOW edb_audit_statement"</t>
    </r>
    <r>
      <rPr>
        <sz val="11"/>
        <color rgb="FF000000"/>
        <rFont val="Calibri"/>
      </rPr>
      <t xml:space="preserve">
</t>
    </r>
    <r>
      <rPr>
        <sz val="11"/>
        <color rgb="FF000000"/>
        <rFont val="Calibri"/>
      </rPr>
      <t>&gt; psql edb -c "SHOW edb_audit_connect"</t>
    </r>
    <r>
      <rPr>
        <sz val="11"/>
        <color rgb="FF000000"/>
        <rFont val="Calibri"/>
      </rPr>
      <t xml:space="preserve">
</t>
    </r>
    <r>
      <rPr>
        <sz val="11"/>
        <color rgb="FF000000"/>
        <rFont val="Calibri"/>
      </rPr>
      <t xml:space="preserve">&gt; psql edb -c "SHOW edb_audit_disconnect" </t>
    </r>
    <r>
      <rPr>
        <sz val="11"/>
        <color rgb="FF000000"/>
        <rFont val="Calibri"/>
      </rPr>
      <t xml:space="preserve">
</t>
    </r>
    <r>
      <rPr>
        <sz val="11"/>
        <color rgb="FF000000"/>
        <rFont val="Calibri"/>
      </rPr>
      <t>If the result is not "all" for any or if the current settings for this requirement have not been noted and approved by the organization in the system documentation, this is a finding.</t>
    </r>
  </si>
  <si>
    <t>V-259325</t>
  </si>
  <si>
    <r>
      <rPr>
        <sz val="11"/>
        <rFont val="Calibri"/>
      </rPr>
      <t>The EDB Postgres Advanced Server must implement NIST FIPS 140-2 or 140-3 validated cryptographic modules to provision digital signatures.</t>
    </r>
  </si>
  <si>
    <r>
      <rPr>
        <sz val="11"/>
        <color rgb="FF000000"/>
        <rFont val="Calibri"/>
      </rPr>
      <t>If fips_enabled = 0 or FIPS mode is not enabled, configure OpenSSL to be FIPS compliant.</t>
    </r>
    <r>
      <rPr>
        <sz val="11"/>
        <color rgb="FF000000"/>
        <rFont val="Calibri"/>
      </rPr>
      <t xml:space="preserve">
</t>
    </r>
    <r>
      <rPr>
        <sz val="11"/>
        <color rgb="FF000000"/>
        <rFont val="Calibri"/>
      </rPr>
      <t>Configure per operating system documentation:</t>
    </r>
    <r>
      <rPr>
        <sz val="11"/>
        <color rgb="FF000000"/>
        <rFont val="Calibri"/>
      </rPr>
      <t xml:space="preserve">
</t>
    </r>
    <r>
      <rPr>
        <sz val="11"/>
        <color rgb="FF000000"/>
        <rFont val="Calibri"/>
      </rPr>
      <t>RedHat7: https://access.redhat.com/documentation/en-us/red_hat_enterprise_linux/7/html/security_guide/chap-federal_standards_and_regulations</t>
    </r>
    <r>
      <rPr>
        <sz val="11"/>
        <color rgb="FF000000"/>
        <rFont val="Calibri"/>
      </rPr>
      <t xml:space="preserve">
</t>
    </r>
    <r>
      <rPr>
        <sz val="11"/>
        <color rgb="FF000000"/>
        <rFont val="Calibri"/>
      </rPr>
      <t>RedHat8: https://access.redhat.com/documentation/en-us/red_hat_enterprise_linux/8/html/security_hardening/assembly_installing-a-rhel-8-system-with-fips-mode-enabled_security-hardening</t>
    </r>
    <r>
      <rPr>
        <sz val="11"/>
        <color rgb="FF000000"/>
        <rFont val="Calibri"/>
      </rPr>
      <t xml:space="preserve">
</t>
    </r>
    <r>
      <rPr>
        <sz val="11"/>
        <color rgb="FF000000"/>
        <rFont val="Calibri"/>
      </rPr>
      <t>Ubuntu: https://security-certs.docs.ubuntu.com/en/fips</t>
    </r>
  </si>
  <si>
    <r>
      <rPr>
        <sz val="11"/>
        <color rgb="FF000000"/>
        <rFont val="Calibri"/>
      </rPr>
      <t>Use of weak or untested encryption algorithms undermines the purposes of utilizing encryption to protect data. The application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For detailed information, refer to NIST FIPS Publication 140-3, Security Requirements For Cryptographic Modules. Note that the product's cryptographic modules must be validated and certified by NIST as FIPS-compliant.</t>
    </r>
  </si>
  <si>
    <r>
      <rPr>
        <sz val="11"/>
        <color rgb="FF000000"/>
        <rFont val="Calibri"/>
      </rPr>
      <t>If a FIPS-certified OpenSSL library is not installed, this is a finding.</t>
    </r>
    <r>
      <rPr>
        <sz val="11"/>
        <color rgb="FF000000"/>
        <rFont val="Calibri"/>
      </rPr>
      <t xml:space="preserve">
</t>
    </r>
    <r>
      <rPr>
        <sz val="11"/>
        <color rgb="FF000000"/>
        <rFont val="Calibri"/>
      </rPr>
      <t>Run the command "cat /proc/sys/crypto/fips_enabled".</t>
    </r>
    <r>
      <rPr>
        <sz val="11"/>
        <color rgb="FF000000"/>
        <rFont val="Calibri"/>
      </rPr>
      <t xml:space="preserve">
</t>
    </r>
    <r>
      <rPr>
        <sz val="11"/>
        <color rgb="FF000000"/>
        <rFont val="Calibri"/>
      </rPr>
      <t>If the output is not "1", this is a finding.</t>
    </r>
    <r>
      <rPr>
        <sz val="11"/>
        <color rgb="FF000000"/>
        <rFont val="Calibri"/>
      </rPr>
      <t xml:space="preserve">
</t>
    </r>
    <r>
      <rPr>
        <sz val="11"/>
        <color rgb="FF000000"/>
        <rFont val="Calibri"/>
      </rPr>
      <t>For RedHat 8 or higher, run: "fips-mode-setup --check".</t>
    </r>
    <r>
      <rPr>
        <sz val="11"/>
        <color rgb="FF000000"/>
        <rFont val="Calibri"/>
      </rPr>
      <t xml:space="preserve">
</t>
    </r>
    <r>
      <rPr>
        <sz val="11"/>
        <color rgb="FF000000"/>
        <rFont val="Calibri"/>
      </rPr>
      <t>If the output is not "FIPS mode is enabled", this is a finding.</t>
    </r>
  </si>
  <si>
    <t>V-259326</t>
  </si>
  <si>
    <r>
      <rPr>
        <sz val="11"/>
        <rFont val="Calibri"/>
      </rPr>
      <t>The EDB Postgres Advanced Server must implement NIST FIPS 140-2 or 140-3 validated cryptographic modules to generate and validate cryptographic hashes.</t>
    </r>
  </si>
  <si>
    <t>V-259327</t>
  </si>
  <si>
    <r>
      <rPr>
        <sz val="11"/>
        <rFont val="Calibri"/>
      </rPr>
      <t>The EDB Postgres Advanced Server must implement NIST FIPS 140-2 or 140-3 validated cryptographic modules to protect unclassified information requiring confidentiality and cryptographic protection, in accordance with the requirements of the data owner.</t>
    </r>
  </si>
  <si>
    <r>
      <rPr>
        <sz val="11"/>
        <color rgb="FF000000"/>
        <rFont val="Calibri"/>
      </rPr>
      <t>If fips_enabled = 0 or FIPS mode is not enabled, configure OpenSSL to be FIPS compliant.</t>
    </r>
    <r>
      <rPr>
        <sz val="11"/>
        <color rgb="FF000000"/>
        <rFont val="Calibri"/>
      </rPr>
      <t xml:space="preserve">
</t>
    </r>
    <r>
      <rPr>
        <sz val="11"/>
        <color rgb="FF000000"/>
        <rFont val="Calibri"/>
      </rPr>
      <t>Configure per operating system documentation:</t>
    </r>
    <r>
      <rPr>
        <sz val="11"/>
        <color rgb="FF000000"/>
        <rFont val="Calibri"/>
      </rPr>
      <t xml:space="preserve">
</t>
    </r>
    <r>
      <rPr>
        <sz val="11"/>
        <color rgb="FF000000"/>
        <rFont val="Calibri"/>
      </rPr>
      <t>RedHat7: https://access.redhat.com/documentation/en-us/red_hat_enterprise_linux/7/html/security_guide/chap-federal_standards_and_regulations</t>
    </r>
    <r>
      <rPr>
        <sz val="11"/>
        <color rgb="FF000000"/>
        <rFont val="Calibri"/>
      </rPr>
      <t xml:space="preserve">
</t>
    </r>
    <r>
      <rPr>
        <sz val="11"/>
        <color rgb="FF000000"/>
        <rFont val="Calibri"/>
      </rPr>
      <t>RedHat8: https://access.redhat.com/documentation/en-us/red_hat_enterprise_linux/8/html/security_hardening/assembly_installing-a-rhel-8-system-with-fips-mode-enabled_security-hardening</t>
    </r>
    <r>
      <rPr>
        <sz val="11"/>
        <color rgb="FF000000"/>
        <rFont val="Calibri"/>
      </rPr>
      <t xml:space="preserve">
</t>
    </r>
    <r>
      <rPr>
        <sz val="11"/>
        <color rgb="FF000000"/>
        <rFont val="Calibri"/>
      </rPr>
      <t>Ubuntu: https://security-certs.docs.ubuntu.com/en/fips</t>
    </r>
  </si>
  <si>
    <r>
      <rPr>
        <sz val="11"/>
        <color rgb="FF000000"/>
        <rFont val="Calibri"/>
      </rPr>
      <t>Use of weak or untested encryption algorithms undermines the purposes of utilizing encryption to protect data. The application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It is the responsibility of the data owner to assess the cryptography requirements in light of applicable federal laws, Executive Orders, directives, policies, regulations, and standards.</t>
    </r>
    <r>
      <rPr>
        <sz val="11"/>
        <color rgb="FF000000"/>
        <rFont val="Calibri"/>
      </rPr>
      <t xml:space="preserve">
</t>
    </r>
    <r>
      <rPr>
        <sz val="11"/>
        <color rgb="FF000000"/>
        <rFont val="Calibri"/>
      </rPr>
      <t>For detailed information, refer to NIST FIPS Publication 140-3, Security Requirements For Cryptographic Modules. Note that the product's cryptographic modules must be validated and certified by NIST as FIPS-compliant.</t>
    </r>
  </si>
  <si>
    <r>
      <rPr>
        <sz val="11"/>
        <color rgb="FF000000"/>
        <rFont val="Calibri"/>
      </rPr>
      <t>If a FIPS-certified OpenSSL library is not installed, this is a finding.</t>
    </r>
    <r>
      <rPr>
        <sz val="11"/>
        <color rgb="FF000000"/>
        <rFont val="Calibri"/>
      </rPr>
      <t xml:space="preserve">
</t>
    </r>
    <r>
      <rPr>
        <sz val="11"/>
        <color rgb="FF000000"/>
        <rFont val="Calibri"/>
      </rPr>
      <t>Run the command "cat /proc/sys/crypto/fips_enabled".</t>
    </r>
    <r>
      <rPr>
        <sz val="11"/>
        <color rgb="FF000000"/>
        <rFont val="Calibri"/>
      </rPr>
      <t xml:space="preserve">
</t>
    </r>
    <r>
      <rPr>
        <sz val="11"/>
        <color rgb="FF000000"/>
        <rFont val="Calibri"/>
      </rPr>
      <t>If the output is not "1", this is a finding.</t>
    </r>
  </si>
  <si>
    <t>V-259328</t>
  </si>
  <si>
    <r>
      <rPr>
        <sz val="11"/>
        <rFont val="Calibri"/>
      </rPr>
      <t>The EDB Postgres Advanced Server must off-load audit data to a separate log management facility; this must be continuous and in near real time for systems with a network connection to the storage facility and weekly or more often for stand-alone systems.</t>
    </r>
  </si>
  <si>
    <r>
      <rPr>
        <sz val="11"/>
        <color rgb="FF000000"/>
        <rFont val="Calibri"/>
      </rPr>
      <t>Install PEM and configure the centralized Audit Manager as documented here: https://www.enterprisedb.com/docs/pem/latest/pem_online_help/04_toc_pem_features/04_audit_manager/</t>
    </r>
    <r>
      <rPr>
        <sz val="11"/>
        <color rgb="FF000000"/>
        <rFont val="Calibri"/>
      </rPr>
      <t xml:space="preserve">
</t>
    </r>
    <r>
      <rPr>
        <sz val="11"/>
        <color rgb="FF000000"/>
        <rFont val="Calibri"/>
      </rPr>
      <t>If another tool other than PEM is used, configure it to meet this requirement.</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</si>
  <si>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r>
      <rPr>
        <sz val="11"/>
        <color rgb="FF000000"/>
        <rFont val="Calibri"/>
      </rPr>
      <t xml:space="preserve">
</t>
    </r>
    <r>
      <rPr>
        <sz val="11"/>
        <color rgb="FF000000"/>
        <rFont val="Calibri"/>
      </rPr>
      <t>The DBMS may write audit records to database tables, to files in the file system, to other kinds of local repository, or directly to a centralized log management system. Whatever the method used, it must be compatible with off-loading the records to the centralized system.</t>
    </r>
  </si>
  <si>
    <r>
      <rPr>
        <sz val="11"/>
        <color rgb="FF000000"/>
        <rFont val="Calibri"/>
      </rPr>
      <t>If Postgres Enterprise Manager (PEM) or another log collection tool is not installed and configured to automatically collect audit logs, this is a finding.</t>
    </r>
    <r>
      <rPr>
        <sz val="11"/>
        <color rgb="FF000000"/>
        <rFont val="Calibri"/>
      </rPr>
      <t xml:space="preserve">
</t>
    </r>
    <r>
      <rPr>
        <sz val="11"/>
        <color rgb="FF000000"/>
        <rFont val="Calibri"/>
      </rPr>
      <t>Review the system documentation for a description of how audit records are off-loaded and how local audit log space is managed.</t>
    </r>
  </si>
  <si>
    <t>V-265883</t>
  </si>
  <si>
    <r>
      <rPr>
        <sz val="11"/>
        <rFont val="Calibri"/>
      </rPr>
      <t>EDB Postgres Advanced Server products must be a version supported by the vendor.</t>
    </r>
  </si>
  <si>
    <r>
      <rPr>
        <sz val="11"/>
        <color rgb="FF000000"/>
        <rFont val="Calibri"/>
      </rPr>
      <t>Remove or decommission all unsupported software products.</t>
    </r>
    <r>
      <rPr>
        <sz val="11"/>
        <color rgb="FF000000"/>
        <rFont val="Calibri"/>
      </rPr>
      <t xml:space="preserve">
</t>
    </r>
    <r>
      <rPr>
        <sz val="11"/>
        <color rgb="FF000000"/>
        <rFont val="Calibri"/>
      </rPr>
      <t>Upgrade unsupported DBMS or unsupported components to a supported version of the product.</t>
    </r>
  </si>
  <si>
    <r>
      <rPr>
        <sz val="11"/>
        <color rgb="FF000000"/>
        <rFont val="Calibri"/>
      </rPr>
      <t>Unsupported commercial and database systems should not be used because fixes to newly identified bugs will not be implemented by the vendor. The lack of support can result in potential vulnerabilities.</t>
    </r>
    <r>
      <rPr>
        <sz val="11"/>
        <color rgb="FF000000"/>
        <rFont val="Calibri"/>
      </rPr>
      <t xml:space="preserve">
</t>
    </r>
    <r>
      <rPr>
        <sz val="11"/>
        <color rgb="FF000000"/>
        <rFont val="Calibri"/>
      </rPr>
      <t>Systems at unsupported servicing levels or releases will not receive security updates for new vulnerabilities, which leaves them subject to exploitation.</t>
    </r>
    <r>
      <rPr>
        <sz val="11"/>
        <color rgb="FF000000"/>
        <rFont val="Calibri"/>
      </rPr>
      <t xml:space="preserve">
</t>
    </r>
    <r>
      <rPr>
        <sz val="11"/>
        <color rgb="FF000000"/>
        <rFont val="Calibri"/>
      </rPr>
      <t>When maintenance updates and patches are no longer available, the database software is no longer considered supported and should be upgraded or decommissioned.</t>
    </r>
  </si>
  <si>
    <r>
      <rPr>
        <sz val="11"/>
        <color rgb="FF000000"/>
        <rFont val="Calibri"/>
      </rPr>
      <t>Review the system documentation and interview the database administrator.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Identify all database software components.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Review the current version and release information as follows:</t>
    </r>
    <r>
      <rPr>
        <sz val="11"/>
        <color rgb="FF000000"/>
        <rFont val="Calibri"/>
      </rPr>
      <t xml:space="preserve">
</t>
    </r>
    <r>
      <rPr>
        <sz val="11"/>
        <color rgb="FF000000"/>
        <rFont val="Calibri"/>
      </rPr>
      <t>&gt; /usr/edb/as&lt;version&gt;/bin/edb-postgres --version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Access the EDB website to validate that the version is currently supported: https://www.enterprisedb.com/resources/platform-compatibility</t>
    </r>
    <r>
      <rPr>
        <sz val="11"/>
        <color rgb="FF000000"/>
        <rFont val="Calibri"/>
      </rPr>
      <t xml:space="preserve">
</t>
    </r>
    <r>
      <rPr>
        <sz val="11"/>
        <color rgb="FF000000"/>
        <rFont val="Calibri"/>
      </rPr>
      <t>If the DBMS or any of the software components are not supported by the vendor,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</si>
  <si>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</si>
  <si>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</si>
  <si>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</si>
  <si>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</si>
  <si>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</si>
  <si>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</si>
  <si>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</si>
  <si>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</si>
  <si>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</si>
  <si>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</si>
  <si>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</si>
  <si>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</si>
  <si>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</si>
  <si>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</si>
  <si>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</si>
  <si>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</si>
  <si>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</si>
  <si>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</si>
  <si>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</si>
  <si>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</si>
  <si>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</si>
  <si>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</si>
  <si>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</si>
  <si>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</si>
  <si>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</si>
  <si>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</si>
  <si>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</si>
  <si>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</si>
  <si>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</si>
  <si>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EnterpriseDB Postgres Advanced Server (EPAS) Security Technical Implementation Guide V2R1</t>
  </si>
  <si>
    <t>Developed By:</t>
  </si>
  <si>
    <t>EnterpriseDB and Defense Information Systems Agency (DISA) for the US DoD</t>
  </si>
  <si>
    <t>Release Information:</t>
  </si>
  <si>
    <r>
      <rPr>
        <b/>
        <sz val="11"/>
        <color rgb="FF000000"/>
        <rFont val="Calibri"/>
      </rPr>
      <t>Version:</t>
    </r>
    <r>
      <rPr>
        <sz val="11"/>
        <color rgb="FF000000"/>
        <rFont val="Calibri"/>
      </rPr>
      <t xml:space="preserve"> V2R1    </t>
    </r>
    <r>
      <rPr>
        <b/>
        <sz val="11"/>
        <color rgb="FF000000"/>
        <rFont val="Calibri"/>
      </rPr>
      <t>Date:</t>
    </r>
    <r>
      <rPr>
        <sz val="11"/>
        <color rgb="FF000000"/>
        <rFont val="Calibri"/>
      </rPr>
      <t xml:space="preserve"> 24 July 2024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118</t>
    </r>
  </si>
  <si>
    <t>Download Url:</t>
  </si>
  <si>
    <t>https://www.cyber.mil/stigs</t>
  </si>
  <si>
    <t>Guide Overview:</t>
  </si>
  <si>
    <r>
      <rPr>
        <sz val="11"/>
        <color rgb="FF000000"/>
        <rFont val="Calibri"/>
      </rPr>
      <t>The EnterpriseDB Postgres Advanced Server (EPAS) Security Technical Implementation Guide (STIG) is published as a tool to improve the security of Department of Defense (DOD) information systems. This document is meant to be used in conjunction with the Red Hat Enterprise Linux (OS) STIG, Network STIG, and other STIGs as applicable to the database host environment. It is based on the Database Security Requirements Guide (SRG) Version 3, Release 3, which in turn derives its cybersecurity controls from National Institute of Standards and Technology (NIST) Special Publication (SP) 800-53, Revision 4.</t>
    </r>
    <r>
      <rPr>
        <sz val="11"/>
        <color rgb="FF000000"/>
        <rFont val="Calibri"/>
      </rPr>
      <t xml:space="preserve">
</t>
    </r>
    <r>
      <rPr>
        <sz val="11"/>
        <color rgb="FF000000"/>
        <rFont val="Calibri"/>
      </rPr>
      <t>Postgres (also known as PostgreSQL) is an open-source, community-developed database management system. EDB is a value-added distributor of Postgres; its extensions and modifications to the base product address performance, security, and enterprise operations. This STIG is specific to EDB Postgres Advanced Server. Some of the guidance may be applicable to other Postgres implementations, but because EDB’s product includes many modifications to the generic version, this cannot be guaranteed.</t>
    </r>
    <r>
      <rPr>
        <sz val="11"/>
        <color rgb="FF000000"/>
        <rFont val="Calibri"/>
      </rPr>
      <t xml:space="preserve">
</t>
    </r>
    <r>
      <rPr>
        <sz val="11"/>
        <color rgb="FF000000"/>
        <rFont val="Calibri"/>
      </rPr>
      <t>This STIG requires that the product be deployed on a FIPS-compliant cryptography enabled operating system found in the Cryptographic Module Validation Program (https://csrc.nist.gov/projects/cryptographic-module-validation-program/validated-modules), or by other means ensure that FIPS 140-2-certified OpenSSL libraries are used by the DBMS.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</si>
  <si>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</si>
  <si>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</si>
  <si>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</si>
  <si>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</si>
  <si>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</si>
  <si>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</si>
  <si>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</si>
  <si>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</si>
  <si>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</si>
  <si>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</si>
  <si>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</si>
  <si>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</si>
  <si>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</si>
  <si>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</si>
  <si>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</si>
  <si>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</si>
  <si>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</si>
  <si>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</si>
  <si>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</si>
  <si>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</si>
  <si>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</si>
  <si>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</si>
  <si>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</si>
  <si>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EnterpriseDB Postgres Advanced Server (EPAS) Security Technical Implementation Guide V2R1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</si>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</sst>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1F65-40BF-8F6E-694ED13F4CA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1F65-40BF-8F6E-694ED13F4CA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118</c:v>
                </c:pt>
              </c:numCache>
            </c:numRef>
          </c:val>
          <c:extLst>
            <c:ext xmlns:c16="http://schemas.microsoft.com/office/drawing/2014/chart" uri="{C3380CC4-5D6E-409C-BE32-E72D297353CC}">
              <c16:uniqueId val="{00000002-1F65-40BF-8F6E-694ED13F4CAF}"/>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0AF6-4092-9779-1637C45ABEB7}"/>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0AF6-4092-9779-1637C45ABEB7}"/>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118</c:v>
                </c:pt>
              </c:numCache>
            </c:numRef>
          </c:val>
          <c:extLst>
            <c:ext xmlns:c16="http://schemas.microsoft.com/office/drawing/2014/chart" uri="{C3380CC4-5D6E-409C-BE32-E72D297353CC}">
              <c16:uniqueId val="{00000002-0AF6-4092-9779-1637C45ABEB7}"/>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A3A4-41B7-889E-330ED530F407}"/>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A3A4-41B7-889E-330ED530F407}"/>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Dashboard!$E$52:$E$53</c:f>
              <c:numCache>
                <c:formatCode>General</c:formatCode>
                <c:ptCount val="2"/>
                <c:pt idx="0">
                  <c:v>13</c:v>
                </c:pt>
                <c:pt idx="1">
                  <c:v>105</c:v>
                </c:pt>
              </c:numCache>
            </c:numRef>
          </c:val>
          <c:extLst>
            <c:ext xmlns:c16="http://schemas.microsoft.com/office/drawing/2014/chart" uri="{C3380CC4-5D6E-409C-BE32-E72D297353CC}">
              <c16:uniqueId val="{00000002-A3A4-41B7-889E-330ED530F40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7D69-4D5D-8BCA-C5EDAD9E94A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7D69-4D5D-8BCA-C5EDAD9E94A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118</c:v>
                </c:pt>
              </c:numCache>
            </c:numRef>
          </c:val>
          <c:extLst>
            <c:ext xmlns:c16="http://schemas.microsoft.com/office/drawing/2014/chart" uri="{C3380CC4-5D6E-409C-BE32-E72D297353CC}">
              <c16:uniqueId val="{00000002-7D69-4D5D-8BCA-C5EDAD9E94A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74B7-473E-A5F6-B8E0C3C8D276}"/>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74B7-473E-A5F6-B8E0C3C8D276}"/>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118</c:v>
                </c:pt>
              </c:numCache>
            </c:numRef>
          </c:val>
          <c:extLst>
            <c:ext xmlns:c16="http://schemas.microsoft.com/office/drawing/2014/chart" uri="{C3380CC4-5D6E-409C-BE32-E72D297353CC}">
              <c16:uniqueId val="{00000002-74B7-473E-A5F6-B8E0C3C8D27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AEA0-41A5-A20B-A995EFD91AE6}"/>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AEA0-41A5-A20B-A995EFD91AE6}"/>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AEA0-41A5-A20B-A995EFD91AE6}"/>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AEA0-41A5-A20B-A995EFD91AE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C0BD-4F59-BD1C-7B6AAB6C9F3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2ejpct">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04s3q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dlffa4">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hfckur">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wjlluu">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50off4">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dt3hhb">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19">
  <autoFilter ref="A1:M119"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512</v>
      </c>
    </row>
    <row r="3" spans="2:3" ht="15" customHeight="1" x14ac:dyDescent="0.35"/>
    <row r="4" spans="2:3" ht="58" x14ac:dyDescent="0.35">
      <c r="B4" s="18" t="s">
        <v>513</v>
      </c>
      <c r="C4" s="19" t="s">
        <v>514</v>
      </c>
    </row>
    <row r="5" spans="2:3" x14ac:dyDescent="0.35">
      <c r="C5" s="19" t="s">
        <v>515</v>
      </c>
    </row>
    <row r="6" spans="2:3" x14ac:dyDescent="0.35">
      <c r="C6" s="16" t="s">
        <v>516</v>
      </c>
    </row>
    <row r="7" spans="2:3" ht="10" customHeight="1" x14ac:dyDescent="0.35"/>
    <row r="8" spans="2:3" ht="232" x14ac:dyDescent="0.35">
      <c r="B8" s="20" t="s">
        <v>517</v>
      </c>
      <c r="C8" s="19" t="s">
        <v>518</v>
      </c>
    </row>
    <row r="9" spans="2:3" ht="10" customHeight="1" x14ac:dyDescent="0.35"/>
    <row r="10" spans="2:3" ht="35" customHeight="1" x14ac:dyDescent="0.35">
      <c r="B10" s="20" t="s">
        <v>519</v>
      </c>
      <c r="C10" s="19" t="s">
        <v>520</v>
      </c>
    </row>
    <row r="11" spans="2:3" ht="75" customHeight="1" x14ac:dyDescent="0.35">
      <c r="B11" s="16" t="s">
        <v>19</v>
      </c>
      <c r="C11" s="19" t="s">
        <v>521</v>
      </c>
    </row>
    <row r="12" spans="2:3" ht="47" customHeight="1" x14ac:dyDescent="0.35">
      <c r="B12" s="16" t="s">
        <v>19</v>
      </c>
      <c r="C12" s="19" t="s">
        <v>522</v>
      </c>
    </row>
    <row r="13" spans="2:3" ht="35" customHeight="1" x14ac:dyDescent="0.35">
      <c r="B13" s="16" t="s">
        <v>19</v>
      </c>
      <c r="C13" s="19" t="s">
        <v>523</v>
      </c>
    </row>
    <row r="14" spans="2:3" ht="32" customHeight="1" x14ac:dyDescent="0.35">
      <c r="B14" s="16" t="s">
        <v>19</v>
      </c>
      <c r="C14" s="19" t="s">
        <v>524</v>
      </c>
    </row>
    <row r="15" spans="2:3" ht="30" customHeight="1" x14ac:dyDescent="0.35">
      <c r="B15" s="16" t="s">
        <v>19</v>
      </c>
      <c r="C15" s="19" t="s">
        <v>525</v>
      </c>
    </row>
    <row r="16" spans="2:3" ht="10" customHeight="1" x14ac:dyDescent="0.35"/>
    <row r="17" spans="1:3" ht="145" customHeight="1" x14ac:dyDescent="0.35">
      <c r="B17" s="20" t="s">
        <v>526</v>
      </c>
      <c r="C17" s="19" t="s">
        <v>527</v>
      </c>
    </row>
    <row r="18" spans="1:3" ht="10" customHeight="1" x14ac:dyDescent="0.35"/>
    <row r="19" spans="1:3" ht="3" customHeight="1" x14ac:dyDescent="0.35">
      <c r="B19" s="21"/>
      <c r="C19" s="21"/>
    </row>
    <row r="20" spans="1:3" ht="12" customHeight="1" x14ac:dyDescent="0.35"/>
    <row r="21" spans="1:3" ht="35" customHeight="1" x14ac:dyDescent="0.35">
      <c r="A21" s="23"/>
      <c r="B21" s="24" t="s">
        <v>528</v>
      </c>
      <c r="C21" s="25" t="s">
        <v>529</v>
      </c>
    </row>
    <row r="22" spans="1:3" ht="18" customHeight="1" x14ac:dyDescent="0.35">
      <c r="A22" s="23"/>
      <c r="B22" s="23" t="s">
        <v>19</v>
      </c>
      <c r="C22" s="25" t="s">
        <v>530</v>
      </c>
    </row>
    <row r="23" spans="1:3" ht="18" customHeight="1" x14ac:dyDescent="0.35">
      <c r="A23" s="23"/>
      <c r="B23" s="23" t="s">
        <v>19</v>
      </c>
      <c r="C23" s="25" t="s">
        <v>531</v>
      </c>
    </row>
    <row r="24" spans="1:3" ht="18" customHeight="1" x14ac:dyDescent="0.35">
      <c r="A24" s="23"/>
      <c r="B24" s="23" t="s">
        <v>19</v>
      </c>
      <c r="C24" s="25" t="s">
        <v>532</v>
      </c>
    </row>
    <row r="25" spans="1:3" ht="18" customHeight="1" x14ac:dyDescent="0.35">
      <c r="A25" s="23"/>
      <c r="B25" s="23" t="s">
        <v>19</v>
      </c>
      <c r="C25" s="25" t="s">
        <v>533</v>
      </c>
    </row>
    <row r="26" spans="1:3" ht="18" customHeight="1" x14ac:dyDescent="0.35">
      <c r="A26" s="23"/>
      <c r="B26" s="23" t="s">
        <v>19</v>
      </c>
      <c r="C26" s="25" t="s">
        <v>534</v>
      </c>
    </row>
    <row r="27" spans="1:3" ht="18" customHeight="1" x14ac:dyDescent="0.35">
      <c r="A27" s="23"/>
      <c r="B27" s="23" t="s">
        <v>19</v>
      </c>
      <c r="C27" s="25" t="s">
        <v>535</v>
      </c>
    </row>
    <row r="28" spans="1:3" ht="18" customHeight="1" x14ac:dyDescent="0.35">
      <c r="A28" s="23"/>
      <c r="B28" s="23" t="s">
        <v>19</v>
      </c>
      <c r="C28" s="25" t="s">
        <v>536</v>
      </c>
    </row>
    <row r="29" spans="1:3" ht="18" customHeight="1" x14ac:dyDescent="0.35">
      <c r="A29" s="23"/>
      <c r="B29" s="23" t="s">
        <v>19</v>
      </c>
      <c r="C29" s="25" t="s">
        <v>537</v>
      </c>
    </row>
    <row r="30" spans="1:3" ht="44" customHeight="1" x14ac:dyDescent="0.35">
      <c r="A30" s="23"/>
      <c r="B30" s="23" t="s">
        <v>19</v>
      </c>
      <c r="C30" s="26" t="s">
        <v>538</v>
      </c>
    </row>
    <row r="31" spans="1:3" ht="10" customHeight="1" x14ac:dyDescent="0.35"/>
    <row r="32" spans="1:3" ht="3" customHeight="1" x14ac:dyDescent="0.35">
      <c r="B32" s="21"/>
      <c r="C32" s="21"/>
    </row>
    <row r="33" spans="2:3" ht="12" customHeight="1" x14ac:dyDescent="0.35"/>
    <row r="34" spans="2:3" ht="24" customHeight="1" x14ac:dyDescent="0.35">
      <c r="B34" s="27" t="s">
        <v>539</v>
      </c>
      <c r="C34" s="28" t="s">
        <v>540</v>
      </c>
    </row>
    <row r="35" spans="2:3" ht="18.5" x14ac:dyDescent="0.35">
      <c r="B35" s="27" t="s">
        <v>541</v>
      </c>
      <c r="C35" s="29" t="s">
        <v>542</v>
      </c>
    </row>
    <row r="36" spans="2:3" ht="27" customHeight="1" x14ac:dyDescent="0.35">
      <c r="B36" s="30" t="s">
        <v>543</v>
      </c>
      <c r="C36" s="22" t="s">
        <v>544</v>
      </c>
    </row>
    <row r="37" spans="2:3" x14ac:dyDescent="0.35">
      <c r="B37" s="27" t="s">
        <v>545</v>
      </c>
      <c r="C37" s="31" t="s">
        <v>546</v>
      </c>
    </row>
    <row r="38" spans="2:3" ht="10" customHeight="1" x14ac:dyDescent="0.35"/>
    <row r="39" spans="2:3" ht="220" customHeight="1" x14ac:dyDescent="0.35">
      <c r="B39" s="27" t="s">
        <v>547</v>
      </c>
      <c r="C39" s="32" t="s">
        <v>548</v>
      </c>
    </row>
    <row r="40" spans="2:3" ht="10" customHeight="1" x14ac:dyDescent="0.35"/>
    <row r="41" spans="2:3" ht="43.5" x14ac:dyDescent="0.35">
      <c r="B41" s="27" t="s">
        <v>549</v>
      </c>
      <c r="C41" s="19" t="s">
        <v>550</v>
      </c>
    </row>
    <row r="42" spans="2:3" ht="10" customHeight="1" x14ac:dyDescent="0.35"/>
    <row r="43" spans="2:3" ht="15.5" x14ac:dyDescent="0.35">
      <c r="C43" s="33" t="s">
        <v>25</v>
      </c>
    </row>
    <row r="44" spans="2:3" ht="29" x14ac:dyDescent="0.35">
      <c r="C44" s="19" t="s">
        <v>551</v>
      </c>
    </row>
    <row r="45" spans="2:3" ht="10" customHeight="1" x14ac:dyDescent="0.35"/>
    <row r="46" spans="2:3" ht="15.5" x14ac:dyDescent="0.35">
      <c r="C46" s="34" t="s">
        <v>15</v>
      </c>
    </row>
    <row r="47" spans="2:3" ht="29" x14ac:dyDescent="0.35">
      <c r="C47" s="19" t="s">
        <v>552</v>
      </c>
    </row>
    <row r="48" spans="2:3" ht="10" customHeight="1" x14ac:dyDescent="0.35"/>
    <row r="49" spans="2:3" ht="15.5" x14ac:dyDescent="0.35">
      <c r="C49" s="35" t="s">
        <v>553</v>
      </c>
    </row>
    <row r="50" spans="2:3" ht="29" x14ac:dyDescent="0.35">
      <c r="C50" s="19" t="s">
        <v>554</v>
      </c>
    </row>
    <row r="51" spans="2:3" ht="10" customHeight="1" x14ac:dyDescent="0.35"/>
    <row r="52" spans="2:3" ht="3" customHeight="1" x14ac:dyDescent="0.35">
      <c r="B52" s="21"/>
      <c r="C52" s="21"/>
    </row>
    <row r="53" spans="2:3" ht="12" customHeight="1" x14ac:dyDescent="0.35"/>
    <row r="54" spans="2:3" ht="130.5" x14ac:dyDescent="0.35">
      <c r="B54" s="18" t="s">
        <v>555</v>
      </c>
      <c r="C54" s="19" t="s">
        <v>556</v>
      </c>
    </row>
    <row r="55" spans="2:3" ht="6" customHeight="1" x14ac:dyDescent="0.35"/>
    <row r="56" spans="2:3" ht="217.5" x14ac:dyDescent="0.35">
      <c r="C56" s="19" t="s">
        <v>557</v>
      </c>
    </row>
    <row r="57" spans="2:3" ht="6" customHeight="1" x14ac:dyDescent="0.35"/>
    <row r="58" spans="2:3" ht="43.5" x14ac:dyDescent="0.35">
      <c r="C58" s="19" t="s">
        <v>558</v>
      </c>
    </row>
    <row r="59" spans="2:3" ht="10" customHeight="1" x14ac:dyDescent="0.35"/>
    <row r="60" spans="2:3" ht="3" customHeight="1" x14ac:dyDescent="0.35">
      <c r="B60" s="21"/>
      <c r="C60" s="21"/>
    </row>
    <row r="61" spans="2:3" ht="12" customHeight="1" x14ac:dyDescent="0.35"/>
    <row r="62" spans="2:3" ht="145" x14ac:dyDescent="0.35">
      <c r="B62" s="18" t="s">
        <v>559</v>
      </c>
      <c r="C62" s="19" t="s">
        <v>560</v>
      </c>
    </row>
    <row r="63" spans="2:3" ht="6" customHeight="1" x14ac:dyDescent="0.35"/>
    <row r="64" spans="2:3" ht="203" x14ac:dyDescent="0.35">
      <c r="C64" s="19" t="s">
        <v>561</v>
      </c>
    </row>
    <row r="65" spans="2:3" ht="6" customHeight="1" x14ac:dyDescent="0.35"/>
    <row r="66" spans="2:3" ht="43.5" x14ac:dyDescent="0.35">
      <c r="C66" s="19" t="s">
        <v>562</v>
      </c>
    </row>
    <row r="67" spans="2:3" ht="10" customHeight="1" x14ac:dyDescent="0.35"/>
    <row r="68" spans="2:3" ht="3" customHeight="1" x14ac:dyDescent="0.35">
      <c r="B68" s="21"/>
      <c r="C68" s="21"/>
    </row>
    <row r="69" spans="2:3" ht="12" customHeight="1" x14ac:dyDescent="0.35"/>
    <row r="70" spans="2:3" ht="101.5" x14ac:dyDescent="0.35">
      <c r="B70" s="18" t="s">
        <v>563</v>
      </c>
      <c r="C70" s="19" t="s">
        <v>564</v>
      </c>
    </row>
    <row r="71" spans="2:3" ht="6" customHeight="1" x14ac:dyDescent="0.35"/>
    <row r="72" spans="2:3" ht="145" x14ac:dyDescent="0.35">
      <c r="C72" s="19" t="s">
        <v>565</v>
      </c>
    </row>
    <row r="73" spans="2:3" ht="6" customHeight="1" x14ac:dyDescent="0.35"/>
    <row r="74" spans="2:3" ht="43.5" x14ac:dyDescent="0.35">
      <c r="C74" s="19" t="s">
        <v>566</v>
      </c>
    </row>
    <row r="78" spans="2:3" ht="32" customHeight="1" x14ac:dyDescent="0.35">
      <c r="B78" s="78" t="s">
        <v>511</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567</v>
      </c>
      <c r="C2" s="80"/>
      <c r="D2" s="80"/>
      <c r="E2" s="80"/>
      <c r="F2" s="80"/>
      <c r="G2" s="80"/>
      <c r="H2" s="80"/>
      <c r="I2" s="80"/>
    </row>
    <row r="4" spans="2:15" ht="18.5" x14ac:dyDescent="0.45">
      <c r="B4" s="37" t="s">
        <v>568</v>
      </c>
    </row>
    <row r="5" spans="2:15" x14ac:dyDescent="0.35">
      <c r="B5" s="39" t="s">
        <v>19</v>
      </c>
      <c r="C5" s="39" t="s">
        <v>569</v>
      </c>
      <c r="D5" s="39" t="s">
        <v>570</v>
      </c>
      <c r="F5" s="81" t="s">
        <v>571</v>
      </c>
      <c r="G5" s="81"/>
      <c r="H5" s="81"/>
      <c r="I5" s="82" t="s">
        <v>572</v>
      </c>
      <c r="J5" s="82"/>
      <c r="K5" s="82"/>
      <c r="L5" s="82"/>
      <c r="M5" s="82"/>
      <c r="N5" s="82"/>
      <c r="O5" s="82"/>
    </row>
    <row r="6" spans="2:15" x14ac:dyDescent="0.35">
      <c r="B6" s="45" t="s">
        <v>573</v>
      </c>
      <c r="C6" s="46">
        <v>118</v>
      </c>
      <c r="D6" s="47" t="s">
        <v>19</v>
      </c>
      <c r="F6" s="81" t="s">
        <v>574</v>
      </c>
      <c r="G6" s="81"/>
      <c r="H6" s="81"/>
      <c r="I6" s="83" t="s">
        <v>575</v>
      </c>
      <c r="J6" s="83"/>
      <c r="K6" s="83"/>
      <c r="L6" s="83"/>
      <c r="M6" s="83"/>
      <c r="N6" s="83"/>
      <c r="O6" s="83"/>
    </row>
    <row r="7" spans="2:15" x14ac:dyDescent="0.35">
      <c r="B7" s="48" t="s">
        <v>576</v>
      </c>
      <c r="C7" s="49">
        <f>C6-C8-C9</f>
        <v>118</v>
      </c>
      <c r="D7" s="50">
        <f>IF(C6&gt;0,C7/C6,0)</f>
        <v>1</v>
      </c>
      <c r="F7" s="81" t="s">
        <v>577</v>
      </c>
      <c r="G7" s="81"/>
      <c r="H7" s="81"/>
      <c r="I7" s="83" t="s">
        <v>575</v>
      </c>
      <c r="J7" s="83"/>
      <c r="K7" s="83"/>
      <c r="L7" s="83"/>
      <c r="M7" s="83"/>
      <c r="N7" s="83"/>
      <c r="O7" s="83"/>
    </row>
    <row r="8" spans="2:15" x14ac:dyDescent="0.35">
      <c r="B8" s="41" t="s">
        <v>578</v>
      </c>
      <c r="C8" s="42">
        <f>COUNTIF('Recommendations'!G:G,"Risk Accepted")</f>
        <v>0</v>
      </c>
      <c r="D8" s="43">
        <f>IF(C6&gt;0,C8/C6,0)</f>
        <v>0</v>
      </c>
      <c r="F8" s="81" t="s">
        <v>579</v>
      </c>
      <c r="G8" s="81"/>
      <c r="H8" s="81"/>
      <c r="I8" s="83" t="s">
        <v>575</v>
      </c>
      <c r="J8" s="83"/>
      <c r="K8" s="83"/>
      <c r="L8" s="83"/>
      <c r="M8" s="83"/>
      <c r="N8" s="83"/>
      <c r="O8" s="83"/>
    </row>
    <row r="9" spans="2:15" x14ac:dyDescent="0.35">
      <c r="B9" s="41" t="s">
        <v>580</v>
      </c>
      <c r="C9" s="42">
        <f>COUNTIF('Recommendations'!G:G,"N/A")</f>
        <v>0</v>
      </c>
      <c r="D9" s="43">
        <f>IF(C6&gt;0,C9/C6,0)</f>
        <v>0</v>
      </c>
      <c r="F9" s="81" t="s">
        <v>581</v>
      </c>
      <c r="G9" s="81"/>
      <c r="H9" s="81"/>
      <c r="I9" s="83" t="s">
        <v>575</v>
      </c>
      <c r="J9" s="83"/>
      <c r="K9" s="83"/>
      <c r="L9" s="83"/>
      <c r="M9" s="83"/>
      <c r="N9" s="83"/>
      <c r="O9" s="83"/>
    </row>
    <row r="12" spans="2:15" ht="18.5" x14ac:dyDescent="0.45">
      <c r="B12" s="37" t="s">
        <v>582</v>
      </c>
    </row>
    <row r="14" spans="2:15" x14ac:dyDescent="0.35">
      <c r="B14" s="51" t="s">
        <v>583</v>
      </c>
    </row>
    <row r="15" spans="2:15" x14ac:dyDescent="0.35">
      <c r="B15" s="39" t="s">
        <v>19</v>
      </c>
      <c r="C15" s="39" t="s">
        <v>584</v>
      </c>
      <c r="D15" s="39" t="s">
        <v>585</v>
      </c>
      <c r="E15" s="39" t="s">
        <v>586</v>
      </c>
      <c r="F15" s="39" t="s">
        <v>587</v>
      </c>
    </row>
    <row r="16" spans="2:15" x14ac:dyDescent="0.35">
      <c r="B16" s="41" t="s">
        <v>588</v>
      </c>
      <c r="C16" s="42">
        <f>COUNTIF('Recommendations'!L:L,"Resolved")</f>
        <v>0</v>
      </c>
      <c r="D16" s="42">
        <f>COUNTIF('Recommendations'!L:L,"Testing")</f>
        <v>0</v>
      </c>
      <c r="E16" s="42">
        <f>COUNTIF('Recommendations'!L:L,"Outstanding")</f>
        <v>118</v>
      </c>
      <c r="F16" s="42">
        <f>SUM(C16:E16)</f>
        <v>118</v>
      </c>
    </row>
    <row r="18" spans="2:6" x14ac:dyDescent="0.35">
      <c r="B18" s="51" t="s">
        <v>589</v>
      </c>
    </row>
    <row r="19" spans="2:6" x14ac:dyDescent="0.35">
      <c r="B19" s="52" t="s">
        <v>19</v>
      </c>
      <c r="C19" s="52" t="s">
        <v>584</v>
      </c>
      <c r="D19" s="52" t="s">
        <v>585</v>
      </c>
      <c r="E19" s="52" t="s">
        <v>586</v>
      </c>
      <c r="F19" s="52" t="s">
        <v>19</v>
      </c>
    </row>
    <row r="20" spans="2:6" x14ac:dyDescent="0.35">
      <c r="B20" s="41" t="s">
        <v>588</v>
      </c>
      <c r="C20" s="43">
        <f>IF(F16&gt;0, C16/F16, 0)</f>
        <v>0</v>
      </c>
      <c r="D20" s="43">
        <f>IF(F16&gt;0, D16/F16, 0)</f>
        <v>0</v>
      </c>
      <c r="E20" s="43">
        <f>IF(F16&gt;0, E16/F16, 0)</f>
        <v>1</v>
      </c>
      <c r="F20" s="44" t="s">
        <v>19</v>
      </c>
    </row>
    <row r="25" spans="2:6" ht="18.5" x14ac:dyDescent="0.45">
      <c r="B25" s="37" t="s">
        <v>590</v>
      </c>
    </row>
    <row r="27" spans="2:6" x14ac:dyDescent="0.35">
      <c r="B27" s="51" t="s">
        <v>583</v>
      </c>
    </row>
    <row r="28" spans="2:6" x14ac:dyDescent="0.35">
      <c r="B28" s="39" t="s">
        <v>5</v>
      </c>
      <c r="C28" s="39" t="s">
        <v>584</v>
      </c>
      <c r="D28" s="39" t="s">
        <v>585</v>
      </c>
      <c r="E28" s="39" t="s">
        <v>586</v>
      </c>
      <c r="F28" s="39" t="s">
        <v>587</v>
      </c>
    </row>
    <row r="29" spans="2:6" x14ac:dyDescent="0.35">
      <c r="B29" s="41" t="s">
        <v>591</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592</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593</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594</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595</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118</v>
      </c>
      <c r="F34" s="42">
        <f t="shared" si="0"/>
        <v>118</v>
      </c>
    </row>
    <row r="36" spans="2:6" x14ac:dyDescent="0.35">
      <c r="B36" s="51" t="s">
        <v>589</v>
      </c>
    </row>
    <row r="37" spans="2:6" x14ac:dyDescent="0.35">
      <c r="B37" s="52" t="s">
        <v>5</v>
      </c>
      <c r="C37" s="52" t="s">
        <v>584</v>
      </c>
      <c r="D37" s="52" t="s">
        <v>585</v>
      </c>
      <c r="E37" s="52" t="s">
        <v>586</v>
      </c>
      <c r="F37" s="52" t="s">
        <v>19</v>
      </c>
    </row>
    <row r="38" spans="2:6" x14ac:dyDescent="0.35">
      <c r="B38" s="41" t="s">
        <v>591</v>
      </c>
      <c r="C38" s="43">
        <f t="shared" ref="C38:C43" si="1">IF(F29&gt;0, C29/F29, 0)</f>
        <v>0</v>
      </c>
      <c r="D38" s="43">
        <f t="shared" ref="D38:D43" si="2">IF(F29&gt;0, D29/F29, 0)</f>
        <v>0</v>
      </c>
      <c r="E38" s="43">
        <f t="shared" ref="E38:E43" si="3">IF(F29&gt;0, E29/F29, 0)</f>
        <v>0</v>
      </c>
      <c r="F38" s="44" t="s">
        <v>19</v>
      </c>
    </row>
    <row r="39" spans="2:6" x14ac:dyDescent="0.35">
      <c r="B39" s="41" t="s">
        <v>592</v>
      </c>
      <c r="C39" s="43">
        <f t="shared" si="1"/>
        <v>0</v>
      </c>
      <c r="D39" s="43">
        <f t="shared" si="2"/>
        <v>0</v>
      </c>
      <c r="E39" s="43">
        <f t="shared" si="3"/>
        <v>0</v>
      </c>
      <c r="F39" s="44" t="s">
        <v>19</v>
      </c>
    </row>
    <row r="40" spans="2:6" x14ac:dyDescent="0.35">
      <c r="B40" s="41" t="s">
        <v>593</v>
      </c>
      <c r="C40" s="43">
        <f t="shared" si="1"/>
        <v>0</v>
      </c>
      <c r="D40" s="43">
        <f t="shared" si="2"/>
        <v>0</v>
      </c>
      <c r="E40" s="43">
        <f t="shared" si="3"/>
        <v>0</v>
      </c>
      <c r="F40" s="44" t="s">
        <v>19</v>
      </c>
    </row>
    <row r="41" spans="2:6" x14ac:dyDescent="0.35">
      <c r="B41" s="41" t="s">
        <v>594</v>
      </c>
      <c r="C41" s="43">
        <f t="shared" si="1"/>
        <v>0</v>
      </c>
      <c r="D41" s="43">
        <f t="shared" si="2"/>
        <v>0</v>
      </c>
      <c r="E41" s="43">
        <f t="shared" si="3"/>
        <v>0</v>
      </c>
      <c r="F41" s="44" t="s">
        <v>19</v>
      </c>
    </row>
    <row r="42" spans="2:6" x14ac:dyDescent="0.35">
      <c r="B42" s="41" t="s">
        <v>595</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596</v>
      </c>
    </row>
    <row r="50" spans="2:6" x14ac:dyDescent="0.35">
      <c r="B50" s="51" t="s">
        <v>583</v>
      </c>
    </row>
    <row r="51" spans="2:6" x14ac:dyDescent="0.35">
      <c r="B51" s="39" t="s">
        <v>2</v>
      </c>
      <c r="C51" s="39" t="s">
        <v>584</v>
      </c>
      <c r="D51" s="39" t="s">
        <v>585</v>
      </c>
      <c r="E51" s="39" t="s">
        <v>586</v>
      </c>
      <c r="F51" s="39" t="s">
        <v>587</v>
      </c>
    </row>
    <row r="52" spans="2:6" x14ac:dyDescent="0.35">
      <c r="B52" s="41" t="s">
        <v>25</v>
      </c>
      <c r="C52" s="42">
        <f>COUNTIFS('Recommendations'!C:C,"CAT I (High)",'Recommendations'!L:L,"=Resolved")</f>
        <v>0</v>
      </c>
      <c r="D52" s="42">
        <f>COUNTIFS('Recommendations'!C:C,"=CAT I (High)",'Recommendations'!L:L,"=Testing")</f>
        <v>0</v>
      </c>
      <c r="E52" s="42">
        <f>COUNTIFS('Recommendations'!C:C,"=CAT I (High)",'Recommendations'!L:L,"=Outstanding")</f>
        <v>13</v>
      </c>
      <c r="F52" s="42">
        <f>SUM(C52:E52)</f>
        <v>13</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105</v>
      </c>
      <c r="F53" s="42">
        <f>SUM(C53:E53)</f>
        <v>105</v>
      </c>
    </row>
    <row r="55" spans="2:6" x14ac:dyDescent="0.35">
      <c r="B55" s="51" t="s">
        <v>589</v>
      </c>
    </row>
    <row r="56" spans="2:6" x14ac:dyDescent="0.35">
      <c r="B56" s="52" t="s">
        <v>2</v>
      </c>
      <c r="C56" s="52" t="s">
        <v>584</v>
      </c>
      <c r="D56" s="52" t="s">
        <v>585</v>
      </c>
      <c r="E56" s="52" t="s">
        <v>586</v>
      </c>
      <c r="F56" s="52" t="s">
        <v>19</v>
      </c>
    </row>
    <row r="57" spans="2:6" x14ac:dyDescent="0.35">
      <c r="B57" s="41" t="s">
        <v>25</v>
      </c>
      <c r="C57" s="43">
        <f>IF(F52&gt;0, C52/F52, 0)</f>
        <v>0</v>
      </c>
      <c r="D57" s="43">
        <f>IF(F52&gt;0, D52/F52, 0)</f>
        <v>0</v>
      </c>
      <c r="E57" s="43">
        <f>IF(F52&gt;0, E52/F52, 0)</f>
        <v>1</v>
      </c>
      <c r="F57" s="44" t="s">
        <v>19</v>
      </c>
    </row>
    <row r="58" spans="2:6" x14ac:dyDescent="0.35">
      <c r="B58" s="41" t="s">
        <v>15</v>
      </c>
      <c r="C58" s="43">
        <f>IF(F53&gt;0, C53/F53, 0)</f>
        <v>0</v>
      </c>
      <c r="D58" s="43">
        <f>IF(F53&gt;0, D53/F53, 0)</f>
        <v>0</v>
      </c>
      <c r="E58" s="43">
        <f>IF(F53&gt;0, E53/F53, 0)</f>
        <v>1</v>
      </c>
      <c r="F58" s="44" t="s">
        <v>19</v>
      </c>
    </row>
    <row r="63" spans="2:6" ht="18.5" x14ac:dyDescent="0.45">
      <c r="B63" s="37" t="s">
        <v>597</v>
      </c>
    </row>
    <row r="65" spans="2:6" x14ac:dyDescent="0.35">
      <c r="B65" s="51" t="s">
        <v>583</v>
      </c>
    </row>
    <row r="66" spans="2:6" x14ac:dyDescent="0.35">
      <c r="B66" s="39" t="s">
        <v>3</v>
      </c>
      <c r="C66" s="39" t="s">
        <v>584</v>
      </c>
      <c r="D66" s="39" t="s">
        <v>585</v>
      </c>
      <c r="E66" s="39" t="s">
        <v>586</v>
      </c>
      <c r="F66" s="39" t="s">
        <v>587</v>
      </c>
    </row>
    <row r="67" spans="2:6" x14ac:dyDescent="0.35">
      <c r="B67" s="41" t="s">
        <v>598</v>
      </c>
      <c r="C67" s="42">
        <f>COUNTIFS('Recommendations'!D:D,"Must",'Recommendations'!L:L,"=Resolved")</f>
        <v>0</v>
      </c>
      <c r="D67" s="42">
        <f>COUNTIFS('Recommendations'!D:D,"=Must",'Recommendations'!L:L,"=Testing")</f>
        <v>0</v>
      </c>
      <c r="E67" s="42">
        <f>COUNTIFS('Recommendations'!D:D,"=Must",'Recommendations'!L:L,"=Outstanding")</f>
        <v>0</v>
      </c>
      <c r="F67" s="42">
        <f>SUM(C67:E67)</f>
        <v>0</v>
      </c>
    </row>
    <row r="68" spans="2:6" x14ac:dyDescent="0.35">
      <c r="B68" s="41" t="s">
        <v>599</v>
      </c>
      <c r="C68" s="42">
        <f>COUNTIFS('Recommendations'!D:D,"Should",'Recommendations'!L:L,"=Resolved")</f>
        <v>0</v>
      </c>
      <c r="D68" s="42">
        <f>COUNTIFS('Recommendations'!D:D,"=Should",'Recommendations'!L:L,"=Testing")</f>
        <v>0</v>
      </c>
      <c r="E68" s="42">
        <f>COUNTIFS('Recommendations'!D:D,"=Should",'Recommendations'!L:L,"=Outstanding")</f>
        <v>0</v>
      </c>
      <c r="F68" s="42">
        <f>SUM(C68:E68)</f>
        <v>0</v>
      </c>
    </row>
    <row r="69" spans="2:6" x14ac:dyDescent="0.35">
      <c r="B69" s="41" t="s">
        <v>600</v>
      </c>
      <c r="C69" s="42">
        <f>COUNTIFS('Recommendations'!D:D,"Could",'Recommendations'!L:L,"=Resolved")</f>
        <v>0</v>
      </c>
      <c r="D69" s="42">
        <f>COUNTIFS('Recommendations'!D:D,"=Could",'Recommendations'!L:L,"=Testing")</f>
        <v>0</v>
      </c>
      <c r="E69" s="42">
        <f>COUNTIFS('Recommendations'!D:D,"=Could",'Recommendations'!L:L,"=Outstanding")</f>
        <v>0</v>
      </c>
      <c r="F69" s="42">
        <f>SUM(C69:E69)</f>
        <v>0</v>
      </c>
    </row>
    <row r="70" spans="2:6" x14ac:dyDescent="0.35">
      <c r="B70" s="41" t="s">
        <v>601</v>
      </c>
      <c r="C70" s="42">
        <f>COUNTIFS('Recommendations'!D:D,"Won't",'Recommendations'!L:L,"=Resolved")</f>
        <v>0</v>
      </c>
      <c r="D70" s="42">
        <f>COUNTIFS('Recommendations'!D:D,"=Won't",'Recommendations'!L:L,"=Testing")</f>
        <v>0</v>
      </c>
      <c r="E70" s="42">
        <f>COUNTIFS('Recommendations'!D:D,"=Won't",'Recommendations'!L:L,"=Outstanding")</f>
        <v>0</v>
      </c>
      <c r="F70" s="42">
        <f>SUM(C70:E70)</f>
        <v>0</v>
      </c>
    </row>
    <row r="71" spans="2:6" x14ac:dyDescent="0.35">
      <c r="B71" s="41" t="s">
        <v>16</v>
      </c>
      <c r="C71" s="42">
        <f>COUNTIFS('Recommendations'!D:D,"Unassigned",'Recommendations'!L:L,"=Resolved")</f>
        <v>0</v>
      </c>
      <c r="D71" s="42">
        <f>COUNTIFS('Recommendations'!D:D,"=Unassigned",'Recommendations'!L:L,"=Testing")</f>
        <v>0</v>
      </c>
      <c r="E71" s="42">
        <f>COUNTIFS('Recommendations'!D:D,"=Unassigned",'Recommendations'!L:L,"=Outstanding")</f>
        <v>118</v>
      </c>
      <c r="F71" s="42">
        <f>SUM(C71:E71)</f>
        <v>118</v>
      </c>
    </row>
    <row r="73" spans="2:6" x14ac:dyDescent="0.35">
      <c r="B73" s="51" t="s">
        <v>589</v>
      </c>
    </row>
    <row r="74" spans="2:6" x14ac:dyDescent="0.35">
      <c r="B74" s="52" t="s">
        <v>3</v>
      </c>
      <c r="C74" s="52" t="s">
        <v>584</v>
      </c>
      <c r="D74" s="52" t="s">
        <v>585</v>
      </c>
      <c r="E74" s="52" t="s">
        <v>586</v>
      </c>
      <c r="F74" s="52" t="s">
        <v>19</v>
      </c>
    </row>
    <row r="75" spans="2:6" x14ac:dyDescent="0.35">
      <c r="B75" s="41" t="s">
        <v>598</v>
      </c>
      <c r="C75" s="43">
        <f>IF(F67&gt;0, C67/F67, 0)</f>
        <v>0</v>
      </c>
      <c r="D75" s="43">
        <f>IF(F67&gt;0, D67/F67, 0)</f>
        <v>0</v>
      </c>
      <c r="E75" s="43">
        <f>IF(F67&gt;0, E67/F67, 0)</f>
        <v>0</v>
      </c>
      <c r="F75" s="44" t="s">
        <v>19</v>
      </c>
    </row>
    <row r="76" spans="2:6" x14ac:dyDescent="0.35">
      <c r="B76" s="41" t="s">
        <v>599</v>
      </c>
      <c r="C76" s="43">
        <f>IF(F68&gt;0, C68/F68, 0)</f>
        <v>0</v>
      </c>
      <c r="D76" s="43">
        <f>IF(F68&gt;0, D68/F68, 0)</f>
        <v>0</v>
      </c>
      <c r="E76" s="43">
        <f>IF(F68&gt;0, E68/F68, 0)</f>
        <v>0</v>
      </c>
      <c r="F76" s="44" t="s">
        <v>19</v>
      </c>
    </row>
    <row r="77" spans="2:6" x14ac:dyDescent="0.35">
      <c r="B77" s="41" t="s">
        <v>600</v>
      </c>
      <c r="C77" s="43">
        <f>IF(F69&gt;0, C69/F69, 0)</f>
        <v>0</v>
      </c>
      <c r="D77" s="43">
        <f>IF(F69&gt;0, D69/F69, 0)</f>
        <v>0</v>
      </c>
      <c r="E77" s="43">
        <f>IF(F69&gt;0, E69/F69, 0)</f>
        <v>0</v>
      </c>
      <c r="F77" s="44" t="s">
        <v>19</v>
      </c>
    </row>
    <row r="78" spans="2:6" x14ac:dyDescent="0.35">
      <c r="B78" s="41" t="s">
        <v>601</v>
      </c>
      <c r="C78" s="43">
        <f>IF(F70&gt;0, C70/F70, 0)</f>
        <v>0</v>
      </c>
      <c r="D78" s="43">
        <f>IF(F70&gt;0, D70/F70, 0)</f>
        <v>0</v>
      </c>
      <c r="E78" s="43">
        <f>IF(F70&gt;0, E70/F70, 0)</f>
        <v>0</v>
      </c>
      <c r="F78" s="44" t="s">
        <v>19</v>
      </c>
    </row>
    <row r="79" spans="2:6" x14ac:dyDescent="0.35">
      <c r="B79" s="41" t="s">
        <v>16</v>
      </c>
      <c r="C79" s="43">
        <f>IF(F71&gt;0, C71/F71, 0)</f>
        <v>0</v>
      </c>
      <c r="D79" s="43">
        <f>IF(F71&gt;0, D71/F71, 0)</f>
        <v>0</v>
      </c>
      <c r="E79" s="43">
        <f>IF(F71&gt;0, E71/F71, 0)</f>
        <v>1</v>
      </c>
      <c r="F79" s="44" t="s">
        <v>19</v>
      </c>
    </row>
    <row r="84" spans="2:6" ht="18.5" x14ac:dyDescent="0.45">
      <c r="B84" s="37" t="s">
        <v>602</v>
      </c>
    </row>
    <row r="86" spans="2:6" x14ac:dyDescent="0.35">
      <c r="B86" s="51" t="s">
        <v>583</v>
      </c>
    </row>
    <row r="87" spans="2:6" x14ac:dyDescent="0.35">
      <c r="B87" s="39" t="s">
        <v>603</v>
      </c>
      <c r="C87" s="39" t="s">
        <v>584</v>
      </c>
      <c r="D87" s="39" t="s">
        <v>585</v>
      </c>
      <c r="E87" s="39" t="s">
        <v>586</v>
      </c>
      <c r="F87" s="39" t="s">
        <v>587</v>
      </c>
    </row>
    <row r="88" spans="2:6" x14ac:dyDescent="0.35">
      <c r="B88" s="41" t="s">
        <v>604</v>
      </c>
      <c r="C88" s="42">
        <f>COUNTIFS('Recommendations'!E:E,"Low",'Recommendations'!L:L,"=Resolved")</f>
        <v>0</v>
      </c>
      <c r="D88" s="42">
        <f>COUNTIFS('Recommendations'!E:E,"=Low",'Recommendations'!L:L,"=Testing")</f>
        <v>0</v>
      </c>
      <c r="E88" s="42">
        <f>COUNTIFS('Recommendations'!E:E,"=Low",'Recommendations'!L:L,"=Outstanding")</f>
        <v>0</v>
      </c>
      <c r="F88" s="42">
        <f>SUM(C88:E88)</f>
        <v>0</v>
      </c>
    </row>
    <row r="89" spans="2:6" x14ac:dyDescent="0.35">
      <c r="B89" s="41" t="s">
        <v>605</v>
      </c>
      <c r="C89" s="42">
        <f>COUNTIFS('Recommendations'!E:E,"Medium",'Recommendations'!L:L,"=Resolved")</f>
        <v>0</v>
      </c>
      <c r="D89" s="42">
        <f>COUNTIFS('Recommendations'!E:E,"=Medium",'Recommendations'!L:L,"=Testing")</f>
        <v>0</v>
      </c>
      <c r="E89" s="42">
        <f>COUNTIFS('Recommendations'!E:E,"=Medium",'Recommendations'!L:L,"=Outstanding")</f>
        <v>0</v>
      </c>
      <c r="F89" s="42">
        <f>SUM(C89:E89)</f>
        <v>0</v>
      </c>
    </row>
    <row r="90" spans="2:6" x14ac:dyDescent="0.35">
      <c r="B90" s="41" t="s">
        <v>606</v>
      </c>
      <c r="C90" s="42">
        <f>COUNTIFS('Recommendations'!E:E,"High",'Recommendations'!L:L,"=Resolved")</f>
        <v>0</v>
      </c>
      <c r="D90" s="42">
        <f>COUNTIFS('Recommendations'!E:E,"=High",'Recommendations'!L:L,"=Testing")</f>
        <v>0</v>
      </c>
      <c r="E90" s="42">
        <f>COUNTIFS('Recommendations'!E:E,"=High",'Recommendations'!L:L,"=Outstanding")</f>
        <v>0</v>
      </c>
      <c r="F90" s="42">
        <f>SUM(C90:E90)</f>
        <v>0</v>
      </c>
    </row>
    <row r="91" spans="2:6" x14ac:dyDescent="0.35">
      <c r="B91" s="41" t="s">
        <v>17</v>
      </c>
      <c r="C91" s="42">
        <f>COUNTIFS('Recommendations'!E:E,"Unassessed",'Recommendations'!L:L,"=Resolved")</f>
        <v>0</v>
      </c>
      <c r="D91" s="42">
        <f>COUNTIFS('Recommendations'!E:E,"=Unassessed",'Recommendations'!L:L,"=Testing")</f>
        <v>0</v>
      </c>
      <c r="E91" s="42">
        <f>COUNTIFS('Recommendations'!E:E,"=Unassessed",'Recommendations'!L:L,"=Outstanding")</f>
        <v>118</v>
      </c>
      <c r="F91" s="42">
        <f>SUM(C91:E91)</f>
        <v>118</v>
      </c>
    </row>
    <row r="93" spans="2:6" x14ac:dyDescent="0.35">
      <c r="B93" s="51" t="s">
        <v>589</v>
      </c>
    </row>
    <row r="94" spans="2:6" x14ac:dyDescent="0.35">
      <c r="B94" s="52" t="s">
        <v>603</v>
      </c>
      <c r="C94" s="52" t="s">
        <v>584</v>
      </c>
      <c r="D94" s="52" t="s">
        <v>585</v>
      </c>
      <c r="E94" s="52" t="s">
        <v>586</v>
      </c>
      <c r="F94" s="52" t="s">
        <v>19</v>
      </c>
    </row>
    <row r="95" spans="2:6" x14ac:dyDescent="0.35">
      <c r="B95" s="41" t="s">
        <v>604</v>
      </c>
      <c r="C95" s="43">
        <f>IF(F88&gt;0, C88/F88, 0)</f>
        <v>0</v>
      </c>
      <c r="D95" s="43">
        <f>IF(F88&gt;0, D88/F88, 0)</f>
        <v>0</v>
      </c>
      <c r="E95" s="43">
        <f>IF(F88&gt;0, E88/F88, 0)</f>
        <v>0</v>
      </c>
      <c r="F95" s="44" t="s">
        <v>19</v>
      </c>
    </row>
    <row r="96" spans="2:6" x14ac:dyDescent="0.35">
      <c r="B96" s="41" t="s">
        <v>605</v>
      </c>
      <c r="C96" s="43">
        <f>IF(F89&gt;0, C89/F89, 0)</f>
        <v>0</v>
      </c>
      <c r="D96" s="43">
        <f>IF(F89&gt;0, D89/F89, 0)</f>
        <v>0</v>
      </c>
      <c r="E96" s="43">
        <f>IF(F89&gt;0, E89/F89, 0)</f>
        <v>0</v>
      </c>
      <c r="F96" s="44" t="s">
        <v>19</v>
      </c>
    </row>
    <row r="97" spans="2:15" x14ac:dyDescent="0.35">
      <c r="B97" s="41" t="s">
        <v>606</v>
      </c>
      <c r="C97" s="43">
        <f>IF(F90&gt;0, C90/F90, 0)</f>
        <v>0</v>
      </c>
      <c r="D97" s="43">
        <f>IF(F90&gt;0, D90/F90, 0)</f>
        <v>0</v>
      </c>
      <c r="E97" s="43">
        <f>IF(F90&gt;0, E90/F90, 0)</f>
        <v>0</v>
      </c>
      <c r="F97" s="44" t="s">
        <v>19</v>
      </c>
    </row>
    <row r="98" spans="2:15" x14ac:dyDescent="0.35">
      <c r="B98" s="41" t="s">
        <v>17</v>
      </c>
      <c r="C98" s="43">
        <f>IF(F91&gt;0, C91/F91, 0)</f>
        <v>0</v>
      </c>
      <c r="D98" s="43">
        <f>IF(F91&gt;0, D91/F91, 0)</f>
        <v>0</v>
      </c>
      <c r="E98" s="43">
        <f>IF(F91&gt;0, E91/F91, 0)</f>
        <v>1</v>
      </c>
      <c r="F98" s="44" t="s">
        <v>19</v>
      </c>
    </row>
    <row r="103" spans="2:15" ht="18.5" x14ac:dyDescent="0.45">
      <c r="B103" s="37" t="s">
        <v>607</v>
      </c>
      <c r="J103" s="37" t="s">
        <v>608</v>
      </c>
    </row>
    <row r="104" spans="2:15" x14ac:dyDescent="0.35">
      <c r="B104" s="39" t="s">
        <v>5</v>
      </c>
      <c r="C104" s="84" t="s">
        <v>609</v>
      </c>
      <c r="D104" s="84"/>
      <c r="E104" s="39" t="s">
        <v>576</v>
      </c>
      <c r="F104" s="39" t="s">
        <v>584</v>
      </c>
      <c r="G104" s="84" t="s">
        <v>610</v>
      </c>
      <c r="H104" s="84"/>
      <c r="J104" s="39" t="s">
        <v>5</v>
      </c>
      <c r="K104" s="39" t="s">
        <v>598</v>
      </c>
      <c r="L104" s="39" t="s">
        <v>599</v>
      </c>
      <c r="M104" s="39" t="s">
        <v>600</v>
      </c>
      <c r="N104" s="39" t="s">
        <v>601</v>
      </c>
      <c r="O104" s="39" t="s">
        <v>16</v>
      </c>
    </row>
    <row r="105" spans="2:15" x14ac:dyDescent="0.35">
      <c r="B105" s="45" t="s">
        <v>591</v>
      </c>
      <c r="C105" s="85" t="s">
        <v>19</v>
      </c>
      <c r="D105" s="85"/>
      <c r="E105" s="42">
        <f>COUNTIF('Recommendations'!F:F,"Phase1")-COUNTIFS('Recommendations'!F:F,"Phase1",'Recommendations'!G:G,"Risk Accepted")-COUNTIFS('Recommendations'!F:F,"Phase1",'Recommendations'!G:G,"N/A")</f>
        <v>0</v>
      </c>
      <c r="F105" s="42">
        <f>COUNTIFS('Recommendations'!F:F,"Phase1",'Recommendations'!L:L,"Resolved")</f>
        <v>0</v>
      </c>
      <c r="G105" s="86">
        <f t="shared" ref="G105:G110" si="4">IF(E105&gt;0,F105/E105,0)</f>
        <v>0</v>
      </c>
      <c r="H105" s="86"/>
      <c r="J105" s="45" t="s">
        <v>591</v>
      </c>
      <c r="K105" s="42">
        <f>COUNTIFS('Recommendations'!F:F,"Phase1",'Recommendations'!D:D,"Must")</f>
        <v>0</v>
      </c>
      <c r="L105" s="42">
        <f>COUNTIFS('Recommendations'!F:F,"Phase1",'Recommendations'!D:D,"Should")</f>
        <v>0</v>
      </c>
      <c r="M105" s="42">
        <f>COUNTIFS('Recommendations'!F:F,"Phase1",'Recommendations'!D:D,"Could")</f>
        <v>0</v>
      </c>
      <c r="N105" s="42">
        <f>COUNTIFS('Recommendations'!F:F,"Phase1",'Recommendations'!D:D,"Won't")</f>
        <v>0</v>
      </c>
      <c r="O105" s="42">
        <f>COUNTIFS('Recommendations'!F:F,"Phase1",'Recommendations'!D:D,"Unassigned")</f>
        <v>0</v>
      </c>
    </row>
    <row r="106" spans="2:15" x14ac:dyDescent="0.35">
      <c r="B106" s="45" t="s">
        <v>592</v>
      </c>
      <c r="C106" s="85" t="s">
        <v>19</v>
      </c>
      <c r="D106" s="85"/>
      <c r="E106" s="42">
        <f>COUNTIF('Recommendations'!F:F,"Phase2")-COUNTIFS('Recommendations'!F:F,"Phase2",'Recommendations'!G:G,"Risk Accepted")-COUNTIFS('Recommendations'!F:F,"Phase2",'Recommendations'!G:G,"N/A")</f>
        <v>0</v>
      </c>
      <c r="F106" s="42">
        <f>COUNTIFS('Recommendations'!F:F,"Phase2",'Recommendations'!L:L,"Resolved")</f>
        <v>0</v>
      </c>
      <c r="G106" s="86">
        <f t="shared" si="4"/>
        <v>0</v>
      </c>
      <c r="H106" s="86"/>
      <c r="J106" s="45" t="s">
        <v>592</v>
      </c>
      <c r="K106" s="42">
        <f>COUNTIFS('Recommendations'!F:F,"Phase2",'Recommendations'!D:D,"Must")</f>
        <v>0</v>
      </c>
      <c r="L106" s="42">
        <f>COUNTIFS('Recommendations'!F:F,"Phase2",'Recommendations'!D:D,"Should")</f>
        <v>0</v>
      </c>
      <c r="M106" s="42">
        <f>COUNTIFS('Recommendations'!F:F,"Phase2",'Recommendations'!D:D,"Could")</f>
        <v>0</v>
      </c>
      <c r="N106" s="42">
        <f>COUNTIFS('Recommendations'!F:F,"Phase2",'Recommendations'!D:D,"Won't")</f>
        <v>0</v>
      </c>
      <c r="O106" s="42">
        <f>COUNTIFS('Recommendations'!F:F,"Phase2",'Recommendations'!D:D,"Unassigned")</f>
        <v>0</v>
      </c>
    </row>
    <row r="107" spans="2:15" x14ac:dyDescent="0.35">
      <c r="B107" s="45" t="s">
        <v>593</v>
      </c>
      <c r="C107" s="85" t="s">
        <v>19</v>
      </c>
      <c r="D107" s="85"/>
      <c r="E107" s="42">
        <f>COUNTIF('Recommendations'!F:F,"Phase3")-COUNTIFS('Recommendations'!F:F,"Phase3",'Recommendations'!G:G,"Risk Accepted")-COUNTIFS('Recommendations'!F:F,"Phase3",'Recommendations'!G:G,"N/A")</f>
        <v>0</v>
      </c>
      <c r="F107" s="42">
        <f>COUNTIFS('Recommendations'!F:F,"Phase3",'Recommendations'!L:L,"Resolved")</f>
        <v>0</v>
      </c>
      <c r="G107" s="86">
        <f t="shared" si="4"/>
        <v>0</v>
      </c>
      <c r="H107" s="86"/>
      <c r="J107" s="45" t="s">
        <v>593</v>
      </c>
      <c r="K107" s="42">
        <f>COUNTIFS('Recommendations'!F:F,"Phase3",'Recommendations'!D:D,"Must")</f>
        <v>0</v>
      </c>
      <c r="L107" s="42">
        <f>COUNTIFS('Recommendations'!F:F,"Phase3",'Recommendations'!D:D,"Should")</f>
        <v>0</v>
      </c>
      <c r="M107" s="42">
        <f>COUNTIFS('Recommendations'!F:F,"Phase3",'Recommendations'!D:D,"Could")</f>
        <v>0</v>
      </c>
      <c r="N107" s="42">
        <f>COUNTIFS('Recommendations'!F:F,"Phase3",'Recommendations'!D:D,"Won't")</f>
        <v>0</v>
      </c>
      <c r="O107" s="42">
        <f>COUNTIFS('Recommendations'!F:F,"Phase3",'Recommendations'!D:D,"Unassigned")</f>
        <v>0</v>
      </c>
    </row>
    <row r="108" spans="2:15" x14ac:dyDescent="0.35">
      <c r="B108" s="45" t="s">
        <v>594</v>
      </c>
      <c r="C108" s="85" t="s">
        <v>19</v>
      </c>
      <c r="D108" s="85"/>
      <c r="E108" s="42">
        <f>COUNTIF('Recommendations'!F:F,"Phase4")-COUNTIFS('Recommendations'!F:F,"Phase4",'Recommendations'!G:G,"Risk Accepted")-COUNTIFS('Recommendations'!F:F,"Phase4",'Recommendations'!G:G,"N/A")</f>
        <v>0</v>
      </c>
      <c r="F108" s="42">
        <f>COUNTIFS('Recommendations'!F:F,"Phase4",'Recommendations'!L:L,"Resolved")</f>
        <v>0</v>
      </c>
      <c r="G108" s="86">
        <f t="shared" si="4"/>
        <v>0</v>
      </c>
      <c r="H108" s="86"/>
      <c r="J108" s="45" t="s">
        <v>594</v>
      </c>
      <c r="K108" s="42">
        <f>COUNTIFS('Recommendations'!F:F,"Phase4",'Recommendations'!D:D,"Must")</f>
        <v>0</v>
      </c>
      <c r="L108" s="42">
        <f>COUNTIFS('Recommendations'!F:F,"Phase4",'Recommendations'!D:D,"Should")</f>
        <v>0</v>
      </c>
      <c r="M108" s="42">
        <f>COUNTIFS('Recommendations'!F:F,"Phase4",'Recommendations'!D:D,"Could")</f>
        <v>0</v>
      </c>
      <c r="N108" s="42">
        <f>COUNTIFS('Recommendations'!F:F,"Phase4",'Recommendations'!D:D,"Won't")</f>
        <v>0</v>
      </c>
      <c r="O108" s="42">
        <f>COUNTIFS('Recommendations'!F:F,"Phase4",'Recommendations'!D:D,"Unassigned")</f>
        <v>0</v>
      </c>
    </row>
    <row r="109" spans="2:15" x14ac:dyDescent="0.35">
      <c r="B109" s="45" t="s">
        <v>595</v>
      </c>
      <c r="C109" s="85" t="s">
        <v>19</v>
      </c>
      <c r="D109" s="85"/>
      <c r="E109" s="42">
        <f>COUNTIF('Recommendations'!F:F,"Phase5")-COUNTIFS('Recommendations'!F:F,"Phase5",'Recommendations'!G:G,"Risk Accepted")-COUNTIFS('Recommendations'!F:F,"Phase5",'Recommendations'!G:G,"N/A")</f>
        <v>0</v>
      </c>
      <c r="F109" s="42">
        <f>COUNTIFS('Recommendations'!F:F,"Phase5",'Recommendations'!L:L,"Resolved")</f>
        <v>0</v>
      </c>
      <c r="G109" s="86">
        <f t="shared" si="4"/>
        <v>0</v>
      </c>
      <c r="H109" s="86"/>
      <c r="J109" s="45" t="s">
        <v>595</v>
      </c>
      <c r="K109" s="42">
        <f>COUNTIFS('Recommendations'!F:F,"Phase5",'Recommendations'!D:D,"Must")</f>
        <v>0</v>
      </c>
      <c r="L109" s="42">
        <f>COUNTIFS('Recommendations'!F:F,"Phase5",'Recommendations'!D:D,"Should")</f>
        <v>0</v>
      </c>
      <c r="M109" s="42">
        <f>COUNTIFS('Recommendations'!F:F,"Phase5",'Recommendations'!D:D,"Could")</f>
        <v>0</v>
      </c>
      <c r="N109" s="42">
        <f>COUNTIFS('Recommendations'!F:F,"Phase5",'Recommendations'!D:D,"Won't")</f>
        <v>0</v>
      </c>
      <c r="O109" s="42">
        <f>COUNTIFS('Recommendations'!F:F,"Phase5",'Recommendations'!D:D,"Unassigned")</f>
        <v>0</v>
      </c>
    </row>
    <row r="110" spans="2:15" x14ac:dyDescent="0.35">
      <c r="B110" s="45" t="s">
        <v>18</v>
      </c>
      <c r="C110" s="85" t="s">
        <v>19</v>
      </c>
      <c r="D110" s="85"/>
      <c r="E110" s="42">
        <f>COUNTIF('Recommendations'!F:F,"Pending")-COUNTIFS('Recommendations'!F:F,"Pending",'Recommendations'!G:G,"Risk Accepted")-COUNTIFS('Recommendations'!F:F,"Pending",'Recommendations'!G:G,"N/A")</f>
        <v>118</v>
      </c>
      <c r="F110" s="42">
        <f>COUNTIFS('Recommendations'!F:F,"Pending",'Recommendations'!L:L,"Resolved")</f>
        <v>0</v>
      </c>
      <c r="G110" s="86">
        <f t="shared" si="4"/>
        <v>0</v>
      </c>
      <c r="H110" s="86"/>
      <c r="J110" s="45" t="s">
        <v>18</v>
      </c>
      <c r="K110" s="42">
        <f>COUNTIFS('Recommendations'!F:F,"Pending",'Recommendations'!D:D,"Must")</f>
        <v>0</v>
      </c>
      <c r="L110" s="42">
        <f>COUNTIFS('Recommendations'!F:F,"Pending",'Recommendations'!D:D,"Should")</f>
        <v>0</v>
      </c>
      <c r="M110" s="42">
        <f>COUNTIFS('Recommendations'!F:F,"Pending",'Recommendations'!D:D,"Could")</f>
        <v>0</v>
      </c>
      <c r="N110" s="42">
        <f>COUNTIFS('Recommendations'!F:F,"Pending",'Recommendations'!D:D,"Won't")</f>
        <v>0</v>
      </c>
      <c r="O110" s="42">
        <f>COUNTIFS('Recommendations'!F:F,"Pending",'Recommendations'!D:D,"Unassigned")</f>
        <v>118</v>
      </c>
    </row>
    <row r="117" spans="2:24" ht="21" x14ac:dyDescent="0.5">
      <c r="B117" s="37" t="s">
        <v>611</v>
      </c>
      <c r="P117" s="54" t="s">
        <v>612</v>
      </c>
    </row>
    <row r="119" spans="2:24" ht="60" customHeight="1" x14ac:dyDescent="0.35">
      <c r="B119" s="87" t="s">
        <v>613</v>
      </c>
      <c r="C119" s="80"/>
      <c r="D119" s="80"/>
      <c r="E119" s="80"/>
      <c r="F119" s="80"/>
      <c r="P119" s="87" t="s">
        <v>614</v>
      </c>
      <c r="Q119" s="80"/>
      <c r="R119" s="80"/>
      <c r="S119" s="80"/>
      <c r="T119" s="80"/>
      <c r="U119" s="80"/>
      <c r="V119" s="80"/>
      <c r="W119" s="80"/>
    </row>
    <row r="121" spans="2:24" ht="30" customHeight="1" x14ac:dyDescent="0.35">
      <c r="P121" s="55" t="s">
        <v>615</v>
      </c>
      <c r="Q121" s="56">
        <f>C16</f>
        <v>0</v>
      </c>
      <c r="R121" s="57"/>
      <c r="S121" s="56">
        <f>C67</f>
        <v>0</v>
      </c>
      <c r="T121" s="57"/>
      <c r="U121" s="56">
        <f>C68</f>
        <v>0</v>
      </c>
      <c r="V121" s="57"/>
      <c r="W121" s="56">
        <f>C69</f>
        <v>0</v>
      </c>
      <c r="X121" s="57"/>
    </row>
    <row r="122" spans="2:24" ht="35" customHeight="1" x14ac:dyDescent="0.35">
      <c r="P122" s="58" t="s">
        <v>616</v>
      </c>
      <c r="Q122" s="58" t="s">
        <v>617</v>
      </c>
      <c r="R122" s="58" t="s">
        <v>618</v>
      </c>
      <c r="S122" s="58" t="s">
        <v>619</v>
      </c>
      <c r="T122" s="58" t="s">
        <v>620</v>
      </c>
      <c r="U122" s="58" t="s">
        <v>621</v>
      </c>
      <c r="V122" s="58" t="s">
        <v>622</v>
      </c>
      <c r="W122" s="58" t="s">
        <v>623</v>
      </c>
      <c r="X122" s="58" t="s">
        <v>624</v>
      </c>
    </row>
    <row r="123" spans="2:24" x14ac:dyDescent="0.35">
      <c r="O123" s="59" t="s">
        <v>625</v>
      </c>
      <c r="P123" s="60" t="s">
        <v>626</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627</v>
      </c>
      <c r="P158" s="54" t="s">
        <v>628</v>
      </c>
    </row>
    <row r="160" spans="2:24" ht="45" customHeight="1" x14ac:dyDescent="0.35">
      <c r="B160" s="87" t="s">
        <v>629</v>
      </c>
      <c r="C160" s="80"/>
      <c r="D160" s="80"/>
      <c r="E160" s="80"/>
      <c r="F160" s="80"/>
      <c r="P160" s="87" t="s">
        <v>630</v>
      </c>
      <c r="Q160" s="80"/>
      <c r="R160" s="80"/>
      <c r="S160" s="80"/>
      <c r="T160" s="80"/>
      <c r="U160" s="80"/>
    </row>
    <row r="161" spans="16:22" ht="35" customHeight="1" x14ac:dyDescent="0.35">
      <c r="P161" s="84" t="s">
        <v>631</v>
      </c>
      <c r="Q161" s="84"/>
      <c r="R161" s="84" t="s">
        <v>632</v>
      </c>
      <c r="S161" s="84"/>
      <c r="T161" s="84"/>
    </row>
    <row r="162" spans="16:22" ht="30" customHeight="1" x14ac:dyDescent="0.35">
      <c r="P162" s="88">
        <v>0</v>
      </c>
      <c r="Q162" s="89"/>
      <c r="R162" s="90" t="s">
        <v>633</v>
      </c>
      <c r="S162" s="91"/>
      <c r="T162" s="91"/>
    </row>
    <row r="165" spans="16:22" ht="25" customHeight="1" x14ac:dyDescent="0.35">
      <c r="P165" s="63" t="s">
        <v>616</v>
      </c>
      <c r="Q165" s="63" t="s">
        <v>634</v>
      </c>
      <c r="R165" s="63" t="s">
        <v>635</v>
      </c>
      <c r="S165" s="92" t="s">
        <v>7</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511</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5:H110">
    <cfRule type="expression" dxfId="32" priority="4">
      <formula>$G105&gt;=0.8</formula>
    </cfRule>
    <cfRule type="expression" dxfId="31" priority="5">
      <formula>AND($G105&gt;=0.5,$G105&lt;0.8)</formula>
    </cfRule>
    <cfRule type="expression" dxfId="30" priority="6">
      <formula>$G105&lt;0.5</formula>
    </cfRule>
  </conditionalFormatting>
  <conditionalFormatting sqref="K105:K110">
    <cfRule type="cellIs" dxfId="29" priority="7" operator="greaterThan">
      <formula>0</formula>
    </cfRule>
  </conditionalFormatting>
  <conditionalFormatting sqref="L105:L110">
    <cfRule type="cellIs" dxfId="28" priority="8" operator="greaterThan">
      <formula>0</formula>
    </cfRule>
  </conditionalFormatting>
  <conditionalFormatting sqref="M105:M110">
    <cfRule type="cellIs" dxfId="27" priority="9" operator="greaterThan">
      <formula>0</formula>
    </cfRule>
  </conditionalFormatting>
  <conditionalFormatting sqref="N105:N110">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23"/>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19"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25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15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15</v>
      </c>
      <c r="D6" s="3" t="s">
        <v>16</v>
      </c>
      <c r="E6" s="3" t="s">
        <v>17</v>
      </c>
      <c r="F6" s="3" t="s">
        <v>18</v>
      </c>
      <c r="G6" s="3" t="s">
        <v>19</v>
      </c>
      <c r="H6" s="4" t="s">
        <v>19</v>
      </c>
      <c r="I6" s="1" t="s">
        <v>36</v>
      </c>
      <c r="J6" s="1" t="s">
        <v>41</v>
      </c>
      <c r="K6" s="1" t="s">
        <v>38</v>
      </c>
      <c r="L6" s="3" t="str">
        <f t="shared" si="0"/>
        <v>Outstanding</v>
      </c>
      <c r="M6" s="11" t="s">
        <v>19</v>
      </c>
    </row>
    <row r="7" spans="1:13" ht="60" customHeight="1" x14ac:dyDescent="0.35">
      <c r="A7" s="9" t="s">
        <v>42</v>
      </c>
      <c r="B7" s="1" t="s">
        <v>43</v>
      </c>
      <c r="C7" s="2" t="s">
        <v>15</v>
      </c>
      <c r="D7" s="3" t="s">
        <v>16</v>
      </c>
      <c r="E7" s="3" t="s">
        <v>17</v>
      </c>
      <c r="F7" s="3" t="s">
        <v>18</v>
      </c>
      <c r="G7" s="3" t="s">
        <v>19</v>
      </c>
      <c r="H7" s="4" t="s">
        <v>19</v>
      </c>
      <c r="I7" s="1" t="s">
        <v>44</v>
      </c>
      <c r="J7" s="1" t="s">
        <v>45</v>
      </c>
      <c r="K7" s="1" t="s">
        <v>46</v>
      </c>
      <c r="L7" s="3" t="str">
        <f t="shared" si="0"/>
        <v>Outstanding</v>
      </c>
      <c r="M7" s="11" t="s">
        <v>19</v>
      </c>
    </row>
    <row r="8" spans="1:13" ht="60" customHeight="1" x14ac:dyDescent="0.35">
      <c r="A8" s="9" t="s">
        <v>47</v>
      </c>
      <c r="B8" s="1" t="s">
        <v>48</v>
      </c>
      <c r="C8" s="2" t="s">
        <v>15</v>
      </c>
      <c r="D8" s="3" t="s">
        <v>16</v>
      </c>
      <c r="E8" s="3" t="s">
        <v>17</v>
      </c>
      <c r="F8" s="3" t="s">
        <v>18</v>
      </c>
      <c r="G8" s="3" t="s">
        <v>19</v>
      </c>
      <c r="H8" s="4" t="s">
        <v>19</v>
      </c>
      <c r="I8" s="1" t="s">
        <v>49</v>
      </c>
      <c r="J8" s="1" t="s">
        <v>50</v>
      </c>
      <c r="K8" s="1" t="s">
        <v>51</v>
      </c>
      <c r="L8" s="3" t="str">
        <f t="shared" si="0"/>
        <v>Outstanding</v>
      </c>
      <c r="M8" s="11" t="s">
        <v>19</v>
      </c>
    </row>
    <row r="9" spans="1:13" ht="60" customHeight="1" x14ac:dyDescent="0.35">
      <c r="A9" s="9" t="s">
        <v>52</v>
      </c>
      <c r="B9" s="1" t="s">
        <v>53</v>
      </c>
      <c r="C9" s="2" t="s">
        <v>15</v>
      </c>
      <c r="D9" s="3" t="s">
        <v>16</v>
      </c>
      <c r="E9" s="3" t="s">
        <v>17</v>
      </c>
      <c r="F9" s="3" t="s">
        <v>18</v>
      </c>
      <c r="G9" s="3" t="s">
        <v>19</v>
      </c>
      <c r="H9" s="4" t="s">
        <v>19</v>
      </c>
      <c r="I9" s="1" t="s">
        <v>54</v>
      </c>
      <c r="J9" s="1" t="s">
        <v>55</v>
      </c>
      <c r="K9" s="1" t="s">
        <v>51</v>
      </c>
      <c r="L9" s="3" t="str">
        <f t="shared" si="0"/>
        <v>Outstanding</v>
      </c>
      <c r="M9" s="11" t="s">
        <v>19</v>
      </c>
    </row>
    <row r="10" spans="1:13" ht="60" customHeight="1" x14ac:dyDescent="0.35">
      <c r="A10" s="9" t="s">
        <v>56</v>
      </c>
      <c r="B10" s="1" t="s">
        <v>57</v>
      </c>
      <c r="C10" s="2" t="s">
        <v>15</v>
      </c>
      <c r="D10" s="3" t="s">
        <v>16</v>
      </c>
      <c r="E10" s="3" t="s">
        <v>17</v>
      </c>
      <c r="F10" s="3" t="s">
        <v>18</v>
      </c>
      <c r="G10" s="3" t="s">
        <v>19</v>
      </c>
      <c r="H10" s="4" t="s">
        <v>19</v>
      </c>
      <c r="I10" s="1" t="s">
        <v>54</v>
      </c>
      <c r="J10" s="1" t="s">
        <v>58</v>
      </c>
      <c r="K10" s="1" t="s">
        <v>51</v>
      </c>
      <c r="L10" s="3" t="str">
        <f t="shared" si="0"/>
        <v>Outstanding</v>
      </c>
      <c r="M10" s="11" t="s">
        <v>19</v>
      </c>
    </row>
    <row r="11" spans="1:13" ht="60" customHeight="1" x14ac:dyDescent="0.35">
      <c r="A11" s="9" t="s">
        <v>59</v>
      </c>
      <c r="B11" s="1" t="s">
        <v>60</v>
      </c>
      <c r="C11" s="2" t="s">
        <v>15</v>
      </c>
      <c r="D11" s="3" t="s">
        <v>16</v>
      </c>
      <c r="E11" s="3" t="s">
        <v>17</v>
      </c>
      <c r="F11" s="3" t="s">
        <v>18</v>
      </c>
      <c r="G11" s="3" t="s">
        <v>19</v>
      </c>
      <c r="H11" s="4" t="s">
        <v>19</v>
      </c>
      <c r="I11" s="1" t="s">
        <v>49</v>
      </c>
      <c r="J11" s="1" t="s">
        <v>61</v>
      </c>
      <c r="K11" s="1" t="s">
        <v>51</v>
      </c>
      <c r="L11" s="3" t="str">
        <f t="shared" si="0"/>
        <v>Outstanding</v>
      </c>
      <c r="M11" s="11" t="s">
        <v>19</v>
      </c>
    </row>
    <row r="12" spans="1:13" ht="60" customHeight="1" x14ac:dyDescent="0.35">
      <c r="A12" s="9" t="s">
        <v>62</v>
      </c>
      <c r="B12" s="1" t="s">
        <v>63</v>
      </c>
      <c r="C12" s="2" t="s">
        <v>15</v>
      </c>
      <c r="D12" s="3" t="s">
        <v>16</v>
      </c>
      <c r="E12" s="3" t="s">
        <v>17</v>
      </c>
      <c r="F12" s="3" t="s">
        <v>18</v>
      </c>
      <c r="G12" s="3" t="s">
        <v>19</v>
      </c>
      <c r="H12" s="4" t="s">
        <v>19</v>
      </c>
      <c r="I12" s="1" t="s">
        <v>49</v>
      </c>
      <c r="J12" s="1" t="s">
        <v>64</v>
      </c>
      <c r="K12" s="1" t="s">
        <v>51</v>
      </c>
      <c r="L12" s="3" t="str">
        <f t="shared" si="0"/>
        <v>Outstanding</v>
      </c>
      <c r="M12" s="11" t="s">
        <v>19</v>
      </c>
    </row>
    <row r="13" spans="1:13" ht="60" customHeight="1" x14ac:dyDescent="0.35">
      <c r="A13" s="9" t="s">
        <v>65</v>
      </c>
      <c r="B13" s="1" t="s">
        <v>66</v>
      </c>
      <c r="C13" s="2" t="s">
        <v>15</v>
      </c>
      <c r="D13" s="3" t="s">
        <v>16</v>
      </c>
      <c r="E13" s="3" t="s">
        <v>17</v>
      </c>
      <c r="F13" s="3" t="s">
        <v>18</v>
      </c>
      <c r="G13" s="3" t="s">
        <v>19</v>
      </c>
      <c r="H13" s="4" t="s">
        <v>19</v>
      </c>
      <c r="I13" s="1" t="s">
        <v>49</v>
      </c>
      <c r="J13" s="1" t="s">
        <v>67</v>
      </c>
      <c r="K13" s="1" t="s">
        <v>51</v>
      </c>
      <c r="L13" s="3" t="str">
        <f t="shared" si="0"/>
        <v>Outstanding</v>
      </c>
      <c r="M13" s="11" t="s">
        <v>19</v>
      </c>
    </row>
    <row r="14" spans="1:13" ht="60" customHeight="1" x14ac:dyDescent="0.35">
      <c r="A14" s="9" t="s">
        <v>68</v>
      </c>
      <c r="B14" s="1" t="s">
        <v>69</v>
      </c>
      <c r="C14" s="2" t="s">
        <v>15</v>
      </c>
      <c r="D14" s="3" t="s">
        <v>16</v>
      </c>
      <c r="E14" s="3" t="s">
        <v>17</v>
      </c>
      <c r="F14" s="3" t="s">
        <v>18</v>
      </c>
      <c r="G14" s="3" t="s">
        <v>19</v>
      </c>
      <c r="H14" s="4" t="s">
        <v>19</v>
      </c>
      <c r="I14" s="1" t="s">
        <v>49</v>
      </c>
      <c r="J14" s="1" t="s">
        <v>70</v>
      </c>
      <c r="K14" s="1" t="s">
        <v>51</v>
      </c>
      <c r="L14" s="3" t="str">
        <f t="shared" si="0"/>
        <v>Outstanding</v>
      </c>
      <c r="M14" s="11" t="s">
        <v>19</v>
      </c>
    </row>
    <row r="15" spans="1:13" ht="60" customHeight="1" x14ac:dyDescent="0.35">
      <c r="A15" s="9" t="s">
        <v>71</v>
      </c>
      <c r="B15" s="1" t="s">
        <v>72</v>
      </c>
      <c r="C15" s="2" t="s">
        <v>15</v>
      </c>
      <c r="D15" s="3" t="s">
        <v>16</v>
      </c>
      <c r="E15" s="3" t="s">
        <v>17</v>
      </c>
      <c r="F15" s="3" t="s">
        <v>18</v>
      </c>
      <c r="G15" s="3" t="s">
        <v>19</v>
      </c>
      <c r="H15" s="4" t="s">
        <v>19</v>
      </c>
      <c r="I15" s="1" t="s">
        <v>49</v>
      </c>
      <c r="J15" s="1" t="s">
        <v>73</v>
      </c>
      <c r="K15" s="1" t="s">
        <v>51</v>
      </c>
      <c r="L15" s="3" t="str">
        <f t="shared" si="0"/>
        <v>Outstanding</v>
      </c>
      <c r="M15" s="11" t="s">
        <v>19</v>
      </c>
    </row>
    <row r="16" spans="1:13" ht="60" customHeight="1" x14ac:dyDescent="0.35">
      <c r="A16" s="9" t="s">
        <v>74</v>
      </c>
      <c r="B16" s="1" t="s">
        <v>75</v>
      </c>
      <c r="C16" s="2" t="s">
        <v>15</v>
      </c>
      <c r="D16" s="3" t="s">
        <v>16</v>
      </c>
      <c r="E16" s="3" t="s">
        <v>17</v>
      </c>
      <c r="F16" s="3" t="s">
        <v>18</v>
      </c>
      <c r="G16" s="3" t="s">
        <v>19</v>
      </c>
      <c r="H16" s="4" t="s">
        <v>19</v>
      </c>
      <c r="I16" s="1" t="s">
        <v>49</v>
      </c>
      <c r="J16" s="1" t="s">
        <v>76</v>
      </c>
      <c r="K16" s="1" t="s">
        <v>51</v>
      </c>
      <c r="L16" s="3" t="str">
        <f t="shared" si="0"/>
        <v>Outstanding</v>
      </c>
      <c r="M16" s="11" t="s">
        <v>19</v>
      </c>
    </row>
    <row r="17" spans="1:13" ht="60" customHeight="1" x14ac:dyDescent="0.35">
      <c r="A17" s="9" t="s">
        <v>77</v>
      </c>
      <c r="B17" s="1" t="s">
        <v>78</v>
      </c>
      <c r="C17" s="2" t="s">
        <v>15</v>
      </c>
      <c r="D17" s="3" t="s">
        <v>16</v>
      </c>
      <c r="E17" s="3" t="s">
        <v>17</v>
      </c>
      <c r="F17" s="3" t="s">
        <v>18</v>
      </c>
      <c r="G17" s="3" t="s">
        <v>19</v>
      </c>
      <c r="H17" s="4" t="s">
        <v>19</v>
      </c>
      <c r="I17" s="1" t="s">
        <v>79</v>
      </c>
      <c r="J17" s="1" t="s">
        <v>80</v>
      </c>
      <c r="K17" s="1" t="s">
        <v>81</v>
      </c>
      <c r="L17" s="3" t="str">
        <f t="shared" si="0"/>
        <v>Outstanding</v>
      </c>
      <c r="M17" s="11" t="s">
        <v>19</v>
      </c>
    </row>
    <row r="18" spans="1:13" ht="60" customHeight="1" x14ac:dyDescent="0.35">
      <c r="A18" s="9" t="s">
        <v>82</v>
      </c>
      <c r="B18" s="1" t="s">
        <v>83</v>
      </c>
      <c r="C18" s="2" t="s">
        <v>15</v>
      </c>
      <c r="D18" s="3" t="s">
        <v>16</v>
      </c>
      <c r="E18" s="3" t="s">
        <v>17</v>
      </c>
      <c r="F18" s="3" t="s">
        <v>18</v>
      </c>
      <c r="G18" s="3" t="s">
        <v>19</v>
      </c>
      <c r="H18" s="4" t="s">
        <v>19</v>
      </c>
      <c r="I18" s="1" t="s">
        <v>84</v>
      </c>
      <c r="J18" s="1" t="s">
        <v>85</v>
      </c>
      <c r="K18" s="1" t="s">
        <v>86</v>
      </c>
      <c r="L18" s="3" t="str">
        <f t="shared" si="0"/>
        <v>Outstanding</v>
      </c>
      <c r="M18" s="11" t="s">
        <v>19</v>
      </c>
    </row>
    <row r="19" spans="1:13" ht="60" customHeight="1" x14ac:dyDescent="0.35">
      <c r="A19" s="9" t="s">
        <v>87</v>
      </c>
      <c r="B19" s="1" t="s">
        <v>88</v>
      </c>
      <c r="C19" s="2" t="s">
        <v>15</v>
      </c>
      <c r="D19" s="3" t="s">
        <v>16</v>
      </c>
      <c r="E19" s="3" t="s">
        <v>17</v>
      </c>
      <c r="F19" s="3" t="s">
        <v>18</v>
      </c>
      <c r="G19" s="3" t="s">
        <v>19</v>
      </c>
      <c r="H19" s="4" t="s">
        <v>19</v>
      </c>
      <c r="I19" s="1" t="s">
        <v>89</v>
      </c>
      <c r="J19" s="1" t="s">
        <v>90</v>
      </c>
      <c r="K19" s="1" t="s">
        <v>91</v>
      </c>
      <c r="L19" s="3" t="str">
        <f t="shared" si="0"/>
        <v>Outstanding</v>
      </c>
      <c r="M19" s="11" t="s">
        <v>19</v>
      </c>
    </row>
    <row r="20" spans="1:13" ht="60" customHeight="1" x14ac:dyDescent="0.35">
      <c r="A20" s="9" t="s">
        <v>92</v>
      </c>
      <c r="B20" s="1" t="s">
        <v>93</v>
      </c>
      <c r="C20" s="2" t="s">
        <v>15</v>
      </c>
      <c r="D20" s="3" t="s">
        <v>16</v>
      </c>
      <c r="E20" s="3" t="s">
        <v>17</v>
      </c>
      <c r="F20" s="3" t="s">
        <v>18</v>
      </c>
      <c r="G20" s="3" t="s">
        <v>19</v>
      </c>
      <c r="H20" s="4" t="s">
        <v>19</v>
      </c>
      <c r="I20" s="1" t="s">
        <v>94</v>
      </c>
      <c r="J20" s="1" t="s">
        <v>95</v>
      </c>
      <c r="K20" s="1" t="s">
        <v>96</v>
      </c>
      <c r="L20" s="3" t="str">
        <f t="shared" si="0"/>
        <v>Outstanding</v>
      </c>
      <c r="M20" s="11" t="s">
        <v>19</v>
      </c>
    </row>
    <row r="21" spans="1:13" ht="60" customHeight="1" x14ac:dyDescent="0.35">
      <c r="A21" s="9" t="s">
        <v>97</v>
      </c>
      <c r="B21" s="1" t="s">
        <v>98</v>
      </c>
      <c r="C21" s="2" t="s">
        <v>15</v>
      </c>
      <c r="D21" s="3" t="s">
        <v>16</v>
      </c>
      <c r="E21" s="3" t="s">
        <v>17</v>
      </c>
      <c r="F21" s="3" t="s">
        <v>18</v>
      </c>
      <c r="G21" s="3" t="s">
        <v>19</v>
      </c>
      <c r="H21" s="4" t="s">
        <v>19</v>
      </c>
      <c r="I21" s="1" t="s">
        <v>94</v>
      </c>
      <c r="J21" s="1" t="s">
        <v>99</v>
      </c>
      <c r="K21" s="1" t="s">
        <v>96</v>
      </c>
      <c r="L21" s="3" t="str">
        <f t="shared" si="0"/>
        <v>Outstanding</v>
      </c>
      <c r="M21" s="11" t="s">
        <v>19</v>
      </c>
    </row>
    <row r="22" spans="1:13" ht="60" customHeight="1" x14ac:dyDescent="0.35">
      <c r="A22" s="9" t="s">
        <v>100</v>
      </c>
      <c r="B22" s="1" t="s">
        <v>101</v>
      </c>
      <c r="C22" s="2" t="s">
        <v>15</v>
      </c>
      <c r="D22" s="3" t="s">
        <v>16</v>
      </c>
      <c r="E22" s="3" t="s">
        <v>17</v>
      </c>
      <c r="F22" s="3" t="s">
        <v>18</v>
      </c>
      <c r="G22" s="3" t="s">
        <v>19</v>
      </c>
      <c r="H22" s="4" t="s">
        <v>19</v>
      </c>
      <c r="I22" s="1" t="s">
        <v>94</v>
      </c>
      <c r="J22" s="1" t="s">
        <v>102</v>
      </c>
      <c r="K22" s="1" t="s">
        <v>96</v>
      </c>
      <c r="L22" s="3" t="str">
        <f t="shared" si="0"/>
        <v>Outstanding</v>
      </c>
      <c r="M22" s="11" t="s">
        <v>19</v>
      </c>
    </row>
    <row r="23" spans="1:13" ht="60" customHeight="1" x14ac:dyDescent="0.35">
      <c r="A23" s="9" t="s">
        <v>103</v>
      </c>
      <c r="B23" s="1" t="s">
        <v>104</v>
      </c>
      <c r="C23" s="2" t="s">
        <v>15</v>
      </c>
      <c r="D23" s="3" t="s">
        <v>16</v>
      </c>
      <c r="E23" s="3" t="s">
        <v>17</v>
      </c>
      <c r="F23" s="3" t="s">
        <v>18</v>
      </c>
      <c r="G23" s="3" t="s">
        <v>19</v>
      </c>
      <c r="H23" s="4" t="s">
        <v>19</v>
      </c>
      <c r="I23" s="1" t="s">
        <v>94</v>
      </c>
      <c r="J23" s="1" t="s">
        <v>105</v>
      </c>
      <c r="K23" s="1" t="s">
        <v>96</v>
      </c>
      <c r="L23" s="3" t="str">
        <f t="shared" si="0"/>
        <v>Outstanding</v>
      </c>
      <c r="M23" s="11" t="s">
        <v>19</v>
      </c>
    </row>
    <row r="24" spans="1:13" ht="60" customHeight="1" x14ac:dyDescent="0.35">
      <c r="A24" s="9" t="s">
        <v>106</v>
      </c>
      <c r="B24" s="1" t="s">
        <v>107</v>
      </c>
      <c r="C24" s="2" t="s">
        <v>15</v>
      </c>
      <c r="D24" s="3" t="s">
        <v>16</v>
      </c>
      <c r="E24" s="3" t="s">
        <v>17</v>
      </c>
      <c r="F24" s="3" t="s">
        <v>18</v>
      </c>
      <c r="G24" s="3" t="s">
        <v>19</v>
      </c>
      <c r="H24" s="4" t="s">
        <v>19</v>
      </c>
      <c r="I24" s="1" t="s">
        <v>94</v>
      </c>
      <c r="J24" s="1" t="s">
        <v>108</v>
      </c>
      <c r="K24" s="1" t="s">
        <v>109</v>
      </c>
      <c r="L24" s="3" t="str">
        <f t="shared" si="0"/>
        <v>Outstanding</v>
      </c>
      <c r="M24" s="11" t="s">
        <v>19</v>
      </c>
    </row>
    <row r="25" spans="1:13" ht="60" customHeight="1" x14ac:dyDescent="0.35">
      <c r="A25" s="9" t="s">
        <v>110</v>
      </c>
      <c r="B25" s="1" t="s">
        <v>111</v>
      </c>
      <c r="C25" s="2" t="s">
        <v>15</v>
      </c>
      <c r="D25" s="3" t="s">
        <v>16</v>
      </c>
      <c r="E25" s="3" t="s">
        <v>17</v>
      </c>
      <c r="F25" s="3" t="s">
        <v>18</v>
      </c>
      <c r="G25" s="3" t="s">
        <v>19</v>
      </c>
      <c r="H25" s="4" t="s">
        <v>19</v>
      </c>
      <c r="I25" s="1" t="s">
        <v>94</v>
      </c>
      <c r="J25" s="1" t="s">
        <v>112</v>
      </c>
      <c r="K25" s="1" t="s">
        <v>96</v>
      </c>
      <c r="L25" s="3" t="str">
        <f t="shared" si="0"/>
        <v>Outstanding</v>
      </c>
      <c r="M25" s="11" t="s">
        <v>19</v>
      </c>
    </row>
    <row r="26" spans="1:13" ht="60" customHeight="1" x14ac:dyDescent="0.35">
      <c r="A26" s="9" t="s">
        <v>113</v>
      </c>
      <c r="B26" s="1" t="s">
        <v>114</v>
      </c>
      <c r="C26" s="2" t="s">
        <v>15</v>
      </c>
      <c r="D26" s="3" t="s">
        <v>16</v>
      </c>
      <c r="E26" s="3" t="s">
        <v>17</v>
      </c>
      <c r="F26" s="3" t="s">
        <v>18</v>
      </c>
      <c r="G26" s="3" t="s">
        <v>19</v>
      </c>
      <c r="H26" s="4" t="s">
        <v>19</v>
      </c>
      <c r="I26" s="1" t="s">
        <v>115</v>
      </c>
      <c r="J26" s="1" t="s">
        <v>116</v>
      </c>
      <c r="K26" s="1" t="s">
        <v>117</v>
      </c>
      <c r="L26" s="3" t="str">
        <f t="shared" si="0"/>
        <v>Outstanding</v>
      </c>
      <c r="M26" s="11" t="s">
        <v>19</v>
      </c>
    </row>
    <row r="27" spans="1:13" ht="60" customHeight="1" x14ac:dyDescent="0.35">
      <c r="A27" s="9" t="s">
        <v>118</v>
      </c>
      <c r="B27" s="1" t="s">
        <v>119</v>
      </c>
      <c r="C27" s="2" t="s">
        <v>15</v>
      </c>
      <c r="D27" s="3" t="s">
        <v>16</v>
      </c>
      <c r="E27" s="3" t="s">
        <v>17</v>
      </c>
      <c r="F27" s="3" t="s">
        <v>18</v>
      </c>
      <c r="G27" s="3" t="s">
        <v>19</v>
      </c>
      <c r="H27" s="4" t="s">
        <v>19</v>
      </c>
      <c r="I27" s="1" t="s">
        <v>120</v>
      </c>
      <c r="J27" s="1" t="s">
        <v>121</v>
      </c>
      <c r="K27" s="1" t="s">
        <v>122</v>
      </c>
      <c r="L27" s="3" t="str">
        <f t="shared" si="0"/>
        <v>Outstanding</v>
      </c>
      <c r="M27" s="11" t="s">
        <v>19</v>
      </c>
    </row>
    <row r="28" spans="1:13" ht="60" customHeight="1" x14ac:dyDescent="0.35">
      <c r="A28" s="9" t="s">
        <v>123</v>
      </c>
      <c r="B28" s="1" t="s">
        <v>124</v>
      </c>
      <c r="C28" s="2" t="s">
        <v>25</v>
      </c>
      <c r="D28" s="3" t="s">
        <v>16</v>
      </c>
      <c r="E28" s="3" t="s">
        <v>17</v>
      </c>
      <c r="F28" s="3" t="s">
        <v>18</v>
      </c>
      <c r="G28" s="3" t="s">
        <v>19</v>
      </c>
      <c r="H28" s="4" t="s">
        <v>19</v>
      </c>
      <c r="I28" s="1" t="s">
        <v>125</v>
      </c>
      <c r="J28" s="1" t="s">
        <v>126</v>
      </c>
      <c r="K28" s="1" t="s">
        <v>127</v>
      </c>
      <c r="L28" s="3" t="str">
        <f t="shared" si="0"/>
        <v>Outstanding</v>
      </c>
      <c r="M28" s="11" t="s">
        <v>19</v>
      </c>
    </row>
    <row r="29" spans="1:13" ht="60" customHeight="1" x14ac:dyDescent="0.35">
      <c r="A29" s="9" t="s">
        <v>128</v>
      </c>
      <c r="B29" s="1" t="s">
        <v>129</v>
      </c>
      <c r="C29" s="2" t="s">
        <v>15</v>
      </c>
      <c r="D29" s="3" t="s">
        <v>16</v>
      </c>
      <c r="E29" s="3" t="s">
        <v>17</v>
      </c>
      <c r="F29" s="3" t="s">
        <v>18</v>
      </c>
      <c r="G29" s="3" t="s">
        <v>19</v>
      </c>
      <c r="H29" s="4" t="s">
        <v>19</v>
      </c>
      <c r="I29" s="1" t="s">
        <v>130</v>
      </c>
      <c r="J29" s="1" t="s">
        <v>131</v>
      </c>
      <c r="K29" s="1" t="s">
        <v>132</v>
      </c>
      <c r="L29" s="3" t="str">
        <f t="shared" si="0"/>
        <v>Outstanding</v>
      </c>
      <c r="M29" s="11" t="s">
        <v>19</v>
      </c>
    </row>
    <row r="30" spans="1:13" ht="60" customHeight="1" x14ac:dyDescent="0.35">
      <c r="A30" s="9" t="s">
        <v>133</v>
      </c>
      <c r="B30" s="1" t="s">
        <v>134</v>
      </c>
      <c r="C30" s="2" t="s">
        <v>15</v>
      </c>
      <c r="D30" s="3" t="s">
        <v>16</v>
      </c>
      <c r="E30" s="3" t="s">
        <v>17</v>
      </c>
      <c r="F30" s="3" t="s">
        <v>18</v>
      </c>
      <c r="G30" s="3" t="s">
        <v>19</v>
      </c>
      <c r="H30" s="4" t="s">
        <v>19</v>
      </c>
      <c r="I30" s="1" t="s">
        <v>135</v>
      </c>
      <c r="J30" s="1" t="s">
        <v>136</v>
      </c>
      <c r="K30" s="1" t="s">
        <v>137</v>
      </c>
      <c r="L30" s="3" t="str">
        <f t="shared" si="0"/>
        <v>Outstanding</v>
      </c>
      <c r="M30" s="11" t="s">
        <v>19</v>
      </c>
    </row>
    <row r="31" spans="1:13" ht="60" customHeight="1" x14ac:dyDescent="0.35">
      <c r="A31" s="9" t="s">
        <v>138</v>
      </c>
      <c r="B31" s="1" t="s">
        <v>139</v>
      </c>
      <c r="C31" s="2" t="s">
        <v>15</v>
      </c>
      <c r="D31" s="3" t="s">
        <v>16</v>
      </c>
      <c r="E31" s="3" t="s">
        <v>17</v>
      </c>
      <c r="F31" s="3" t="s">
        <v>18</v>
      </c>
      <c r="G31" s="3" t="s">
        <v>19</v>
      </c>
      <c r="H31" s="4" t="s">
        <v>19</v>
      </c>
      <c r="I31" s="1" t="s">
        <v>140</v>
      </c>
      <c r="J31" s="1" t="s">
        <v>141</v>
      </c>
      <c r="K31" s="1" t="s">
        <v>142</v>
      </c>
      <c r="L31" s="3" t="str">
        <f t="shared" si="0"/>
        <v>Outstanding</v>
      </c>
      <c r="M31" s="11" t="s">
        <v>19</v>
      </c>
    </row>
    <row r="32" spans="1:13" ht="60" customHeight="1" x14ac:dyDescent="0.35">
      <c r="A32" s="9" t="s">
        <v>143</v>
      </c>
      <c r="B32" s="1" t="s">
        <v>144</v>
      </c>
      <c r="C32" s="2" t="s">
        <v>15</v>
      </c>
      <c r="D32" s="3" t="s">
        <v>16</v>
      </c>
      <c r="E32" s="3" t="s">
        <v>17</v>
      </c>
      <c r="F32" s="3" t="s">
        <v>18</v>
      </c>
      <c r="G32" s="3" t="s">
        <v>19</v>
      </c>
      <c r="H32" s="4" t="s">
        <v>19</v>
      </c>
      <c r="I32" s="1" t="s">
        <v>145</v>
      </c>
      <c r="J32" s="1" t="s">
        <v>146</v>
      </c>
      <c r="K32" s="1" t="s">
        <v>147</v>
      </c>
      <c r="L32" s="3" t="str">
        <f t="shared" si="0"/>
        <v>Outstanding</v>
      </c>
      <c r="M32" s="11" t="s">
        <v>19</v>
      </c>
    </row>
    <row r="33" spans="1:13" ht="60" customHeight="1" x14ac:dyDescent="0.35">
      <c r="A33" s="9" t="s">
        <v>148</v>
      </c>
      <c r="B33" s="1" t="s">
        <v>149</v>
      </c>
      <c r="C33" s="2" t="s">
        <v>15</v>
      </c>
      <c r="D33" s="3" t="s">
        <v>16</v>
      </c>
      <c r="E33" s="3" t="s">
        <v>17</v>
      </c>
      <c r="F33" s="3" t="s">
        <v>18</v>
      </c>
      <c r="G33" s="3" t="s">
        <v>19</v>
      </c>
      <c r="H33" s="4" t="s">
        <v>19</v>
      </c>
      <c r="I33" s="1" t="s">
        <v>150</v>
      </c>
      <c r="J33" s="1" t="s">
        <v>151</v>
      </c>
      <c r="K33" s="1" t="s">
        <v>152</v>
      </c>
      <c r="L33" s="3" t="str">
        <f t="shared" si="0"/>
        <v>Outstanding</v>
      </c>
      <c r="M33" s="11" t="s">
        <v>19</v>
      </c>
    </row>
    <row r="34" spans="1:13" ht="60" customHeight="1" x14ac:dyDescent="0.35">
      <c r="A34" s="9" t="s">
        <v>153</v>
      </c>
      <c r="B34" s="1" t="s">
        <v>154</v>
      </c>
      <c r="C34" s="2" t="s">
        <v>15</v>
      </c>
      <c r="D34" s="3" t="s">
        <v>16</v>
      </c>
      <c r="E34" s="3" t="s">
        <v>17</v>
      </c>
      <c r="F34" s="3" t="s">
        <v>18</v>
      </c>
      <c r="G34" s="3" t="s">
        <v>19</v>
      </c>
      <c r="H34" s="4" t="s">
        <v>19</v>
      </c>
      <c r="I34" s="1" t="s">
        <v>150</v>
      </c>
      <c r="J34" s="1" t="s">
        <v>155</v>
      </c>
      <c r="K34" s="1" t="s">
        <v>156</v>
      </c>
      <c r="L34" s="3" t="str">
        <f t="shared" si="0"/>
        <v>Outstanding</v>
      </c>
      <c r="M34" s="11" t="s">
        <v>19</v>
      </c>
    </row>
    <row r="35" spans="1:13" ht="60" customHeight="1" x14ac:dyDescent="0.35">
      <c r="A35" s="9" t="s">
        <v>157</v>
      </c>
      <c r="B35" s="1" t="s">
        <v>158</v>
      </c>
      <c r="C35" s="2" t="s">
        <v>15</v>
      </c>
      <c r="D35" s="3" t="s">
        <v>16</v>
      </c>
      <c r="E35" s="3" t="s">
        <v>17</v>
      </c>
      <c r="F35" s="3" t="s">
        <v>18</v>
      </c>
      <c r="G35" s="3" t="s">
        <v>19</v>
      </c>
      <c r="H35" s="4" t="s">
        <v>19</v>
      </c>
      <c r="I35" s="1" t="s">
        <v>150</v>
      </c>
      <c r="J35" s="1" t="s">
        <v>159</v>
      </c>
      <c r="K35" s="1" t="s">
        <v>156</v>
      </c>
      <c r="L35" s="3" t="str">
        <f t="shared" si="0"/>
        <v>Outstanding</v>
      </c>
      <c r="M35" s="11" t="s">
        <v>19</v>
      </c>
    </row>
    <row r="36" spans="1:13" ht="60" customHeight="1" x14ac:dyDescent="0.35">
      <c r="A36" s="9" t="s">
        <v>160</v>
      </c>
      <c r="B36" s="1" t="s">
        <v>161</v>
      </c>
      <c r="C36" s="2" t="s">
        <v>15</v>
      </c>
      <c r="D36" s="3" t="s">
        <v>16</v>
      </c>
      <c r="E36" s="3" t="s">
        <v>17</v>
      </c>
      <c r="F36" s="3" t="s">
        <v>18</v>
      </c>
      <c r="G36" s="3" t="s">
        <v>19</v>
      </c>
      <c r="H36" s="4" t="s">
        <v>19</v>
      </c>
      <c r="I36" s="1" t="s">
        <v>162</v>
      </c>
      <c r="J36" s="1" t="s">
        <v>163</v>
      </c>
      <c r="K36" s="1" t="s">
        <v>164</v>
      </c>
      <c r="L36" s="3" t="str">
        <f t="shared" si="0"/>
        <v>Outstanding</v>
      </c>
      <c r="M36" s="11" t="s">
        <v>19</v>
      </c>
    </row>
    <row r="37" spans="1:13" ht="60" customHeight="1" x14ac:dyDescent="0.35">
      <c r="A37" s="9" t="s">
        <v>165</v>
      </c>
      <c r="B37" s="1" t="s">
        <v>166</v>
      </c>
      <c r="C37" s="2" t="s">
        <v>15</v>
      </c>
      <c r="D37" s="3" t="s">
        <v>16</v>
      </c>
      <c r="E37" s="3" t="s">
        <v>17</v>
      </c>
      <c r="F37" s="3" t="s">
        <v>18</v>
      </c>
      <c r="G37" s="3" t="s">
        <v>19</v>
      </c>
      <c r="H37" s="4" t="s">
        <v>19</v>
      </c>
      <c r="I37" s="1" t="s">
        <v>167</v>
      </c>
      <c r="J37" s="1" t="s">
        <v>168</v>
      </c>
      <c r="K37" s="1" t="s">
        <v>169</v>
      </c>
      <c r="L37" s="3" t="str">
        <f t="shared" si="0"/>
        <v>Outstanding</v>
      </c>
      <c r="M37" s="11" t="s">
        <v>19</v>
      </c>
    </row>
    <row r="38" spans="1:13" ht="60" customHeight="1" x14ac:dyDescent="0.35">
      <c r="A38" s="9" t="s">
        <v>170</v>
      </c>
      <c r="B38" s="1" t="s">
        <v>171</v>
      </c>
      <c r="C38" s="2" t="s">
        <v>25</v>
      </c>
      <c r="D38" s="3" t="s">
        <v>16</v>
      </c>
      <c r="E38" s="3" t="s">
        <v>17</v>
      </c>
      <c r="F38" s="3" t="s">
        <v>18</v>
      </c>
      <c r="G38" s="3" t="s">
        <v>19</v>
      </c>
      <c r="H38" s="4" t="s">
        <v>19</v>
      </c>
      <c r="I38" s="1" t="s">
        <v>172</v>
      </c>
      <c r="J38" s="1" t="s">
        <v>173</v>
      </c>
      <c r="K38" s="1" t="s">
        <v>174</v>
      </c>
      <c r="L38" s="3" t="str">
        <f t="shared" si="0"/>
        <v>Outstanding</v>
      </c>
      <c r="M38" s="11" t="s">
        <v>19</v>
      </c>
    </row>
    <row r="39" spans="1:13" ht="60" customHeight="1" x14ac:dyDescent="0.35">
      <c r="A39" s="9" t="s">
        <v>175</v>
      </c>
      <c r="B39" s="1" t="s">
        <v>176</v>
      </c>
      <c r="C39" s="2" t="s">
        <v>25</v>
      </c>
      <c r="D39" s="3" t="s">
        <v>16</v>
      </c>
      <c r="E39" s="3" t="s">
        <v>17</v>
      </c>
      <c r="F39" s="3" t="s">
        <v>18</v>
      </c>
      <c r="G39" s="3" t="s">
        <v>19</v>
      </c>
      <c r="H39" s="4" t="s">
        <v>19</v>
      </c>
      <c r="I39" s="1" t="s">
        <v>177</v>
      </c>
      <c r="J39" s="1" t="s">
        <v>178</v>
      </c>
      <c r="K39" s="1" t="s">
        <v>179</v>
      </c>
      <c r="L39" s="3" t="str">
        <f t="shared" si="0"/>
        <v>Outstanding</v>
      </c>
      <c r="M39" s="11" t="s">
        <v>19</v>
      </c>
    </row>
    <row r="40" spans="1:13" ht="60" customHeight="1" x14ac:dyDescent="0.35">
      <c r="A40" s="9" t="s">
        <v>180</v>
      </c>
      <c r="B40" s="1" t="s">
        <v>181</v>
      </c>
      <c r="C40" s="2" t="s">
        <v>25</v>
      </c>
      <c r="D40" s="3" t="s">
        <v>16</v>
      </c>
      <c r="E40" s="3" t="s">
        <v>17</v>
      </c>
      <c r="F40" s="3" t="s">
        <v>18</v>
      </c>
      <c r="G40" s="3" t="s">
        <v>19</v>
      </c>
      <c r="H40" s="4" t="s">
        <v>19</v>
      </c>
      <c r="I40" s="1" t="s">
        <v>182</v>
      </c>
      <c r="J40" s="1" t="s">
        <v>183</v>
      </c>
      <c r="K40" s="1" t="s">
        <v>184</v>
      </c>
      <c r="L40" s="3" t="str">
        <f t="shared" si="0"/>
        <v>Outstanding</v>
      </c>
      <c r="M40" s="11" t="s">
        <v>19</v>
      </c>
    </row>
    <row r="41" spans="1:13" ht="60" customHeight="1" x14ac:dyDescent="0.35">
      <c r="A41" s="9" t="s">
        <v>185</v>
      </c>
      <c r="B41" s="1" t="s">
        <v>186</v>
      </c>
      <c r="C41" s="2" t="s">
        <v>15</v>
      </c>
      <c r="D41" s="3" t="s">
        <v>16</v>
      </c>
      <c r="E41" s="3" t="s">
        <v>17</v>
      </c>
      <c r="F41" s="3" t="s">
        <v>18</v>
      </c>
      <c r="G41" s="3" t="s">
        <v>19</v>
      </c>
      <c r="H41" s="4" t="s">
        <v>19</v>
      </c>
      <c r="I41" s="1" t="s">
        <v>187</v>
      </c>
      <c r="J41" s="1" t="s">
        <v>188</v>
      </c>
      <c r="K41" s="1" t="s">
        <v>189</v>
      </c>
      <c r="L41" s="3" t="str">
        <f t="shared" si="0"/>
        <v>Outstanding</v>
      </c>
      <c r="M41" s="11" t="s">
        <v>19</v>
      </c>
    </row>
    <row r="42" spans="1:13" ht="60" customHeight="1" x14ac:dyDescent="0.35">
      <c r="A42" s="9" t="s">
        <v>190</v>
      </c>
      <c r="B42" s="1" t="s">
        <v>191</v>
      </c>
      <c r="C42" s="2" t="s">
        <v>25</v>
      </c>
      <c r="D42" s="3" t="s">
        <v>16</v>
      </c>
      <c r="E42" s="3" t="s">
        <v>17</v>
      </c>
      <c r="F42" s="3" t="s">
        <v>18</v>
      </c>
      <c r="G42" s="3" t="s">
        <v>19</v>
      </c>
      <c r="H42" s="4" t="s">
        <v>19</v>
      </c>
      <c r="I42" s="1" t="s">
        <v>192</v>
      </c>
      <c r="J42" s="1" t="s">
        <v>193</v>
      </c>
      <c r="K42" s="1" t="s">
        <v>194</v>
      </c>
      <c r="L42" s="3" t="str">
        <f t="shared" si="0"/>
        <v>Outstanding</v>
      </c>
      <c r="M42" s="11" t="s">
        <v>19</v>
      </c>
    </row>
    <row r="43" spans="1:13" ht="60" customHeight="1" x14ac:dyDescent="0.35">
      <c r="A43" s="9" t="s">
        <v>195</v>
      </c>
      <c r="B43" s="1" t="s">
        <v>196</v>
      </c>
      <c r="C43" s="2" t="s">
        <v>15</v>
      </c>
      <c r="D43" s="3" t="s">
        <v>16</v>
      </c>
      <c r="E43" s="3" t="s">
        <v>17</v>
      </c>
      <c r="F43" s="3" t="s">
        <v>18</v>
      </c>
      <c r="G43" s="3" t="s">
        <v>19</v>
      </c>
      <c r="H43" s="4" t="s">
        <v>19</v>
      </c>
      <c r="I43" s="1" t="s">
        <v>197</v>
      </c>
      <c r="J43" s="1" t="s">
        <v>198</v>
      </c>
      <c r="K43" s="1" t="s">
        <v>199</v>
      </c>
      <c r="L43" s="3" t="str">
        <f t="shared" si="0"/>
        <v>Outstanding</v>
      </c>
      <c r="M43" s="11" t="s">
        <v>19</v>
      </c>
    </row>
    <row r="44" spans="1:13" ht="60" customHeight="1" x14ac:dyDescent="0.35">
      <c r="A44" s="9" t="s">
        <v>200</v>
      </c>
      <c r="B44" s="1" t="s">
        <v>201</v>
      </c>
      <c r="C44" s="2" t="s">
        <v>25</v>
      </c>
      <c r="D44" s="3" t="s">
        <v>16</v>
      </c>
      <c r="E44" s="3" t="s">
        <v>17</v>
      </c>
      <c r="F44" s="3" t="s">
        <v>18</v>
      </c>
      <c r="G44" s="3" t="s">
        <v>19</v>
      </c>
      <c r="H44" s="4" t="s">
        <v>19</v>
      </c>
      <c r="I44" s="1" t="s">
        <v>202</v>
      </c>
      <c r="J44" s="1" t="s">
        <v>203</v>
      </c>
      <c r="K44" s="1" t="s">
        <v>204</v>
      </c>
      <c r="L44" s="3" t="str">
        <f t="shared" si="0"/>
        <v>Outstanding</v>
      </c>
      <c r="M44" s="11" t="s">
        <v>19</v>
      </c>
    </row>
    <row r="45" spans="1:13" ht="60" customHeight="1" x14ac:dyDescent="0.35">
      <c r="A45" s="9" t="s">
        <v>205</v>
      </c>
      <c r="B45" s="1" t="s">
        <v>206</v>
      </c>
      <c r="C45" s="2" t="s">
        <v>25</v>
      </c>
      <c r="D45" s="3" t="s">
        <v>16</v>
      </c>
      <c r="E45" s="3" t="s">
        <v>17</v>
      </c>
      <c r="F45" s="3" t="s">
        <v>18</v>
      </c>
      <c r="G45" s="3" t="s">
        <v>19</v>
      </c>
      <c r="H45" s="4" t="s">
        <v>19</v>
      </c>
      <c r="I45" s="1" t="s">
        <v>207</v>
      </c>
      <c r="J45" s="1" t="s">
        <v>208</v>
      </c>
      <c r="K45" s="1" t="s">
        <v>209</v>
      </c>
      <c r="L45" s="3" t="str">
        <f t="shared" si="0"/>
        <v>Outstanding</v>
      </c>
      <c r="M45" s="11" t="s">
        <v>19</v>
      </c>
    </row>
    <row r="46" spans="1:13" ht="60" customHeight="1" x14ac:dyDescent="0.35">
      <c r="A46" s="9" t="s">
        <v>210</v>
      </c>
      <c r="B46" s="1" t="s">
        <v>211</v>
      </c>
      <c r="C46" s="2" t="s">
        <v>25</v>
      </c>
      <c r="D46" s="3" t="s">
        <v>16</v>
      </c>
      <c r="E46" s="3" t="s">
        <v>17</v>
      </c>
      <c r="F46" s="3" t="s">
        <v>18</v>
      </c>
      <c r="G46" s="3" t="s">
        <v>19</v>
      </c>
      <c r="H46" s="4" t="s">
        <v>19</v>
      </c>
      <c r="I46" s="1" t="s">
        <v>212</v>
      </c>
      <c r="J46" s="1" t="s">
        <v>213</v>
      </c>
      <c r="K46" s="1" t="s">
        <v>214</v>
      </c>
      <c r="L46" s="3" t="str">
        <f t="shared" si="0"/>
        <v>Outstanding</v>
      </c>
      <c r="M46" s="11" t="s">
        <v>19</v>
      </c>
    </row>
    <row r="47" spans="1:13" ht="60" customHeight="1" x14ac:dyDescent="0.35">
      <c r="A47" s="9" t="s">
        <v>215</v>
      </c>
      <c r="B47" s="1" t="s">
        <v>216</v>
      </c>
      <c r="C47" s="2" t="s">
        <v>25</v>
      </c>
      <c r="D47" s="3" t="s">
        <v>16</v>
      </c>
      <c r="E47" s="3" t="s">
        <v>17</v>
      </c>
      <c r="F47" s="3" t="s">
        <v>18</v>
      </c>
      <c r="G47" s="3" t="s">
        <v>19</v>
      </c>
      <c r="H47" s="4" t="s">
        <v>19</v>
      </c>
      <c r="I47" s="1" t="s">
        <v>217</v>
      </c>
      <c r="J47" s="1" t="s">
        <v>218</v>
      </c>
      <c r="K47" s="1" t="s">
        <v>219</v>
      </c>
      <c r="L47" s="3" t="str">
        <f t="shared" si="0"/>
        <v>Outstanding</v>
      </c>
      <c r="M47" s="11" t="s">
        <v>19</v>
      </c>
    </row>
    <row r="48" spans="1:13" ht="60" customHeight="1" x14ac:dyDescent="0.35">
      <c r="A48" s="9" t="s">
        <v>220</v>
      </c>
      <c r="B48" s="1" t="s">
        <v>221</v>
      </c>
      <c r="C48" s="2" t="s">
        <v>15</v>
      </c>
      <c r="D48" s="3" t="s">
        <v>16</v>
      </c>
      <c r="E48" s="3" t="s">
        <v>17</v>
      </c>
      <c r="F48" s="3" t="s">
        <v>18</v>
      </c>
      <c r="G48" s="3" t="s">
        <v>19</v>
      </c>
      <c r="H48" s="4" t="s">
        <v>19</v>
      </c>
      <c r="I48" s="1" t="s">
        <v>167</v>
      </c>
      <c r="J48" s="1" t="s">
        <v>222</v>
      </c>
      <c r="K48" s="1" t="s">
        <v>169</v>
      </c>
      <c r="L48" s="3" t="str">
        <f t="shared" si="0"/>
        <v>Outstanding</v>
      </c>
      <c r="M48" s="11" t="s">
        <v>19</v>
      </c>
    </row>
    <row r="49" spans="1:13" ht="60" customHeight="1" x14ac:dyDescent="0.35">
      <c r="A49" s="9" t="s">
        <v>223</v>
      </c>
      <c r="B49" s="1" t="s">
        <v>224</v>
      </c>
      <c r="C49" s="2" t="s">
        <v>15</v>
      </c>
      <c r="D49" s="3" t="s">
        <v>16</v>
      </c>
      <c r="E49" s="3" t="s">
        <v>17</v>
      </c>
      <c r="F49" s="3" t="s">
        <v>18</v>
      </c>
      <c r="G49" s="3" t="s">
        <v>19</v>
      </c>
      <c r="H49" s="4" t="s">
        <v>19</v>
      </c>
      <c r="I49" s="1" t="s">
        <v>225</v>
      </c>
      <c r="J49" s="1" t="s">
        <v>226</v>
      </c>
      <c r="K49" s="1" t="s">
        <v>227</v>
      </c>
      <c r="L49" s="3" t="str">
        <f t="shared" si="0"/>
        <v>Outstanding</v>
      </c>
      <c r="M49" s="11" t="s">
        <v>19</v>
      </c>
    </row>
    <row r="50" spans="1:13" ht="60" customHeight="1" x14ac:dyDescent="0.35">
      <c r="A50" s="9" t="s">
        <v>228</v>
      </c>
      <c r="B50" s="1" t="s">
        <v>229</v>
      </c>
      <c r="C50" s="2" t="s">
        <v>15</v>
      </c>
      <c r="D50" s="3" t="s">
        <v>16</v>
      </c>
      <c r="E50" s="3" t="s">
        <v>17</v>
      </c>
      <c r="F50" s="3" t="s">
        <v>18</v>
      </c>
      <c r="G50" s="3" t="s">
        <v>19</v>
      </c>
      <c r="H50" s="4" t="s">
        <v>19</v>
      </c>
      <c r="I50" s="1" t="s">
        <v>230</v>
      </c>
      <c r="J50" s="1" t="s">
        <v>231</v>
      </c>
      <c r="K50" s="1" t="s">
        <v>232</v>
      </c>
      <c r="L50" s="3" t="str">
        <f t="shared" si="0"/>
        <v>Outstanding</v>
      </c>
      <c r="M50" s="11" t="s">
        <v>19</v>
      </c>
    </row>
    <row r="51" spans="1:13" ht="60" customHeight="1" x14ac:dyDescent="0.35">
      <c r="A51" s="9" t="s">
        <v>233</v>
      </c>
      <c r="B51" s="1" t="s">
        <v>234</v>
      </c>
      <c r="C51" s="2" t="s">
        <v>25</v>
      </c>
      <c r="D51" s="3" t="s">
        <v>16</v>
      </c>
      <c r="E51" s="3" t="s">
        <v>17</v>
      </c>
      <c r="F51" s="3" t="s">
        <v>18</v>
      </c>
      <c r="G51" s="3" t="s">
        <v>19</v>
      </c>
      <c r="H51" s="4" t="s">
        <v>19</v>
      </c>
      <c r="I51" s="1" t="s">
        <v>235</v>
      </c>
      <c r="J51" s="1" t="s">
        <v>236</v>
      </c>
      <c r="K51" s="1" t="s">
        <v>237</v>
      </c>
      <c r="L51" s="3" t="str">
        <f t="shared" si="0"/>
        <v>Outstanding</v>
      </c>
      <c r="M51" s="11" t="s">
        <v>19</v>
      </c>
    </row>
    <row r="52" spans="1:13" ht="60" customHeight="1" x14ac:dyDescent="0.35">
      <c r="A52" s="9" t="s">
        <v>238</v>
      </c>
      <c r="B52" s="1" t="s">
        <v>239</v>
      </c>
      <c r="C52" s="2" t="s">
        <v>15</v>
      </c>
      <c r="D52" s="3" t="s">
        <v>16</v>
      </c>
      <c r="E52" s="3" t="s">
        <v>17</v>
      </c>
      <c r="F52" s="3" t="s">
        <v>18</v>
      </c>
      <c r="G52" s="3" t="s">
        <v>19</v>
      </c>
      <c r="H52" s="4" t="s">
        <v>19</v>
      </c>
      <c r="I52" s="1" t="s">
        <v>240</v>
      </c>
      <c r="J52" s="1" t="s">
        <v>241</v>
      </c>
      <c r="K52" s="1" t="s">
        <v>242</v>
      </c>
      <c r="L52" s="3" t="str">
        <f t="shared" si="0"/>
        <v>Outstanding</v>
      </c>
      <c r="M52" s="11" t="s">
        <v>19</v>
      </c>
    </row>
    <row r="53" spans="1:13" ht="60" customHeight="1" x14ac:dyDescent="0.35">
      <c r="A53" s="9" t="s">
        <v>243</v>
      </c>
      <c r="B53" s="1" t="s">
        <v>244</v>
      </c>
      <c r="C53" s="2" t="s">
        <v>15</v>
      </c>
      <c r="D53" s="3" t="s">
        <v>16</v>
      </c>
      <c r="E53" s="3" t="s">
        <v>17</v>
      </c>
      <c r="F53" s="3" t="s">
        <v>18</v>
      </c>
      <c r="G53" s="3" t="s">
        <v>19</v>
      </c>
      <c r="H53" s="4" t="s">
        <v>19</v>
      </c>
      <c r="I53" s="1" t="s">
        <v>245</v>
      </c>
      <c r="J53" s="1" t="s">
        <v>246</v>
      </c>
      <c r="K53" s="1" t="s">
        <v>247</v>
      </c>
      <c r="L53" s="3" t="str">
        <f t="shared" si="0"/>
        <v>Outstanding</v>
      </c>
      <c r="M53" s="11" t="s">
        <v>19</v>
      </c>
    </row>
    <row r="54" spans="1:13" ht="60" customHeight="1" x14ac:dyDescent="0.35">
      <c r="A54" s="9" t="s">
        <v>248</v>
      </c>
      <c r="B54" s="1" t="s">
        <v>249</v>
      </c>
      <c r="C54" s="2" t="s">
        <v>15</v>
      </c>
      <c r="D54" s="3" t="s">
        <v>16</v>
      </c>
      <c r="E54" s="3" t="s">
        <v>17</v>
      </c>
      <c r="F54" s="3" t="s">
        <v>18</v>
      </c>
      <c r="G54" s="3" t="s">
        <v>19</v>
      </c>
      <c r="H54" s="4" t="s">
        <v>19</v>
      </c>
      <c r="I54" s="1" t="s">
        <v>250</v>
      </c>
      <c r="J54" s="1" t="s">
        <v>251</v>
      </c>
      <c r="K54" s="1" t="s">
        <v>252</v>
      </c>
      <c r="L54" s="3" t="str">
        <f t="shared" si="0"/>
        <v>Outstanding</v>
      </c>
      <c r="M54" s="11" t="s">
        <v>19</v>
      </c>
    </row>
    <row r="55" spans="1:13" ht="60" customHeight="1" x14ac:dyDescent="0.35">
      <c r="A55" s="9" t="s">
        <v>253</v>
      </c>
      <c r="B55" s="1" t="s">
        <v>254</v>
      </c>
      <c r="C55" s="2" t="s">
        <v>15</v>
      </c>
      <c r="D55" s="3" t="s">
        <v>16</v>
      </c>
      <c r="E55" s="3" t="s">
        <v>17</v>
      </c>
      <c r="F55" s="3" t="s">
        <v>18</v>
      </c>
      <c r="G55" s="3" t="s">
        <v>19</v>
      </c>
      <c r="H55" s="4" t="s">
        <v>19</v>
      </c>
      <c r="I55" s="1" t="s">
        <v>255</v>
      </c>
      <c r="J55" s="1" t="s">
        <v>256</v>
      </c>
      <c r="K55" s="1" t="s">
        <v>257</v>
      </c>
      <c r="L55" s="3" t="str">
        <f t="shared" si="0"/>
        <v>Outstanding</v>
      </c>
      <c r="M55" s="11" t="s">
        <v>19</v>
      </c>
    </row>
    <row r="56" spans="1:13" ht="60" customHeight="1" x14ac:dyDescent="0.35">
      <c r="A56" s="9" t="s">
        <v>258</v>
      </c>
      <c r="B56" s="1" t="s">
        <v>259</v>
      </c>
      <c r="C56" s="2" t="s">
        <v>15</v>
      </c>
      <c r="D56" s="3" t="s">
        <v>16</v>
      </c>
      <c r="E56" s="3" t="s">
        <v>17</v>
      </c>
      <c r="F56" s="3" t="s">
        <v>18</v>
      </c>
      <c r="G56" s="3" t="s">
        <v>19</v>
      </c>
      <c r="H56" s="4" t="s">
        <v>19</v>
      </c>
      <c r="I56" s="1" t="s">
        <v>260</v>
      </c>
      <c r="J56" s="1" t="s">
        <v>261</v>
      </c>
      <c r="K56" s="1" t="s">
        <v>262</v>
      </c>
      <c r="L56" s="3" t="str">
        <f t="shared" si="0"/>
        <v>Outstanding</v>
      </c>
      <c r="M56" s="11" t="s">
        <v>19</v>
      </c>
    </row>
    <row r="57" spans="1:13" ht="60" customHeight="1" x14ac:dyDescent="0.35">
      <c r="A57" s="9" t="s">
        <v>263</v>
      </c>
      <c r="B57" s="1" t="s">
        <v>264</v>
      </c>
      <c r="C57" s="2" t="s">
        <v>15</v>
      </c>
      <c r="D57" s="3" t="s">
        <v>16</v>
      </c>
      <c r="E57" s="3" t="s">
        <v>17</v>
      </c>
      <c r="F57" s="3" t="s">
        <v>18</v>
      </c>
      <c r="G57" s="3" t="s">
        <v>19</v>
      </c>
      <c r="H57" s="4" t="s">
        <v>19</v>
      </c>
      <c r="I57" s="1" t="s">
        <v>260</v>
      </c>
      <c r="J57" s="1" t="s">
        <v>265</v>
      </c>
      <c r="K57" s="1" t="s">
        <v>262</v>
      </c>
      <c r="L57" s="3" t="str">
        <f t="shared" si="0"/>
        <v>Outstanding</v>
      </c>
      <c r="M57" s="11" t="s">
        <v>19</v>
      </c>
    </row>
    <row r="58" spans="1:13" ht="60" customHeight="1" x14ac:dyDescent="0.35">
      <c r="A58" s="9" t="s">
        <v>266</v>
      </c>
      <c r="B58" s="1" t="s">
        <v>267</v>
      </c>
      <c r="C58" s="2" t="s">
        <v>15</v>
      </c>
      <c r="D58" s="3" t="s">
        <v>16</v>
      </c>
      <c r="E58" s="3" t="s">
        <v>17</v>
      </c>
      <c r="F58" s="3" t="s">
        <v>18</v>
      </c>
      <c r="G58" s="3" t="s">
        <v>19</v>
      </c>
      <c r="H58" s="4" t="s">
        <v>19</v>
      </c>
      <c r="I58" s="1" t="s">
        <v>268</v>
      </c>
      <c r="J58" s="1" t="s">
        <v>269</v>
      </c>
      <c r="K58" s="1" t="s">
        <v>270</v>
      </c>
      <c r="L58" s="3" t="str">
        <f t="shared" si="0"/>
        <v>Outstanding</v>
      </c>
      <c r="M58" s="11" t="s">
        <v>19</v>
      </c>
    </row>
    <row r="59" spans="1:13" ht="60" customHeight="1" x14ac:dyDescent="0.35">
      <c r="A59" s="9" t="s">
        <v>271</v>
      </c>
      <c r="B59" s="1" t="s">
        <v>272</v>
      </c>
      <c r="C59" s="2" t="s">
        <v>15</v>
      </c>
      <c r="D59" s="3" t="s">
        <v>16</v>
      </c>
      <c r="E59" s="3" t="s">
        <v>17</v>
      </c>
      <c r="F59" s="3" t="s">
        <v>18</v>
      </c>
      <c r="G59" s="3" t="s">
        <v>19</v>
      </c>
      <c r="H59" s="4" t="s">
        <v>19</v>
      </c>
      <c r="I59" s="1" t="s">
        <v>273</v>
      </c>
      <c r="J59" s="1" t="s">
        <v>274</v>
      </c>
      <c r="K59" s="1" t="s">
        <v>275</v>
      </c>
      <c r="L59" s="3" t="str">
        <f t="shared" si="0"/>
        <v>Outstanding</v>
      </c>
      <c r="M59" s="11" t="s">
        <v>19</v>
      </c>
    </row>
    <row r="60" spans="1:13" ht="60" customHeight="1" x14ac:dyDescent="0.35">
      <c r="A60" s="9" t="s">
        <v>276</v>
      </c>
      <c r="B60" s="1" t="s">
        <v>277</v>
      </c>
      <c r="C60" s="2" t="s">
        <v>15</v>
      </c>
      <c r="D60" s="3" t="s">
        <v>16</v>
      </c>
      <c r="E60" s="3" t="s">
        <v>17</v>
      </c>
      <c r="F60" s="3" t="s">
        <v>18</v>
      </c>
      <c r="G60" s="3" t="s">
        <v>19</v>
      </c>
      <c r="H60" s="4" t="s">
        <v>19</v>
      </c>
      <c r="I60" s="1" t="s">
        <v>278</v>
      </c>
      <c r="J60" s="1" t="s">
        <v>279</v>
      </c>
      <c r="K60" s="1" t="s">
        <v>280</v>
      </c>
      <c r="L60" s="3" t="str">
        <f t="shared" si="0"/>
        <v>Outstanding</v>
      </c>
      <c r="M60" s="11" t="s">
        <v>19</v>
      </c>
    </row>
    <row r="61" spans="1:13" ht="60" customHeight="1" x14ac:dyDescent="0.35">
      <c r="A61" s="9" t="s">
        <v>281</v>
      </c>
      <c r="B61" s="1" t="s">
        <v>282</v>
      </c>
      <c r="C61" s="2" t="s">
        <v>15</v>
      </c>
      <c r="D61" s="3" t="s">
        <v>16</v>
      </c>
      <c r="E61" s="3" t="s">
        <v>17</v>
      </c>
      <c r="F61" s="3" t="s">
        <v>18</v>
      </c>
      <c r="G61" s="3" t="s">
        <v>19</v>
      </c>
      <c r="H61" s="4" t="s">
        <v>19</v>
      </c>
      <c r="I61" s="1" t="s">
        <v>283</v>
      </c>
      <c r="J61" s="1" t="s">
        <v>284</v>
      </c>
      <c r="K61" s="1" t="s">
        <v>285</v>
      </c>
      <c r="L61" s="3" t="str">
        <f t="shared" si="0"/>
        <v>Outstanding</v>
      </c>
      <c r="M61" s="11" t="s">
        <v>19</v>
      </c>
    </row>
    <row r="62" spans="1:13" ht="60" customHeight="1" x14ac:dyDescent="0.35">
      <c r="A62" s="9" t="s">
        <v>286</v>
      </c>
      <c r="B62" s="1" t="s">
        <v>287</v>
      </c>
      <c r="C62" s="2" t="s">
        <v>15</v>
      </c>
      <c r="D62" s="3" t="s">
        <v>16</v>
      </c>
      <c r="E62" s="3" t="s">
        <v>17</v>
      </c>
      <c r="F62" s="3" t="s">
        <v>18</v>
      </c>
      <c r="G62" s="3" t="s">
        <v>19</v>
      </c>
      <c r="H62" s="4" t="s">
        <v>19</v>
      </c>
      <c r="I62" s="1" t="s">
        <v>288</v>
      </c>
      <c r="J62" s="1" t="s">
        <v>289</v>
      </c>
      <c r="K62" s="1" t="s">
        <v>285</v>
      </c>
      <c r="L62" s="3" t="str">
        <f t="shared" si="0"/>
        <v>Outstanding</v>
      </c>
      <c r="M62" s="11" t="s">
        <v>19</v>
      </c>
    </row>
    <row r="63" spans="1:13" ht="60" customHeight="1" x14ac:dyDescent="0.35">
      <c r="A63" s="9" t="s">
        <v>290</v>
      </c>
      <c r="B63" s="1" t="s">
        <v>291</v>
      </c>
      <c r="C63" s="2" t="s">
        <v>15</v>
      </c>
      <c r="D63" s="3" t="s">
        <v>16</v>
      </c>
      <c r="E63" s="3" t="s">
        <v>17</v>
      </c>
      <c r="F63" s="3" t="s">
        <v>18</v>
      </c>
      <c r="G63" s="3" t="s">
        <v>19</v>
      </c>
      <c r="H63" s="4" t="s">
        <v>19</v>
      </c>
      <c r="I63" s="1" t="s">
        <v>288</v>
      </c>
      <c r="J63" s="1" t="s">
        <v>292</v>
      </c>
      <c r="K63" s="1" t="s">
        <v>285</v>
      </c>
      <c r="L63" s="3" t="str">
        <f t="shared" si="0"/>
        <v>Outstanding</v>
      </c>
      <c r="M63" s="11" t="s">
        <v>19</v>
      </c>
    </row>
    <row r="64" spans="1:13" ht="60" customHeight="1" x14ac:dyDescent="0.35">
      <c r="A64" s="9" t="s">
        <v>293</v>
      </c>
      <c r="B64" s="1" t="s">
        <v>294</v>
      </c>
      <c r="C64" s="2" t="s">
        <v>15</v>
      </c>
      <c r="D64" s="3" t="s">
        <v>16</v>
      </c>
      <c r="E64" s="3" t="s">
        <v>17</v>
      </c>
      <c r="F64" s="3" t="s">
        <v>18</v>
      </c>
      <c r="G64" s="3" t="s">
        <v>19</v>
      </c>
      <c r="H64" s="4" t="s">
        <v>19</v>
      </c>
      <c r="I64" s="1" t="s">
        <v>295</v>
      </c>
      <c r="J64" s="1" t="s">
        <v>296</v>
      </c>
      <c r="K64" s="1" t="s">
        <v>297</v>
      </c>
      <c r="L64" s="3" t="str">
        <f t="shared" si="0"/>
        <v>Outstanding</v>
      </c>
      <c r="M64" s="11" t="s">
        <v>19</v>
      </c>
    </row>
    <row r="65" spans="1:13" ht="60" customHeight="1" x14ac:dyDescent="0.35">
      <c r="A65" s="9" t="s">
        <v>298</v>
      </c>
      <c r="B65" s="1" t="s">
        <v>299</v>
      </c>
      <c r="C65" s="2" t="s">
        <v>15</v>
      </c>
      <c r="D65" s="3" t="s">
        <v>16</v>
      </c>
      <c r="E65" s="3" t="s">
        <v>17</v>
      </c>
      <c r="F65" s="3" t="s">
        <v>18</v>
      </c>
      <c r="G65" s="3" t="s">
        <v>19</v>
      </c>
      <c r="H65" s="4" t="s">
        <v>19</v>
      </c>
      <c r="I65" s="1" t="s">
        <v>300</v>
      </c>
      <c r="J65" s="1" t="s">
        <v>301</v>
      </c>
      <c r="K65" s="1" t="s">
        <v>302</v>
      </c>
      <c r="L65" s="3" t="str">
        <f t="shared" si="0"/>
        <v>Outstanding</v>
      </c>
      <c r="M65" s="11" t="s">
        <v>19</v>
      </c>
    </row>
    <row r="66" spans="1:13" ht="60" customHeight="1" x14ac:dyDescent="0.35">
      <c r="A66" s="9" t="s">
        <v>303</v>
      </c>
      <c r="B66" s="1" t="s">
        <v>304</v>
      </c>
      <c r="C66" s="2" t="s">
        <v>15</v>
      </c>
      <c r="D66" s="3" t="s">
        <v>16</v>
      </c>
      <c r="E66" s="3" t="s">
        <v>17</v>
      </c>
      <c r="F66" s="3" t="s">
        <v>18</v>
      </c>
      <c r="G66" s="3" t="s">
        <v>19</v>
      </c>
      <c r="H66" s="4" t="s">
        <v>19</v>
      </c>
      <c r="I66" s="1" t="s">
        <v>305</v>
      </c>
      <c r="J66" s="1" t="s">
        <v>306</v>
      </c>
      <c r="K66" s="1" t="s">
        <v>307</v>
      </c>
      <c r="L66" s="3" t="str">
        <f t="shared" si="0"/>
        <v>Outstanding</v>
      </c>
      <c r="M66" s="11" t="s">
        <v>19</v>
      </c>
    </row>
    <row r="67" spans="1:13" ht="60" customHeight="1" x14ac:dyDescent="0.35">
      <c r="A67" s="9" t="s">
        <v>308</v>
      </c>
      <c r="B67" s="1" t="s">
        <v>304</v>
      </c>
      <c r="C67" s="2" t="s">
        <v>15</v>
      </c>
      <c r="D67" s="3" t="s">
        <v>16</v>
      </c>
      <c r="E67" s="3" t="s">
        <v>17</v>
      </c>
      <c r="F67" s="3" t="s">
        <v>18</v>
      </c>
      <c r="G67" s="3" t="s">
        <v>19</v>
      </c>
      <c r="H67" s="4" t="s">
        <v>19</v>
      </c>
      <c r="I67" s="1" t="s">
        <v>309</v>
      </c>
      <c r="J67" s="1" t="s">
        <v>306</v>
      </c>
      <c r="K67" s="1" t="s">
        <v>310</v>
      </c>
      <c r="L67" s="3" t="str">
        <f t="shared" si="0"/>
        <v>Outstanding</v>
      </c>
      <c r="M67" s="11" t="s">
        <v>19</v>
      </c>
    </row>
    <row r="68" spans="1:13" ht="60" customHeight="1" x14ac:dyDescent="0.35">
      <c r="A68" s="9" t="s">
        <v>311</v>
      </c>
      <c r="B68" s="1" t="s">
        <v>312</v>
      </c>
      <c r="C68" s="2" t="s">
        <v>15</v>
      </c>
      <c r="D68" s="3" t="s">
        <v>16</v>
      </c>
      <c r="E68" s="3" t="s">
        <v>17</v>
      </c>
      <c r="F68" s="3" t="s">
        <v>18</v>
      </c>
      <c r="G68" s="3" t="s">
        <v>19</v>
      </c>
      <c r="H68" s="4" t="s">
        <v>19</v>
      </c>
      <c r="I68" s="1" t="s">
        <v>313</v>
      </c>
      <c r="J68" s="1" t="s">
        <v>314</v>
      </c>
      <c r="K68" s="1" t="s">
        <v>315</v>
      </c>
      <c r="L68" s="3" t="str">
        <f t="shared" si="0"/>
        <v>Outstanding</v>
      </c>
      <c r="M68" s="11" t="s">
        <v>19</v>
      </c>
    </row>
    <row r="69" spans="1:13" ht="60" customHeight="1" x14ac:dyDescent="0.35">
      <c r="A69" s="9" t="s">
        <v>316</v>
      </c>
      <c r="B69" s="1" t="s">
        <v>317</v>
      </c>
      <c r="C69" s="2" t="s">
        <v>15</v>
      </c>
      <c r="D69" s="3" t="s">
        <v>16</v>
      </c>
      <c r="E69" s="3" t="s">
        <v>17</v>
      </c>
      <c r="F69" s="3" t="s">
        <v>18</v>
      </c>
      <c r="G69" s="3" t="s">
        <v>19</v>
      </c>
      <c r="H69" s="4" t="s">
        <v>19</v>
      </c>
      <c r="I69" s="1" t="s">
        <v>318</v>
      </c>
      <c r="J69" s="1" t="s">
        <v>319</v>
      </c>
      <c r="K69" s="1" t="s">
        <v>320</v>
      </c>
      <c r="L69" s="3" t="str">
        <f t="shared" si="0"/>
        <v>Outstanding</v>
      </c>
      <c r="M69" s="11" t="s">
        <v>19</v>
      </c>
    </row>
    <row r="70" spans="1:13" ht="60" customHeight="1" x14ac:dyDescent="0.35">
      <c r="A70" s="9" t="s">
        <v>321</v>
      </c>
      <c r="B70" s="1" t="s">
        <v>322</v>
      </c>
      <c r="C70" s="2" t="s">
        <v>15</v>
      </c>
      <c r="D70" s="3" t="s">
        <v>16</v>
      </c>
      <c r="E70" s="3" t="s">
        <v>17</v>
      </c>
      <c r="F70" s="3" t="s">
        <v>18</v>
      </c>
      <c r="G70" s="3" t="s">
        <v>19</v>
      </c>
      <c r="H70" s="4" t="s">
        <v>19</v>
      </c>
      <c r="I70" s="1" t="s">
        <v>323</v>
      </c>
      <c r="J70" s="1" t="s">
        <v>324</v>
      </c>
      <c r="K70" s="1" t="s">
        <v>325</v>
      </c>
      <c r="L70" s="3" t="str">
        <f t="shared" si="0"/>
        <v>Outstanding</v>
      </c>
      <c r="M70" s="11" t="s">
        <v>19</v>
      </c>
    </row>
    <row r="71" spans="1:13" ht="60" customHeight="1" x14ac:dyDescent="0.35">
      <c r="A71" s="9" t="s">
        <v>326</v>
      </c>
      <c r="B71" s="1" t="s">
        <v>327</v>
      </c>
      <c r="C71" s="2" t="s">
        <v>15</v>
      </c>
      <c r="D71" s="3" t="s">
        <v>16</v>
      </c>
      <c r="E71" s="3" t="s">
        <v>17</v>
      </c>
      <c r="F71" s="3" t="s">
        <v>18</v>
      </c>
      <c r="G71" s="3" t="s">
        <v>19</v>
      </c>
      <c r="H71" s="4" t="s">
        <v>19</v>
      </c>
      <c r="I71" s="1" t="s">
        <v>328</v>
      </c>
      <c r="J71" s="1" t="s">
        <v>329</v>
      </c>
      <c r="K71" s="1" t="s">
        <v>330</v>
      </c>
      <c r="L71" s="3" t="str">
        <f t="shared" si="0"/>
        <v>Outstanding</v>
      </c>
      <c r="M71" s="11" t="s">
        <v>19</v>
      </c>
    </row>
    <row r="72" spans="1:13" ht="60" customHeight="1" x14ac:dyDescent="0.35">
      <c r="A72" s="9" t="s">
        <v>331</v>
      </c>
      <c r="B72" s="1" t="s">
        <v>332</v>
      </c>
      <c r="C72" s="2" t="s">
        <v>15</v>
      </c>
      <c r="D72" s="3" t="s">
        <v>16</v>
      </c>
      <c r="E72" s="3" t="s">
        <v>17</v>
      </c>
      <c r="F72" s="3" t="s">
        <v>18</v>
      </c>
      <c r="G72" s="3" t="s">
        <v>19</v>
      </c>
      <c r="H72" s="4" t="s">
        <v>19</v>
      </c>
      <c r="I72" s="1" t="s">
        <v>333</v>
      </c>
      <c r="J72" s="1" t="s">
        <v>334</v>
      </c>
      <c r="K72" s="1" t="s">
        <v>335</v>
      </c>
      <c r="L72" s="3" t="str">
        <f t="shared" si="0"/>
        <v>Outstanding</v>
      </c>
      <c r="M72" s="11" t="s">
        <v>19</v>
      </c>
    </row>
    <row r="73" spans="1:13" ht="60" customHeight="1" x14ac:dyDescent="0.35">
      <c r="A73" s="9" t="s">
        <v>336</v>
      </c>
      <c r="B73" s="1" t="s">
        <v>337</v>
      </c>
      <c r="C73" s="2" t="s">
        <v>15</v>
      </c>
      <c r="D73" s="3" t="s">
        <v>16</v>
      </c>
      <c r="E73" s="3" t="s">
        <v>17</v>
      </c>
      <c r="F73" s="3" t="s">
        <v>18</v>
      </c>
      <c r="G73" s="3" t="s">
        <v>19</v>
      </c>
      <c r="H73" s="4" t="s">
        <v>19</v>
      </c>
      <c r="I73" s="1" t="s">
        <v>338</v>
      </c>
      <c r="J73" s="1" t="s">
        <v>339</v>
      </c>
      <c r="K73" s="1" t="s">
        <v>340</v>
      </c>
      <c r="L73" s="3" t="str">
        <f t="shared" si="0"/>
        <v>Outstanding</v>
      </c>
      <c r="M73" s="11" t="s">
        <v>19</v>
      </c>
    </row>
    <row r="74" spans="1:13" ht="60" customHeight="1" x14ac:dyDescent="0.35">
      <c r="A74" s="9" t="s">
        <v>341</v>
      </c>
      <c r="B74" s="1" t="s">
        <v>342</v>
      </c>
      <c r="C74" s="2" t="s">
        <v>15</v>
      </c>
      <c r="D74" s="3" t="s">
        <v>16</v>
      </c>
      <c r="E74" s="3" t="s">
        <v>17</v>
      </c>
      <c r="F74" s="3" t="s">
        <v>18</v>
      </c>
      <c r="G74" s="3" t="s">
        <v>19</v>
      </c>
      <c r="H74" s="4" t="s">
        <v>19</v>
      </c>
      <c r="I74" s="1" t="s">
        <v>343</v>
      </c>
      <c r="J74" s="1" t="s">
        <v>344</v>
      </c>
      <c r="K74" s="1" t="s">
        <v>345</v>
      </c>
      <c r="L74" s="3" t="str">
        <f t="shared" si="0"/>
        <v>Outstanding</v>
      </c>
      <c r="M74" s="11" t="s">
        <v>19</v>
      </c>
    </row>
    <row r="75" spans="1:13" ht="60" customHeight="1" x14ac:dyDescent="0.35">
      <c r="A75" s="9" t="s">
        <v>346</v>
      </c>
      <c r="B75" s="1" t="s">
        <v>347</v>
      </c>
      <c r="C75" s="2" t="s">
        <v>15</v>
      </c>
      <c r="D75" s="3" t="s">
        <v>16</v>
      </c>
      <c r="E75" s="3" t="s">
        <v>17</v>
      </c>
      <c r="F75" s="3" t="s">
        <v>18</v>
      </c>
      <c r="G75" s="3" t="s">
        <v>19</v>
      </c>
      <c r="H75" s="4" t="s">
        <v>19</v>
      </c>
      <c r="I75" s="1" t="s">
        <v>348</v>
      </c>
      <c r="J75" s="1" t="s">
        <v>349</v>
      </c>
      <c r="K75" s="1" t="s">
        <v>350</v>
      </c>
      <c r="L75" s="3" t="str">
        <f t="shared" si="0"/>
        <v>Outstanding</v>
      </c>
      <c r="M75" s="11" t="s">
        <v>19</v>
      </c>
    </row>
    <row r="76" spans="1:13" ht="60" customHeight="1" x14ac:dyDescent="0.35">
      <c r="A76" s="9" t="s">
        <v>351</v>
      </c>
      <c r="B76" s="1" t="s">
        <v>352</v>
      </c>
      <c r="C76" s="2" t="s">
        <v>15</v>
      </c>
      <c r="D76" s="3" t="s">
        <v>16</v>
      </c>
      <c r="E76" s="3" t="s">
        <v>17</v>
      </c>
      <c r="F76" s="3" t="s">
        <v>18</v>
      </c>
      <c r="G76" s="3" t="s">
        <v>19</v>
      </c>
      <c r="H76" s="4" t="s">
        <v>19</v>
      </c>
      <c r="I76" s="1" t="s">
        <v>353</v>
      </c>
      <c r="J76" s="1" t="s">
        <v>354</v>
      </c>
      <c r="K76" s="1" t="s">
        <v>355</v>
      </c>
      <c r="L76" s="3" t="str">
        <f t="shared" si="0"/>
        <v>Outstanding</v>
      </c>
      <c r="M76" s="11" t="s">
        <v>19</v>
      </c>
    </row>
    <row r="77" spans="1:13" ht="60" customHeight="1" x14ac:dyDescent="0.35">
      <c r="A77" s="9" t="s">
        <v>356</v>
      </c>
      <c r="B77" s="1" t="s">
        <v>357</v>
      </c>
      <c r="C77" s="2" t="s">
        <v>15</v>
      </c>
      <c r="D77" s="3" t="s">
        <v>16</v>
      </c>
      <c r="E77" s="3" t="s">
        <v>17</v>
      </c>
      <c r="F77" s="3" t="s">
        <v>18</v>
      </c>
      <c r="G77" s="3" t="s">
        <v>19</v>
      </c>
      <c r="H77" s="4" t="s">
        <v>19</v>
      </c>
      <c r="I77" s="1" t="s">
        <v>358</v>
      </c>
      <c r="J77" s="1" t="s">
        <v>359</v>
      </c>
      <c r="K77" s="1" t="s">
        <v>360</v>
      </c>
      <c r="L77" s="3" t="str">
        <f t="shared" si="0"/>
        <v>Outstanding</v>
      </c>
      <c r="M77" s="11" t="s">
        <v>19</v>
      </c>
    </row>
    <row r="78" spans="1:13" ht="60" customHeight="1" x14ac:dyDescent="0.35">
      <c r="A78" s="9" t="s">
        <v>361</v>
      </c>
      <c r="B78" s="1" t="s">
        <v>362</v>
      </c>
      <c r="C78" s="2" t="s">
        <v>15</v>
      </c>
      <c r="D78" s="3" t="s">
        <v>16</v>
      </c>
      <c r="E78" s="3" t="s">
        <v>17</v>
      </c>
      <c r="F78" s="3" t="s">
        <v>18</v>
      </c>
      <c r="G78" s="3" t="s">
        <v>19</v>
      </c>
      <c r="H78" s="4" t="s">
        <v>19</v>
      </c>
      <c r="I78" s="1" t="s">
        <v>363</v>
      </c>
      <c r="J78" s="1" t="s">
        <v>364</v>
      </c>
      <c r="K78" s="1" t="s">
        <v>365</v>
      </c>
      <c r="L78" s="3" t="str">
        <f t="shared" si="0"/>
        <v>Outstanding</v>
      </c>
      <c r="M78" s="11" t="s">
        <v>19</v>
      </c>
    </row>
    <row r="79" spans="1:13" ht="60" customHeight="1" x14ac:dyDescent="0.35">
      <c r="A79" s="9" t="s">
        <v>366</v>
      </c>
      <c r="B79" s="1" t="s">
        <v>367</v>
      </c>
      <c r="C79" s="2" t="s">
        <v>15</v>
      </c>
      <c r="D79" s="3" t="s">
        <v>16</v>
      </c>
      <c r="E79" s="3" t="s">
        <v>17</v>
      </c>
      <c r="F79" s="3" t="s">
        <v>18</v>
      </c>
      <c r="G79" s="3" t="s">
        <v>19</v>
      </c>
      <c r="H79" s="4" t="s">
        <v>19</v>
      </c>
      <c r="I79" s="1" t="s">
        <v>368</v>
      </c>
      <c r="J79" s="1" t="s">
        <v>369</v>
      </c>
      <c r="K79" s="1" t="s">
        <v>370</v>
      </c>
      <c r="L79" s="3" t="str">
        <f t="shared" si="0"/>
        <v>Outstanding</v>
      </c>
      <c r="M79" s="11" t="s">
        <v>19</v>
      </c>
    </row>
    <row r="80" spans="1:13" ht="60" customHeight="1" x14ac:dyDescent="0.35">
      <c r="A80" s="9" t="s">
        <v>371</v>
      </c>
      <c r="B80" s="1" t="s">
        <v>372</v>
      </c>
      <c r="C80" s="2" t="s">
        <v>15</v>
      </c>
      <c r="D80" s="3" t="s">
        <v>16</v>
      </c>
      <c r="E80" s="3" t="s">
        <v>17</v>
      </c>
      <c r="F80" s="3" t="s">
        <v>18</v>
      </c>
      <c r="G80" s="3" t="s">
        <v>19</v>
      </c>
      <c r="H80" s="4" t="s">
        <v>19</v>
      </c>
      <c r="I80" s="1" t="s">
        <v>373</v>
      </c>
      <c r="J80" s="1" t="s">
        <v>374</v>
      </c>
      <c r="K80" s="1" t="s">
        <v>375</v>
      </c>
      <c r="L80" s="3" t="str">
        <f t="shared" si="0"/>
        <v>Outstanding</v>
      </c>
      <c r="M80" s="11" t="s">
        <v>19</v>
      </c>
    </row>
    <row r="81" spans="1:13" ht="60" customHeight="1" x14ac:dyDescent="0.35">
      <c r="A81" s="9" t="s">
        <v>376</v>
      </c>
      <c r="B81" s="1" t="s">
        <v>377</v>
      </c>
      <c r="C81" s="2" t="s">
        <v>15</v>
      </c>
      <c r="D81" s="3" t="s">
        <v>16</v>
      </c>
      <c r="E81" s="3" t="s">
        <v>17</v>
      </c>
      <c r="F81" s="3" t="s">
        <v>18</v>
      </c>
      <c r="G81" s="3" t="s">
        <v>19</v>
      </c>
      <c r="H81" s="4" t="s">
        <v>19</v>
      </c>
      <c r="I81" s="1" t="s">
        <v>378</v>
      </c>
      <c r="J81" s="1" t="s">
        <v>379</v>
      </c>
      <c r="K81" s="1" t="s">
        <v>380</v>
      </c>
      <c r="L81" s="3" t="str">
        <f t="shared" si="0"/>
        <v>Outstanding</v>
      </c>
      <c r="M81" s="11" t="s">
        <v>19</v>
      </c>
    </row>
    <row r="82" spans="1:13" ht="60" customHeight="1" x14ac:dyDescent="0.35">
      <c r="A82" s="9" t="s">
        <v>381</v>
      </c>
      <c r="B82" s="1" t="s">
        <v>382</v>
      </c>
      <c r="C82" s="2" t="s">
        <v>15</v>
      </c>
      <c r="D82" s="3" t="s">
        <v>16</v>
      </c>
      <c r="E82" s="3" t="s">
        <v>17</v>
      </c>
      <c r="F82" s="3" t="s">
        <v>18</v>
      </c>
      <c r="G82" s="3" t="s">
        <v>19</v>
      </c>
      <c r="H82" s="4" t="s">
        <v>19</v>
      </c>
      <c r="I82" s="1" t="s">
        <v>383</v>
      </c>
      <c r="J82" s="1" t="s">
        <v>384</v>
      </c>
      <c r="K82" s="1" t="s">
        <v>385</v>
      </c>
      <c r="L82" s="3" t="str">
        <f t="shared" si="0"/>
        <v>Outstanding</v>
      </c>
      <c r="M82" s="11" t="s">
        <v>19</v>
      </c>
    </row>
    <row r="83" spans="1:13" ht="60" customHeight="1" x14ac:dyDescent="0.35">
      <c r="A83" s="9" t="s">
        <v>386</v>
      </c>
      <c r="B83" s="1" t="s">
        <v>387</v>
      </c>
      <c r="C83" s="2" t="s">
        <v>15</v>
      </c>
      <c r="D83" s="3" t="s">
        <v>16</v>
      </c>
      <c r="E83" s="3" t="s">
        <v>17</v>
      </c>
      <c r="F83" s="3" t="s">
        <v>18</v>
      </c>
      <c r="G83" s="3" t="s">
        <v>19</v>
      </c>
      <c r="H83" s="4" t="s">
        <v>19</v>
      </c>
      <c r="I83" s="1" t="s">
        <v>388</v>
      </c>
      <c r="J83" s="1" t="s">
        <v>389</v>
      </c>
      <c r="K83" s="1" t="s">
        <v>390</v>
      </c>
      <c r="L83" s="3" t="str">
        <f t="shared" si="0"/>
        <v>Outstanding</v>
      </c>
      <c r="M83" s="11" t="s">
        <v>19</v>
      </c>
    </row>
    <row r="84" spans="1:13" ht="60" customHeight="1" x14ac:dyDescent="0.35">
      <c r="A84" s="9" t="s">
        <v>391</v>
      </c>
      <c r="B84" s="1" t="s">
        <v>392</v>
      </c>
      <c r="C84" s="2" t="s">
        <v>15</v>
      </c>
      <c r="D84" s="3" t="s">
        <v>16</v>
      </c>
      <c r="E84" s="3" t="s">
        <v>17</v>
      </c>
      <c r="F84" s="3" t="s">
        <v>18</v>
      </c>
      <c r="G84" s="3" t="s">
        <v>19</v>
      </c>
      <c r="H84" s="4" t="s">
        <v>19</v>
      </c>
      <c r="I84" s="1" t="s">
        <v>260</v>
      </c>
      <c r="J84" s="1" t="s">
        <v>393</v>
      </c>
      <c r="K84" s="1" t="s">
        <v>394</v>
      </c>
      <c r="L84" s="3" t="str">
        <f t="shared" si="0"/>
        <v>Outstanding</v>
      </c>
      <c r="M84" s="11" t="s">
        <v>19</v>
      </c>
    </row>
    <row r="85" spans="1:13" ht="60" customHeight="1" x14ac:dyDescent="0.35">
      <c r="A85" s="9" t="s">
        <v>395</v>
      </c>
      <c r="B85" s="1" t="s">
        <v>396</v>
      </c>
      <c r="C85" s="2" t="s">
        <v>15</v>
      </c>
      <c r="D85" s="3" t="s">
        <v>16</v>
      </c>
      <c r="E85" s="3" t="s">
        <v>17</v>
      </c>
      <c r="F85" s="3" t="s">
        <v>18</v>
      </c>
      <c r="G85" s="3" t="s">
        <v>19</v>
      </c>
      <c r="H85" s="4" t="s">
        <v>19</v>
      </c>
      <c r="I85" s="1" t="s">
        <v>397</v>
      </c>
      <c r="J85" s="1" t="s">
        <v>398</v>
      </c>
      <c r="K85" s="1" t="s">
        <v>399</v>
      </c>
      <c r="L85" s="3" t="str">
        <f t="shared" si="0"/>
        <v>Outstanding</v>
      </c>
      <c r="M85" s="11" t="s">
        <v>19</v>
      </c>
    </row>
    <row r="86" spans="1:13" ht="60" customHeight="1" x14ac:dyDescent="0.35">
      <c r="A86" s="9" t="s">
        <v>400</v>
      </c>
      <c r="B86" s="1" t="s">
        <v>401</v>
      </c>
      <c r="C86" s="2" t="s">
        <v>15</v>
      </c>
      <c r="D86" s="3" t="s">
        <v>16</v>
      </c>
      <c r="E86" s="3" t="s">
        <v>17</v>
      </c>
      <c r="F86" s="3" t="s">
        <v>18</v>
      </c>
      <c r="G86" s="3" t="s">
        <v>19</v>
      </c>
      <c r="H86" s="4" t="s">
        <v>19</v>
      </c>
      <c r="I86" s="1" t="s">
        <v>49</v>
      </c>
      <c r="J86" s="1" t="s">
        <v>402</v>
      </c>
      <c r="K86" s="1" t="s">
        <v>403</v>
      </c>
      <c r="L86" s="3" t="str">
        <f t="shared" si="0"/>
        <v>Outstanding</v>
      </c>
      <c r="M86" s="11" t="s">
        <v>19</v>
      </c>
    </row>
    <row r="87" spans="1:13" ht="60" customHeight="1" x14ac:dyDescent="0.35">
      <c r="A87" s="9" t="s">
        <v>404</v>
      </c>
      <c r="B87" s="1" t="s">
        <v>405</v>
      </c>
      <c r="C87" s="2" t="s">
        <v>15</v>
      </c>
      <c r="D87" s="3" t="s">
        <v>16</v>
      </c>
      <c r="E87" s="3" t="s">
        <v>17</v>
      </c>
      <c r="F87" s="3" t="s">
        <v>18</v>
      </c>
      <c r="G87" s="3" t="s">
        <v>19</v>
      </c>
      <c r="H87" s="4" t="s">
        <v>19</v>
      </c>
      <c r="I87" s="1" t="s">
        <v>49</v>
      </c>
      <c r="J87" s="1" t="s">
        <v>406</v>
      </c>
      <c r="K87" s="1" t="s">
        <v>403</v>
      </c>
      <c r="L87" s="3" t="str">
        <f t="shared" si="0"/>
        <v>Outstanding</v>
      </c>
      <c r="M87" s="11" t="s">
        <v>19</v>
      </c>
    </row>
    <row r="88" spans="1:13" ht="60" customHeight="1" x14ac:dyDescent="0.35">
      <c r="A88" s="9" t="s">
        <v>407</v>
      </c>
      <c r="B88" s="1" t="s">
        <v>408</v>
      </c>
      <c r="C88" s="2" t="s">
        <v>15</v>
      </c>
      <c r="D88" s="3" t="s">
        <v>16</v>
      </c>
      <c r="E88" s="3" t="s">
        <v>17</v>
      </c>
      <c r="F88" s="3" t="s">
        <v>18</v>
      </c>
      <c r="G88" s="3" t="s">
        <v>19</v>
      </c>
      <c r="H88" s="4" t="s">
        <v>19</v>
      </c>
      <c r="I88" s="1" t="s">
        <v>49</v>
      </c>
      <c r="J88" s="1" t="s">
        <v>409</v>
      </c>
      <c r="K88" s="1" t="s">
        <v>410</v>
      </c>
      <c r="L88" s="3" t="str">
        <f t="shared" si="0"/>
        <v>Outstanding</v>
      </c>
      <c r="M88" s="11" t="s">
        <v>19</v>
      </c>
    </row>
    <row r="89" spans="1:13" ht="60" customHeight="1" x14ac:dyDescent="0.35">
      <c r="A89" s="9" t="s">
        <v>411</v>
      </c>
      <c r="B89" s="1" t="s">
        <v>412</v>
      </c>
      <c r="C89" s="2" t="s">
        <v>15</v>
      </c>
      <c r="D89" s="3" t="s">
        <v>16</v>
      </c>
      <c r="E89" s="3" t="s">
        <v>17</v>
      </c>
      <c r="F89" s="3" t="s">
        <v>18</v>
      </c>
      <c r="G89" s="3" t="s">
        <v>19</v>
      </c>
      <c r="H89" s="4" t="s">
        <v>19</v>
      </c>
      <c r="I89" s="1" t="s">
        <v>49</v>
      </c>
      <c r="J89" s="1" t="s">
        <v>413</v>
      </c>
      <c r="K89" s="1" t="s">
        <v>410</v>
      </c>
      <c r="L89" s="3" t="str">
        <f t="shared" si="0"/>
        <v>Outstanding</v>
      </c>
      <c r="M89" s="11" t="s">
        <v>19</v>
      </c>
    </row>
    <row r="90" spans="1:13" ht="60" customHeight="1" x14ac:dyDescent="0.35">
      <c r="A90" s="9" t="s">
        <v>414</v>
      </c>
      <c r="B90" s="1" t="s">
        <v>415</v>
      </c>
      <c r="C90" s="2" t="s">
        <v>15</v>
      </c>
      <c r="D90" s="3" t="s">
        <v>16</v>
      </c>
      <c r="E90" s="3" t="s">
        <v>17</v>
      </c>
      <c r="F90" s="3" t="s">
        <v>18</v>
      </c>
      <c r="G90" s="3" t="s">
        <v>19</v>
      </c>
      <c r="H90" s="4" t="s">
        <v>19</v>
      </c>
      <c r="I90" s="1" t="s">
        <v>49</v>
      </c>
      <c r="J90" s="1" t="s">
        <v>416</v>
      </c>
      <c r="K90" s="1" t="s">
        <v>403</v>
      </c>
      <c r="L90" s="3" t="str">
        <f t="shared" si="0"/>
        <v>Outstanding</v>
      </c>
      <c r="M90" s="11" t="s">
        <v>19</v>
      </c>
    </row>
    <row r="91" spans="1:13" ht="60" customHeight="1" x14ac:dyDescent="0.35">
      <c r="A91" s="9" t="s">
        <v>417</v>
      </c>
      <c r="B91" s="1" t="s">
        <v>418</v>
      </c>
      <c r="C91" s="2" t="s">
        <v>15</v>
      </c>
      <c r="D91" s="3" t="s">
        <v>16</v>
      </c>
      <c r="E91" s="3" t="s">
        <v>17</v>
      </c>
      <c r="F91" s="3" t="s">
        <v>18</v>
      </c>
      <c r="G91" s="3" t="s">
        <v>19</v>
      </c>
      <c r="H91" s="4" t="s">
        <v>19</v>
      </c>
      <c r="I91" s="1" t="s">
        <v>49</v>
      </c>
      <c r="J91" s="1" t="s">
        <v>419</v>
      </c>
      <c r="K91" s="1" t="s">
        <v>403</v>
      </c>
      <c r="L91" s="3" t="str">
        <f t="shared" si="0"/>
        <v>Outstanding</v>
      </c>
      <c r="M91" s="11" t="s">
        <v>19</v>
      </c>
    </row>
    <row r="92" spans="1:13" ht="60" customHeight="1" x14ac:dyDescent="0.35">
      <c r="A92" s="9" t="s">
        <v>420</v>
      </c>
      <c r="B92" s="1" t="s">
        <v>421</v>
      </c>
      <c r="C92" s="2" t="s">
        <v>15</v>
      </c>
      <c r="D92" s="3" t="s">
        <v>16</v>
      </c>
      <c r="E92" s="3" t="s">
        <v>17</v>
      </c>
      <c r="F92" s="3" t="s">
        <v>18</v>
      </c>
      <c r="G92" s="3" t="s">
        <v>19</v>
      </c>
      <c r="H92" s="4" t="s">
        <v>19</v>
      </c>
      <c r="I92" s="1" t="s">
        <v>49</v>
      </c>
      <c r="J92" s="1" t="s">
        <v>422</v>
      </c>
      <c r="K92" s="1" t="s">
        <v>403</v>
      </c>
      <c r="L92" s="3" t="str">
        <f t="shared" si="0"/>
        <v>Outstanding</v>
      </c>
      <c r="M92" s="11" t="s">
        <v>19</v>
      </c>
    </row>
    <row r="93" spans="1:13" ht="60" customHeight="1" x14ac:dyDescent="0.35">
      <c r="A93" s="9" t="s">
        <v>423</v>
      </c>
      <c r="B93" s="1" t="s">
        <v>424</v>
      </c>
      <c r="C93" s="2" t="s">
        <v>15</v>
      </c>
      <c r="D93" s="3" t="s">
        <v>16</v>
      </c>
      <c r="E93" s="3" t="s">
        <v>17</v>
      </c>
      <c r="F93" s="3" t="s">
        <v>18</v>
      </c>
      <c r="G93" s="3" t="s">
        <v>19</v>
      </c>
      <c r="H93" s="4" t="s">
        <v>19</v>
      </c>
      <c r="I93" s="1" t="s">
        <v>49</v>
      </c>
      <c r="J93" s="1" t="s">
        <v>425</v>
      </c>
      <c r="K93" s="1" t="s">
        <v>403</v>
      </c>
      <c r="L93" s="3" t="str">
        <f t="shared" si="0"/>
        <v>Outstanding</v>
      </c>
      <c r="M93" s="11" t="s">
        <v>19</v>
      </c>
    </row>
    <row r="94" spans="1:13" ht="60" customHeight="1" x14ac:dyDescent="0.35">
      <c r="A94" s="9" t="s">
        <v>426</v>
      </c>
      <c r="B94" s="1" t="s">
        <v>427</v>
      </c>
      <c r="C94" s="2" t="s">
        <v>15</v>
      </c>
      <c r="D94" s="3" t="s">
        <v>16</v>
      </c>
      <c r="E94" s="3" t="s">
        <v>17</v>
      </c>
      <c r="F94" s="3" t="s">
        <v>18</v>
      </c>
      <c r="G94" s="3" t="s">
        <v>19</v>
      </c>
      <c r="H94" s="4" t="s">
        <v>19</v>
      </c>
      <c r="I94" s="1" t="s">
        <v>49</v>
      </c>
      <c r="J94" s="1" t="s">
        <v>428</v>
      </c>
      <c r="K94" s="1" t="s">
        <v>403</v>
      </c>
      <c r="L94" s="3" t="str">
        <f t="shared" si="0"/>
        <v>Outstanding</v>
      </c>
      <c r="M94" s="11" t="s">
        <v>19</v>
      </c>
    </row>
    <row r="95" spans="1:13" ht="60" customHeight="1" x14ac:dyDescent="0.35">
      <c r="A95" s="9" t="s">
        <v>429</v>
      </c>
      <c r="B95" s="1" t="s">
        <v>430</v>
      </c>
      <c r="C95" s="2" t="s">
        <v>15</v>
      </c>
      <c r="D95" s="3" t="s">
        <v>16</v>
      </c>
      <c r="E95" s="3" t="s">
        <v>17</v>
      </c>
      <c r="F95" s="3" t="s">
        <v>18</v>
      </c>
      <c r="G95" s="3" t="s">
        <v>19</v>
      </c>
      <c r="H95" s="4" t="s">
        <v>19</v>
      </c>
      <c r="I95" s="1" t="s">
        <v>49</v>
      </c>
      <c r="J95" s="1" t="s">
        <v>431</v>
      </c>
      <c r="K95" s="1" t="s">
        <v>403</v>
      </c>
      <c r="L95" s="3" t="str">
        <f t="shared" si="0"/>
        <v>Outstanding</v>
      </c>
      <c r="M95" s="11" t="s">
        <v>19</v>
      </c>
    </row>
    <row r="96" spans="1:13" ht="60" customHeight="1" x14ac:dyDescent="0.35">
      <c r="A96" s="9" t="s">
        <v>432</v>
      </c>
      <c r="B96" s="1" t="s">
        <v>433</v>
      </c>
      <c r="C96" s="2" t="s">
        <v>15</v>
      </c>
      <c r="D96" s="3" t="s">
        <v>16</v>
      </c>
      <c r="E96" s="3" t="s">
        <v>17</v>
      </c>
      <c r="F96" s="3" t="s">
        <v>18</v>
      </c>
      <c r="G96" s="3" t="s">
        <v>19</v>
      </c>
      <c r="H96" s="4" t="s">
        <v>19</v>
      </c>
      <c r="I96" s="1" t="s">
        <v>49</v>
      </c>
      <c r="J96" s="1" t="s">
        <v>409</v>
      </c>
      <c r="K96" s="1" t="s">
        <v>410</v>
      </c>
      <c r="L96" s="3" t="str">
        <f t="shared" si="0"/>
        <v>Outstanding</v>
      </c>
      <c r="M96" s="11" t="s">
        <v>19</v>
      </c>
    </row>
    <row r="97" spans="1:13" ht="60" customHeight="1" x14ac:dyDescent="0.35">
      <c r="A97" s="9" t="s">
        <v>434</v>
      </c>
      <c r="B97" s="1" t="s">
        <v>435</v>
      </c>
      <c r="C97" s="2" t="s">
        <v>15</v>
      </c>
      <c r="D97" s="3" t="s">
        <v>16</v>
      </c>
      <c r="E97" s="3" t="s">
        <v>17</v>
      </c>
      <c r="F97" s="3" t="s">
        <v>18</v>
      </c>
      <c r="G97" s="3" t="s">
        <v>19</v>
      </c>
      <c r="H97" s="4" t="s">
        <v>19</v>
      </c>
      <c r="I97" s="1" t="s">
        <v>49</v>
      </c>
      <c r="J97" s="1" t="s">
        <v>409</v>
      </c>
      <c r="K97" s="1" t="s">
        <v>410</v>
      </c>
      <c r="L97" s="3" t="str">
        <f t="shared" si="0"/>
        <v>Outstanding</v>
      </c>
      <c r="M97" s="11" t="s">
        <v>19</v>
      </c>
    </row>
    <row r="98" spans="1:13" ht="60" customHeight="1" x14ac:dyDescent="0.35">
      <c r="A98" s="9" t="s">
        <v>436</v>
      </c>
      <c r="B98" s="1" t="s">
        <v>437</v>
      </c>
      <c r="C98" s="2" t="s">
        <v>15</v>
      </c>
      <c r="D98" s="3" t="s">
        <v>16</v>
      </c>
      <c r="E98" s="3" t="s">
        <v>17</v>
      </c>
      <c r="F98" s="3" t="s">
        <v>18</v>
      </c>
      <c r="G98" s="3" t="s">
        <v>19</v>
      </c>
      <c r="H98" s="4" t="s">
        <v>19</v>
      </c>
      <c r="I98" s="1" t="s">
        <v>49</v>
      </c>
      <c r="J98" s="1" t="s">
        <v>413</v>
      </c>
      <c r="K98" s="1" t="s">
        <v>410</v>
      </c>
      <c r="L98" s="3" t="str">
        <f t="shared" si="0"/>
        <v>Outstanding</v>
      </c>
      <c r="M98" s="11" t="s">
        <v>19</v>
      </c>
    </row>
    <row r="99" spans="1:13" ht="60" customHeight="1" x14ac:dyDescent="0.35">
      <c r="A99" s="9" t="s">
        <v>438</v>
      </c>
      <c r="B99" s="1" t="s">
        <v>439</v>
      </c>
      <c r="C99" s="2" t="s">
        <v>15</v>
      </c>
      <c r="D99" s="3" t="s">
        <v>16</v>
      </c>
      <c r="E99" s="3" t="s">
        <v>17</v>
      </c>
      <c r="F99" s="3" t="s">
        <v>18</v>
      </c>
      <c r="G99" s="3" t="s">
        <v>19</v>
      </c>
      <c r="H99" s="4" t="s">
        <v>19</v>
      </c>
      <c r="I99" s="1" t="s">
        <v>49</v>
      </c>
      <c r="J99" s="1" t="s">
        <v>413</v>
      </c>
      <c r="K99" s="1" t="s">
        <v>410</v>
      </c>
      <c r="L99" s="3" t="str">
        <f t="shared" si="0"/>
        <v>Outstanding</v>
      </c>
      <c r="M99" s="11" t="s">
        <v>19</v>
      </c>
    </row>
    <row r="100" spans="1:13" ht="60" customHeight="1" x14ac:dyDescent="0.35">
      <c r="A100" s="9" t="s">
        <v>440</v>
      </c>
      <c r="B100" s="1" t="s">
        <v>441</v>
      </c>
      <c r="C100" s="2" t="s">
        <v>15</v>
      </c>
      <c r="D100" s="3" t="s">
        <v>16</v>
      </c>
      <c r="E100" s="3" t="s">
        <v>17</v>
      </c>
      <c r="F100" s="3" t="s">
        <v>18</v>
      </c>
      <c r="G100" s="3" t="s">
        <v>19</v>
      </c>
      <c r="H100" s="4" t="s">
        <v>19</v>
      </c>
      <c r="I100" s="1" t="s">
        <v>49</v>
      </c>
      <c r="J100" s="1" t="s">
        <v>442</v>
      </c>
      <c r="K100" s="1" t="s">
        <v>403</v>
      </c>
      <c r="L100" s="3" t="str">
        <f t="shared" si="0"/>
        <v>Outstanding</v>
      </c>
      <c r="M100" s="11" t="s">
        <v>19</v>
      </c>
    </row>
    <row r="101" spans="1:13" ht="60" customHeight="1" x14ac:dyDescent="0.35">
      <c r="A101" s="9" t="s">
        <v>443</v>
      </c>
      <c r="B101" s="1" t="s">
        <v>444</v>
      </c>
      <c r="C101" s="2" t="s">
        <v>15</v>
      </c>
      <c r="D101" s="3" t="s">
        <v>16</v>
      </c>
      <c r="E101" s="3" t="s">
        <v>17</v>
      </c>
      <c r="F101" s="3" t="s">
        <v>18</v>
      </c>
      <c r="G101" s="3" t="s">
        <v>19</v>
      </c>
      <c r="H101" s="4" t="s">
        <v>19</v>
      </c>
      <c r="I101" s="1" t="s">
        <v>49</v>
      </c>
      <c r="J101" s="1" t="s">
        <v>445</v>
      </c>
      <c r="K101" s="1" t="s">
        <v>403</v>
      </c>
      <c r="L101" s="3" t="str">
        <f t="shared" si="0"/>
        <v>Outstanding</v>
      </c>
      <c r="M101" s="11" t="s">
        <v>19</v>
      </c>
    </row>
    <row r="102" spans="1:13" ht="60" customHeight="1" x14ac:dyDescent="0.35">
      <c r="A102" s="9" t="s">
        <v>446</v>
      </c>
      <c r="B102" s="1" t="s">
        <v>447</v>
      </c>
      <c r="C102" s="2" t="s">
        <v>15</v>
      </c>
      <c r="D102" s="3" t="s">
        <v>16</v>
      </c>
      <c r="E102" s="3" t="s">
        <v>17</v>
      </c>
      <c r="F102" s="3" t="s">
        <v>18</v>
      </c>
      <c r="G102" s="3" t="s">
        <v>19</v>
      </c>
      <c r="H102" s="4" t="s">
        <v>19</v>
      </c>
      <c r="I102" s="1" t="s">
        <v>49</v>
      </c>
      <c r="J102" s="1" t="s">
        <v>448</v>
      </c>
      <c r="K102" s="1" t="s">
        <v>403</v>
      </c>
      <c r="L102" s="3" t="str">
        <f t="shared" si="0"/>
        <v>Outstanding</v>
      </c>
      <c r="M102" s="11" t="s">
        <v>19</v>
      </c>
    </row>
    <row r="103" spans="1:13" ht="60" customHeight="1" x14ac:dyDescent="0.35">
      <c r="A103" s="9" t="s">
        <v>449</v>
      </c>
      <c r="B103" s="1" t="s">
        <v>450</v>
      </c>
      <c r="C103" s="2" t="s">
        <v>15</v>
      </c>
      <c r="D103" s="3" t="s">
        <v>16</v>
      </c>
      <c r="E103" s="3" t="s">
        <v>17</v>
      </c>
      <c r="F103" s="3" t="s">
        <v>18</v>
      </c>
      <c r="G103" s="3" t="s">
        <v>19</v>
      </c>
      <c r="H103" s="4" t="s">
        <v>19</v>
      </c>
      <c r="I103" s="1" t="s">
        <v>49</v>
      </c>
      <c r="J103" s="1" t="s">
        <v>451</v>
      </c>
      <c r="K103" s="1" t="s">
        <v>51</v>
      </c>
      <c r="L103" s="3" t="str">
        <f t="shared" si="0"/>
        <v>Outstanding</v>
      </c>
      <c r="M103" s="11" t="s">
        <v>19</v>
      </c>
    </row>
    <row r="104" spans="1:13" ht="60" customHeight="1" x14ac:dyDescent="0.35">
      <c r="A104" s="9" t="s">
        <v>452</v>
      </c>
      <c r="B104" s="1" t="s">
        <v>453</v>
      </c>
      <c r="C104" s="2" t="s">
        <v>15</v>
      </c>
      <c r="D104" s="3" t="s">
        <v>16</v>
      </c>
      <c r="E104" s="3" t="s">
        <v>17</v>
      </c>
      <c r="F104" s="3" t="s">
        <v>18</v>
      </c>
      <c r="G104" s="3" t="s">
        <v>19</v>
      </c>
      <c r="H104" s="4" t="s">
        <v>19</v>
      </c>
      <c r="I104" s="1" t="s">
        <v>49</v>
      </c>
      <c r="J104" s="1" t="s">
        <v>409</v>
      </c>
      <c r="K104" s="1" t="s">
        <v>454</v>
      </c>
      <c r="L104" s="3" t="str">
        <f t="shared" si="0"/>
        <v>Outstanding</v>
      </c>
      <c r="M104" s="11" t="s">
        <v>19</v>
      </c>
    </row>
    <row r="105" spans="1:13" ht="60" customHeight="1" x14ac:dyDescent="0.35">
      <c r="A105" s="9" t="s">
        <v>455</v>
      </c>
      <c r="B105" s="1" t="s">
        <v>456</v>
      </c>
      <c r="C105" s="2" t="s">
        <v>15</v>
      </c>
      <c r="D105" s="3" t="s">
        <v>16</v>
      </c>
      <c r="E105" s="3" t="s">
        <v>17</v>
      </c>
      <c r="F105" s="3" t="s">
        <v>18</v>
      </c>
      <c r="G105" s="3" t="s">
        <v>19</v>
      </c>
      <c r="H105" s="4" t="s">
        <v>19</v>
      </c>
      <c r="I105" s="1" t="s">
        <v>49</v>
      </c>
      <c r="J105" s="1" t="s">
        <v>413</v>
      </c>
      <c r="K105" s="1" t="s">
        <v>410</v>
      </c>
      <c r="L105" s="3" t="str">
        <f t="shared" si="0"/>
        <v>Outstanding</v>
      </c>
      <c r="M105" s="11" t="s">
        <v>19</v>
      </c>
    </row>
    <row r="106" spans="1:13" ht="60" customHeight="1" x14ac:dyDescent="0.35">
      <c r="A106" s="9" t="s">
        <v>457</v>
      </c>
      <c r="B106" s="1" t="s">
        <v>458</v>
      </c>
      <c r="C106" s="2" t="s">
        <v>15</v>
      </c>
      <c r="D106" s="3" t="s">
        <v>16</v>
      </c>
      <c r="E106" s="3" t="s">
        <v>17</v>
      </c>
      <c r="F106" s="3" t="s">
        <v>18</v>
      </c>
      <c r="G106" s="3" t="s">
        <v>19</v>
      </c>
      <c r="H106" s="4" t="s">
        <v>19</v>
      </c>
      <c r="I106" s="1" t="s">
        <v>459</v>
      </c>
      <c r="J106" s="1" t="s">
        <v>460</v>
      </c>
      <c r="K106" s="1" t="s">
        <v>461</v>
      </c>
      <c r="L106" s="3" t="str">
        <f t="shared" si="0"/>
        <v>Outstanding</v>
      </c>
      <c r="M106" s="11" t="s">
        <v>19</v>
      </c>
    </row>
    <row r="107" spans="1:13" ht="60" customHeight="1" x14ac:dyDescent="0.35">
      <c r="A107" s="9" t="s">
        <v>462</v>
      </c>
      <c r="B107" s="1" t="s">
        <v>463</v>
      </c>
      <c r="C107" s="2" t="s">
        <v>15</v>
      </c>
      <c r="D107" s="3" t="s">
        <v>16</v>
      </c>
      <c r="E107" s="3" t="s">
        <v>17</v>
      </c>
      <c r="F107" s="3" t="s">
        <v>18</v>
      </c>
      <c r="G107" s="3" t="s">
        <v>19</v>
      </c>
      <c r="H107" s="4" t="s">
        <v>19</v>
      </c>
      <c r="I107" s="1" t="s">
        <v>464</v>
      </c>
      <c r="J107" s="1" t="s">
        <v>465</v>
      </c>
      <c r="K107" s="1" t="s">
        <v>461</v>
      </c>
      <c r="L107" s="3" t="str">
        <f t="shared" si="0"/>
        <v>Outstanding</v>
      </c>
      <c r="M107" s="11" t="s">
        <v>19</v>
      </c>
    </row>
    <row r="108" spans="1:13" ht="60" customHeight="1" x14ac:dyDescent="0.35">
      <c r="A108" s="9" t="s">
        <v>466</v>
      </c>
      <c r="B108" s="1" t="s">
        <v>467</v>
      </c>
      <c r="C108" s="2" t="s">
        <v>15</v>
      </c>
      <c r="D108" s="3" t="s">
        <v>16</v>
      </c>
      <c r="E108" s="3" t="s">
        <v>17</v>
      </c>
      <c r="F108" s="3" t="s">
        <v>18</v>
      </c>
      <c r="G108" s="3" t="s">
        <v>19</v>
      </c>
      <c r="H108" s="4" t="s">
        <v>19</v>
      </c>
      <c r="I108" s="1" t="s">
        <v>49</v>
      </c>
      <c r="J108" s="1" t="s">
        <v>468</v>
      </c>
      <c r="K108" s="1" t="s">
        <v>51</v>
      </c>
      <c r="L108" s="3" t="str">
        <f t="shared" si="0"/>
        <v>Outstanding</v>
      </c>
      <c r="M108" s="11" t="s">
        <v>19</v>
      </c>
    </row>
    <row r="109" spans="1:13" ht="60" customHeight="1" x14ac:dyDescent="0.35">
      <c r="A109" s="9" t="s">
        <v>469</v>
      </c>
      <c r="B109" s="1" t="s">
        <v>470</v>
      </c>
      <c r="C109" s="2" t="s">
        <v>15</v>
      </c>
      <c r="D109" s="3" t="s">
        <v>16</v>
      </c>
      <c r="E109" s="3" t="s">
        <v>17</v>
      </c>
      <c r="F109" s="3" t="s">
        <v>18</v>
      </c>
      <c r="G109" s="3" t="s">
        <v>19</v>
      </c>
      <c r="H109" s="4" t="s">
        <v>19</v>
      </c>
      <c r="I109" s="1" t="s">
        <v>49</v>
      </c>
      <c r="J109" s="1" t="s">
        <v>471</v>
      </c>
      <c r="K109" s="1" t="s">
        <v>51</v>
      </c>
      <c r="L109" s="3" t="str">
        <f t="shared" si="0"/>
        <v>Outstanding</v>
      </c>
      <c r="M109" s="11" t="s">
        <v>19</v>
      </c>
    </row>
    <row r="110" spans="1:13" ht="60" customHeight="1" x14ac:dyDescent="0.35">
      <c r="A110" s="9" t="s">
        <v>472</v>
      </c>
      <c r="B110" s="1" t="s">
        <v>473</v>
      </c>
      <c r="C110" s="2" t="s">
        <v>15</v>
      </c>
      <c r="D110" s="3" t="s">
        <v>16</v>
      </c>
      <c r="E110" s="3" t="s">
        <v>17</v>
      </c>
      <c r="F110" s="3" t="s">
        <v>18</v>
      </c>
      <c r="G110" s="3" t="s">
        <v>19</v>
      </c>
      <c r="H110" s="4" t="s">
        <v>19</v>
      </c>
      <c r="I110" s="1" t="s">
        <v>464</v>
      </c>
      <c r="J110" s="1" t="s">
        <v>474</v>
      </c>
      <c r="K110" s="1" t="s">
        <v>461</v>
      </c>
      <c r="L110" s="3" t="str">
        <f t="shared" si="0"/>
        <v>Outstanding</v>
      </c>
      <c r="M110" s="11" t="s">
        <v>19</v>
      </c>
    </row>
    <row r="111" spans="1:13" ht="60" customHeight="1" x14ac:dyDescent="0.35">
      <c r="A111" s="9" t="s">
        <v>475</v>
      </c>
      <c r="B111" s="1" t="s">
        <v>476</v>
      </c>
      <c r="C111" s="2" t="s">
        <v>15</v>
      </c>
      <c r="D111" s="3" t="s">
        <v>16</v>
      </c>
      <c r="E111" s="3" t="s">
        <v>17</v>
      </c>
      <c r="F111" s="3" t="s">
        <v>18</v>
      </c>
      <c r="G111" s="3" t="s">
        <v>19</v>
      </c>
      <c r="H111" s="4" t="s">
        <v>19</v>
      </c>
      <c r="I111" s="1" t="s">
        <v>464</v>
      </c>
      <c r="J111" s="1" t="s">
        <v>477</v>
      </c>
      <c r="K111" s="1" t="s">
        <v>461</v>
      </c>
      <c r="L111" s="3" t="str">
        <f t="shared" si="0"/>
        <v>Outstanding</v>
      </c>
      <c r="M111" s="11" t="s">
        <v>19</v>
      </c>
    </row>
    <row r="112" spans="1:13" ht="60" customHeight="1" x14ac:dyDescent="0.35">
      <c r="A112" s="9" t="s">
        <v>478</v>
      </c>
      <c r="B112" s="1" t="s">
        <v>479</v>
      </c>
      <c r="C112" s="2" t="s">
        <v>15</v>
      </c>
      <c r="D112" s="3" t="s">
        <v>16</v>
      </c>
      <c r="E112" s="3" t="s">
        <v>17</v>
      </c>
      <c r="F112" s="3" t="s">
        <v>18</v>
      </c>
      <c r="G112" s="3" t="s">
        <v>19</v>
      </c>
      <c r="H112" s="4" t="s">
        <v>19</v>
      </c>
      <c r="I112" s="1" t="s">
        <v>49</v>
      </c>
      <c r="J112" s="1" t="s">
        <v>480</v>
      </c>
      <c r="K112" s="1" t="s">
        <v>51</v>
      </c>
      <c r="L112" s="3" t="str">
        <f t="shared" si="0"/>
        <v>Outstanding</v>
      </c>
      <c r="M112" s="11" t="s">
        <v>19</v>
      </c>
    </row>
    <row r="113" spans="1:13" ht="60" customHeight="1" x14ac:dyDescent="0.35">
      <c r="A113" s="9" t="s">
        <v>481</v>
      </c>
      <c r="B113" s="1" t="s">
        <v>482</v>
      </c>
      <c r="C113" s="2" t="s">
        <v>15</v>
      </c>
      <c r="D113" s="3" t="s">
        <v>16</v>
      </c>
      <c r="E113" s="3" t="s">
        <v>17</v>
      </c>
      <c r="F113" s="3" t="s">
        <v>18</v>
      </c>
      <c r="G113" s="3" t="s">
        <v>19</v>
      </c>
      <c r="H113" s="4" t="s">
        <v>19</v>
      </c>
      <c r="I113" s="1" t="s">
        <v>49</v>
      </c>
      <c r="J113" s="1" t="s">
        <v>483</v>
      </c>
      <c r="K113" s="1" t="s">
        <v>51</v>
      </c>
      <c r="L113" s="3" t="str">
        <f t="shared" si="0"/>
        <v>Outstanding</v>
      </c>
      <c r="M113" s="11" t="s">
        <v>19</v>
      </c>
    </row>
    <row r="114" spans="1:13" ht="60" customHeight="1" x14ac:dyDescent="0.35">
      <c r="A114" s="9" t="s">
        <v>484</v>
      </c>
      <c r="B114" s="1" t="s">
        <v>485</v>
      </c>
      <c r="C114" s="2" t="s">
        <v>15</v>
      </c>
      <c r="D114" s="3" t="s">
        <v>16</v>
      </c>
      <c r="E114" s="3" t="s">
        <v>17</v>
      </c>
      <c r="F114" s="3" t="s">
        <v>18</v>
      </c>
      <c r="G114" s="3" t="s">
        <v>19</v>
      </c>
      <c r="H114" s="4" t="s">
        <v>19</v>
      </c>
      <c r="I114" s="1" t="s">
        <v>486</v>
      </c>
      <c r="J114" s="1" t="s">
        <v>487</v>
      </c>
      <c r="K114" s="1" t="s">
        <v>488</v>
      </c>
      <c r="L114" s="3" t="str">
        <f t="shared" si="0"/>
        <v>Outstanding</v>
      </c>
      <c r="M114" s="11" t="s">
        <v>19</v>
      </c>
    </row>
    <row r="115" spans="1:13" ht="60" customHeight="1" x14ac:dyDescent="0.35">
      <c r="A115" s="9" t="s">
        <v>489</v>
      </c>
      <c r="B115" s="1" t="s">
        <v>490</v>
      </c>
      <c r="C115" s="2" t="s">
        <v>15</v>
      </c>
      <c r="D115" s="3" t="s">
        <v>16</v>
      </c>
      <c r="E115" s="3" t="s">
        <v>17</v>
      </c>
      <c r="F115" s="3" t="s">
        <v>18</v>
      </c>
      <c r="G115" s="3" t="s">
        <v>19</v>
      </c>
      <c r="H115" s="4" t="s">
        <v>19</v>
      </c>
      <c r="I115" s="1" t="s">
        <v>491</v>
      </c>
      <c r="J115" s="1" t="s">
        <v>492</v>
      </c>
      <c r="K115" s="1" t="s">
        <v>493</v>
      </c>
      <c r="L115" s="3" t="str">
        <f t="shared" si="0"/>
        <v>Outstanding</v>
      </c>
      <c r="M115" s="11" t="s">
        <v>19</v>
      </c>
    </row>
    <row r="116" spans="1:13" ht="60" customHeight="1" x14ac:dyDescent="0.35">
      <c r="A116" s="9" t="s">
        <v>494</v>
      </c>
      <c r="B116" s="1" t="s">
        <v>495</v>
      </c>
      <c r="C116" s="2" t="s">
        <v>15</v>
      </c>
      <c r="D116" s="3" t="s">
        <v>16</v>
      </c>
      <c r="E116" s="3" t="s">
        <v>17</v>
      </c>
      <c r="F116" s="3" t="s">
        <v>18</v>
      </c>
      <c r="G116" s="3" t="s">
        <v>19</v>
      </c>
      <c r="H116" s="4" t="s">
        <v>19</v>
      </c>
      <c r="I116" s="1" t="s">
        <v>491</v>
      </c>
      <c r="J116" s="1" t="s">
        <v>492</v>
      </c>
      <c r="K116" s="1" t="s">
        <v>493</v>
      </c>
      <c r="L116" s="3" t="str">
        <f t="shared" si="0"/>
        <v>Outstanding</v>
      </c>
      <c r="M116" s="11" t="s">
        <v>19</v>
      </c>
    </row>
    <row r="117" spans="1:13" ht="60" customHeight="1" x14ac:dyDescent="0.35">
      <c r="A117" s="9" t="s">
        <v>496</v>
      </c>
      <c r="B117" s="1" t="s">
        <v>497</v>
      </c>
      <c r="C117" s="2" t="s">
        <v>15</v>
      </c>
      <c r="D117" s="3" t="s">
        <v>16</v>
      </c>
      <c r="E117" s="3" t="s">
        <v>17</v>
      </c>
      <c r="F117" s="3" t="s">
        <v>18</v>
      </c>
      <c r="G117" s="3" t="s">
        <v>19</v>
      </c>
      <c r="H117" s="4" t="s">
        <v>19</v>
      </c>
      <c r="I117" s="1" t="s">
        <v>498</v>
      </c>
      <c r="J117" s="1" t="s">
        <v>499</v>
      </c>
      <c r="K117" s="1" t="s">
        <v>500</v>
      </c>
      <c r="L117" s="3" t="str">
        <f t="shared" si="0"/>
        <v>Outstanding</v>
      </c>
      <c r="M117" s="11" t="s">
        <v>19</v>
      </c>
    </row>
    <row r="118" spans="1:13" ht="60" customHeight="1" x14ac:dyDescent="0.35">
      <c r="A118" s="9" t="s">
        <v>501</v>
      </c>
      <c r="B118" s="1" t="s">
        <v>502</v>
      </c>
      <c r="C118" s="2" t="s">
        <v>15</v>
      </c>
      <c r="D118" s="3" t="s">
        <v>16</v>
      </c>
      <c r="E118" s="3" t="s">
        <v>17</v>
      </c>
      <c r="F118" s="3" t="s">
        <v>18</v>
      </c>
      <c r="G118" s="3" t="s">
        <v>19</v>
      </c>
      <c r="H118" s="4" t="s">
        <v>19</v>
      </c>
      <c r="I118" s="1" t="s">
        <v>503</v>
      </c>
      <c r="J118" s="1" t="s">
        <v>504</v>
      </c>
      <c r="K118" s="1" t="s">
        <v>505</v>
      </c>
      <c r="L118" s="3" t="str">
        <f t="shared" si="0"/>
        <v>Outstanding</v>
      </c>
      <c r="M118" s="11" t="s">
        <v>19</v>
      </c>
    </row>
    <row r="119" spans="1:13" ht="60" customHeight="1" x14ac:dyDescent="0.35">
      <c r="A119" s="10" t="s">
        <v>506</v>
      </c>
      <c r="B119" s="5" t="s">
        <v>507</v>
      </c>
      <c r="C119" s="6" t="s">
        <v>25</v>
      </c>
      <c r="D119" s="7" t="s">
        <v>16</v>
      </c>
      <c r="E119" s="7" t="s">
        <v>17</v>
      </c>
      <c r="F119" s="7" t="s">
        <v>18</v>
      </c>
      <c r="G119" s="7" t="s">
        <v>19</v>
      </c>
      <c r="H119" s="8" t="s">
        <v>19</v>
      </c>
      <c r="I119" s="5" t="s">
        <v>508</v>
      </c>
      <c r="J119" s="5" t="s">
        <v>509</v>
      </c>
      <c r="K119" s="5" t="s">
        <v>510</v>
      </c>
      <c r="L119" s="7" t="str">
        <f t="shared" si="0"/>
        <v>Outstanding</v>
      </c>
      <c r="M119" s="12" t="s">
        <v>19</v>
      </c>
    </row>
    <row r="123" spans="1:13" ht="32" customHeight="1" x14ac:dyDescent="0.35">
      <c r="A123" s="78" t="s">
        <v>511</v>
      </c>
      <c r="B123" s="78"/>
      <c r="C123" s="78"/>
      <c r="D123" s="78"/>
    </row>
  </sheetData>
  <mergeCells count="1">
    <mergeCell ref="A123:D123"/>
  </mergeCells>
  <conditionalFormatting sqref="C2:C119">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119">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119">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119">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119" xr:uid="{00000000-0002-0000-0200-000000000000}">
      <formula1>"Must,Should,Could,Won't,Unassigned"</formula1>
    </dataValidation>
    <dataValidation type="list" showErrorMessage="1" errorTitle="Invalid Value" error="Please select a value from the list: Low, Medium, High, Unassessed." sqref="E2:E119" xr:uid="{00000000-0002-0000-0200-000001000000}">
      <formula1>"Low,Medium,High,Unassessed"</formula1>
    </dataValidation>
    <dataValidation type="list" showErrorMessage="1" errorTitle="Invalid Value" error="Please select a value from the list: Phase1, Phase2, Phase3, Phase4, Phase5, Pending." sqref="F2:F119"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19" xr:uid="{00000000-0002-0000-0200-000003000000}">
      <formula1>"Implemented,Testing,Failed,Compensated,Risk Accepted,N/A"</formula1>
    </dataValidation>
  </dataValidations>
  <hyperlinks>
    <hyperlink ref="A123"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636</v>
      </c>
      <c r="C2" s="95" t="s">
        <v>636</v>
      </c>
      <c r="D2" s="95" t="s">
        <v>636</v>
      </c>
      <c r="E2" s="95" t="s">
        <v>636</v>
      </c>
      <c r="F2" s="95" t="s">
        <v>636</v>
      </c>
      <c r="G2" s="95" t="s">
        <v>636</v>
      </c>
      <c r="H2" s="99" t="s">
        <v>637</v>
      </c>
      <c r="I2" s="99" t="s">
        <v>637</v>
      </c>
      <c r="J2" s="99" t="s">
        <v>637</v>
      </c>
      <c r="K2" s="99" t="s">
        <v>637</v>
      </c>
      <c r="L2" s="99" t="s">
        <v>637</v>
      </c>
      <c r="M2" s="98" t="s">
        <v>638</v>
      </c>
      <c r="N2" s="98" t="s">
        <v>638</v>
      </c>
      <c r="O2" s="100" t="s">
        <v>639</v>
      </c>
      <c r="P2" s="100" t="s">
        <v>639</v>
      </c>
      <c r="Q2" s="96" t="s">
        <v>11</v>
      </c>
      <c r="R2" s="96" t="s">
        <v>11</v>
      </c>
      <c r="S2" s="96" t="s">
        <v>11</v>
      </c>
      <c r="T2" s="97" t="s">
        <v>640</v>
      </c>
    </row>
    <row r="3" spans="2:20" ht="35" customHeight="1" x14ac:dyDescent="0.35">
      <c r="B3" s="68" t="s">
        <v>641</v>
      </c>
      <c r="C3" s="68" t="s">
        <v>642</v>
      </c>
      <c r="D3" s="68" t="s">
        <v>643</v>
      </c>
      <c r="E3" s="68" t="s">
        <v>644</v>
      </c>
      <c r="F3" s="68" t="s">
        <v>645</v>
      </c>
      <c r="G3" s="68" t="s">
        <v>9</v>
      </c>
      <c r="H3" s="69" t="s">
        <v>646</v>
      </c>
      <c r="I3" s="69" t="s">
        <v>647</v>
      </c>
      <c r="J3" s="69" t="s">
        <v>648</v>
      </c>
      <c r="K3" s="69" t="s">
        <v>649</v>
      </c>
      <c r="L3" s="69" t="s">
        <v>581</v>
      </c>
      <c r="M3" s="70" t="s">
        <v>650</v>
      </c>
      <c r="N3" s="70" t="s">
        <v>651</v>
      </c>
      <c r="O3" s="71" t="s">
        <v>652</v>
      </c>
      <c r="P3" s="71" t="s">
        <v>653</v>
      </c>
      <c r="Q3" s="72" t="s">
        <v>11</v>
      </c>
      <c r="R3" s="72" t="s">
        <v>654</v>
      </c>
      <c r="S3" s="72" t="s">
        <v>655</v>
      </c>
      <c r="T3" s="73" t="s">
        <v>656</v>
      </c>
    </row>
    <row r="4" spans="2:20" ht="60" customHeight="1" x14ac:dyDescent="0.35">
      <c r="B4" s="74" t="s">
        <v>657</v>
      </c>
      <c r="C4" s="74" t="s">
        <v>658</v>
      </c>
      <c r="D4" s="74" t="s">
        <v>659</v>
      </c>
      <c r="E4" s="74" t="s">
        <v>660</v>
      </c>
      <c r="F4" s="74" t="s">
        <v>661</v>
      </c>
      <c r="G4" s="74" t="s">
        <v>662</v>
      </c>
      <c r="H4" s="74" t="s">
        <v>663</v>
      </c>
      <c r="I4" s="74" t="s">
        <v>664</v>
      </c>
      <c r="J4" s="74" t="s">
        <v>665</v>
      </c>
      <c r="K4" s="74" t="s">
        <v>666</v>
      </c>
      <c r="L4" s="74" t="s">
        <v>667</v>
      </c>
      <c r="M4" s="74" t="s">
        <v>668</v>
      </c>
      <c r="N4" s="74" t="s">
        <v>669</v>
      </c>
      <c r="O4" s="74" t="s">
        <v>670</v>
      </c>
      <c r="P4" s="74" t="s">
        <v>671</v>
      </c>
      <c r="Q4" s="74" t="s">
        <v>672</v>
      </c>
      <c r="R4" s="74" t="s">
        <v>673</v>
      </c>
      <c r="S4" s="74" t="s">
        <v>674</v>
      </c>
      <c r="T4" s="74" t="s">
        <v>675</v>
      </c>
    </row>
    <row r="5" spans="2:20" ht="60" customHeight="1" x14ac:dyDescent="0.35">
      <c r="B5" s="36" t="s">
        <v>676</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677</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678</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679</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680</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681</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682</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683</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684</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685</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686</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687</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688</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689</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690</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691</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692</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693</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694</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695</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696</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697</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698</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699</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700</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701</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702</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703</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704</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705</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706</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707</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708</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709</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710</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711</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712</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713</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714</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715</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716</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717</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718</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719</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720</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721</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722</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723</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724</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725</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511</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EnterpriseDB Postgres Advanced Server (EPAS) Security Technical Implementation Guide - SHGIR</dc:title>
  <dc:subject>Generated on: 2026-06-08 14:03:01</dc:subject>
  <dc:creator>Anicet Fopa Tchoffo</dc:creator>
  <cp:keywords>Baseline;Hardening;DISA;STIG</cp:keywords>
  <dc:description>Baseline Developed By: EnterpriseDB and Defense Information Systems Agency (DISA) for the US DoD</dc:description>
  <cp:lastModifiedBy>Anicet Fopa Tchoffo</cp:lastModifiedBy>
  <dcterms:modified xsi:type="dcterms:W3CDTF">2026-06-08T13:03:07Z</dcterms:modified>
  <cp:category>DISA-STIG</cp:category>
  <cp:contentStatus>Draft</cp:contentStatus>
</cp:coreProperties>
</file>