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8DAAD56AB92B58A643497CB88F6A1BD2EA6CC211" xr6:coauthVersionLast="47" xr6:coauthVersionMax="47" xr10:uidLastSave="{ECC68CAE-47F3-4CAB-85E1-1DB0AA70A42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F127" i="3" s="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E87" i="3"/>
  <c r="F87" i="3" s="1"/>
  <c r="D87" i="3"/>
  <c r="C87" i="3"/>
  <c r="E86" i="3"/>
  <c r="D86" i="3"/>
  <c r="C86" i="3"/>
  <c r="W138" i="3" s="1"/>
  <c r="E85" i="3"/>
  <c r="D85" i="3"/>
  <c r="C85" i="3"/>
  <c r="F85" i="3" s="1"/>
  <c r="F84" i="3"/>
  <c r="E92" i="3" s="1"/>
  <c r="E84" i="3"/>
  <c r="D84" i="3"/>
  <c r="C84" i="3"/>
  <c r="S138" i="3" s="1"/>
  <c r="E69" i="3"/>
  <c r="D69" i="3"/>
  <c r="C69" i="3"/>
  <c r="F69" i="3" s="1"/>
  <c r="E68" i="3"/>
  <c r="D68" i="3"/>
  <c r="C68" i="3"/>
  <c r="F68" i="3" s="1"/>
  <c r="E67" i="3"/>
  <c r="D67" i="3"/>
  <c r="C67" i="3"/>
  <c r="F67" i="3" s="1"/>
  <c r="E49" i="3"/>
  <c r="F49" i="3" s="1"/>
  <c r="D49" i="3"/>
  <c r="C49" i="3"/>
  <c r="E48" i="3"/>
  <c r="D48" i="3"/>
  <c r="C48" i="3"/>
  <c r="F48" i="3" s="1"/>
  <c r="E47" i="3"/>
  <c r="D47" i="3"/>
  <c r="C47" i="3"/>
  <c r="F47" i="3" s="1"/>
  <c r="E46" i="3"/>
  <c r="D46" i="3"/>
  <c r="C46" i="3"/>
  <c r="F46" i="3" s="1"/>
  <c r="E45" i="3"/>
  <c r="F45" i="3" s="1"/>
  <c r="D45" i="3"/>
  <c r="C45" i="3"/>
  <c r="E44" i="3"/>
  <c r="D44" i="3"/>
  <c r="C44" i="3"/>
  <c r="F44" i="3" s="1"/>
  <c r="E30" i="3"/>
  <c r="D30" i="3"/>
  <c r="C30" i="3"/>
  <c r="F30" i="3" s="1"/>
  <c r="E29" i="3"/>
  <c r="D29" i="3"/>
  <c r="C29" i="3"/>
  <c r="F29" i="3" s="1"/>
  <c r="E16" i="3"/>
  <c r="F16" i="3" s="1"/>
  <c r="D16" i="3"/>
  <c r="C16" i="3"/>
  <c r="Q138" i="3" s="1"/>
  <c r="C9" i="3"/>
  <c r="D9" i="3" s="1"/>
  <c r="D8" i="3"/>
  <c r="C8" i="3"/>
  <c r="E112" i="3" l="1"/>
  <c r="D112" i="3"/>
  <c r="C112" i="3"/>
  <c r="E75" i="3"/>
  <c r="D75" i="3"/>
  <c r="C75" i="3"/>
  <c r="C54" i="3"/>
  <c r="E54" i="3"/>
  <c r="D54" i="3"/>
  <c r="C55" i="3"/>
  <c r="D55" i="3"/>
  <c r="E55" i="3"/>
  <c r="E113" i="3"/>
  <c r="D113" i="3"/>
  <c r="C113" i="3"/>
  <c r="G127" i="3"/>
  <c r="V166" i="3"/>
  <c r="V161" i="3"/>
  <c r="V156" i="3"/>
  <c r="V151" i="3"/>
  <c r="V146" i="3"/>
  <c r="V141" i="3"/>
  <c r="V170" i="3"/>
  <c r="V165" i="3"/>
  <c r="V160" i="3"/>
  <c r="V155" i="3"/>
  <c r="V150" i="3"/>
  <c r="V145" i="3"/>
  <c r="V140" i="3"/>
  <c r="C93" i="3"/>
  <c r="V169" i="3"/>
  <c r="V164" i="3"/>
  <c r="V159" i="3"/>
  <c r="V154" i="3"/>
  <c r="V149" i="3"/>
  <c r="V144" i="3"/>
  <c r="V168" i="3"/>
  <c r="V163" i="3"/>
  <c r="V158" i="3"/>
  <c r="V153" i="3"/>
  <c r="V148" i="3"/>
  <c r="V143" i="3"/>
  <c r="D93" i="3"/>
  <c r="V167" i="3"/>
  <c r="V162" i="3"/>
  <c r="V157" i="3"/>
  <c r="V152" i="3"/>
  <c r="V147" i="3"/>
  <c r="V142" i="3"/>
  <c r="E93" i="3"/>
  <c r="D53" i="3"/>
  <c r="C53" i="3"/>
  <c r="E53" i="3"/>
  <c r="E115" i="3"/>
  <c r="D115" i="3"/>
  <c r="C115" i="3"/>
  <c r="E20" i="3"/>
  <c r="D20" i="3"/>
  <c r="C20" i="3"/>
  <c r="R166" i="3"/>
  <c r="R161" i="3"/>
  <c r="R156" i="3"/>
  <c r="R151" i="3"/>
  <c r="R146" i="3"/>
  <c r="R141" i="3"/>
  <c r="R170" i="3"/>
  <c r="R165" i="3"/>
  <c r="R160" i="3"/>
  <c r="R155" i="3"/>
  <c r="R150" i="3"/>
  <c r="R145" i="3"/>
  <c r="R140" i="3"/>
  <c r="R169" i="3"/>
  <c r="R164" i="3"/>
  <c r="R159" i="3"/>
  <c r="R154" i="3"/>
  <c r="R149" i="3"/>
  <c r="R144" i="3"/>
  <c r="R168" i="3"/>
  <c r="R163" i="3"/>
  <c r="R158" i="3"/>
  <c r="R153" i="3"/>
  <c r="R148" i="3"/>
  <c r="R143" i="3"/>
  <c r="R167" i="3"/>
  <c r="R162" i="3"/>
  <c r="R157" i="3"/>
  <c r="R152" i="3"/>
  <c r="R147" i="3"/>
  <c r="R142" i="3"/>
  <c r="E96" i="3"/>
  <c r="D96" i="3"/>
  <c r="C96" i="3"/>
  <c r="E114" i="3"/>
  <c r="D114" i="3"/>
  <c r="C114" i="3"/>
  <c r="C74" i="3"/>
  <c r="D74" i="3"/>
  <c r="E74" i="3"/>
  <c r="E58" i="3"/>
  <c r="D58" i="3"/>
  <c r="C58" i="3"/>
  <c r="E73" i="3"/>
  <c r="D73" i="3"/>
  <c r="C73" i="3"/>
  <c r="E56" i="3"/>
  <c r="D56" i="3"/>
  <c r="C56" i="3"/>
  <c r="D57" i="3"/>
  <c r="E57" i="3"/>
  <c r="C57" i="3"/>
  <c r="E34" i="3"/>
  <c r="D34" i="3"/>
  <c r="C34" i="3"/>
  <c r="C35" i="3"/>
  <c r="D35" i="3"/>
  <c r="E35" i="3"/>
  <c r="E95" i="3"/>
  <c r="D95" i="3"/>
  <c r="C95" i="3"/>
  <c r="T142" i="3"/>
  <c r="T147" i="3"/>
  <c r="T152" i="3"/>
  <c r="T157" i="3"/>
  <c r="T162" i="3"/>
  <c r="T167" i="3"/>
  <c r="T143" i="3"/>
  <c r="T148" i="3"/>
  <c r="T153" i="3"/>
  <c r="T158" i="3"/>
  <c r="T163" i="3"/>
  <c r="T168" i="3"/>
  <c r="C7" i="3"/>
  <c r="D7" i="3" s="1"/>
  <c r="F86" i="3"/>
  <c r="T144" i="3"/>
  <c r="T149" i="3"/>
  <c r="T154" i="3"/>
  <c r="T159" i="3"/>
  <c r="T164" i="3"/>
  <c r="T169" i="3"/>
  <c r="U138" i="3"/>
  <c r="T140" i="3"/>
  <c r="T145" i="3"/>
  <c r="T150" i="3"/>
  <c r="T155" i="3"/>
  <c r="T160" i="3"/>
  <c r="T165" i="3"/>
  <c r="T170" i="3"/>
  <c r="C92" i="3"/>
  <c r="T141" i="3"/>
  <c r="T146" i="3"/>
  <c r="T151" i="3"/>
  <c r="T156" i="3"/>
  <c r="T161" i="3"/>
  <c r="T166" i="3"/>
  <c r="D92" i="3"/>
  <c r="X166" i="3" l="1"/>
  <c r="X161" i="3"/>
  <c r="X156" i="3"/>
  <c r="X151" i="3"/>
  <c r="X146" i="3"/>
  <c r="X141" i="3"/>
  <c r="D94" i="3"/>
  <c r="X170" i="3"/>
  <c r="X165" i="3"/>
  <c r="X160" i="3"/>
  <c r="X155" i="3"/>
  <c r="X150" i="3"/>
  <c r="X145" i="3"/>
  <c r="X140" i="3"/>
  <c r="X169" i="3"/>
  <c r="X164" i="3"/>
  <c r="X159" i="3"/>
  <c r="X154" i="3"/>
  <c r="X149" i="3"/>
  <c r="X144" i="3"/>
  <c r="X168" i="3"/>
  <c r="X163" i="3"/>
  <c r="X158" i="3"/>
  <c r="X153" i="3"/>
  <c r="X148" i="3"/>
  <c r="X143" i="3"/>
  <c r="E94" i="3"/>
  <c r="X167" i="3"/>
  <c r="X162" i="3"/>
  <c r="X157" i="3"/>
  <c r="X152" i="3"/>
  <c r="X147" i="3"/>
  <c r="X142" i="3"/>
  <c r="C9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The Cisco router must be running an IOS release that is currently supported by Cisco Systems.</t>
        </r>
      </text>
    </comment>
    <comment ref="J19" authorId="0" shapeId="0" xr:uid="{00000000-0006-0000-0400-000002000000}">
      <text>
        <r>
          <rPr>
            <sz val="11"/>
            <rFont val="Calibri"/>
          </rPr>
          <t>The Cisco router must be configured to enforce approved authorizations for controlling the flow of management information within the device based on control policies.</t>
        </r>
      </text>
    </comment>
    <comment ref="K19" authorId="0" shapeId="0" xr:uid="{00000000-0006-0000-0400-000004000000}">
      <text>
        <r>
          <rPr>
            <sz val="11"/>
            <rFont val="Calibri"/>
          </rPr>
          <t>The Cisco router must be configured to enforce approved authorizations for controlling the flow of information within the network based on organization-defined information flow control policies.</t>
        </r>
      </text>
    </comment>
    <comment ref="L19" authorId="0" shapeId="0" xr:uid="{00000000-0006-0000-0400-000003000000}">
      <text>
        <r>
          <rPr>
            <sz val="11"/>
            <rFont val="Calibri"/>
          </rPr>
          <t>The Cisco perimeter router must be configured to enforce approved authorizations for controlling the flow of information between interconnected networks in accordance with applicable policy.</t>
        </r>
      </text>
    </comment>
    <comment ref="J26" authorId="0" shapeId="0" xr:uid="{00000000-0006-0000-0400-000005000000}">
      <text>
        <r>
          <rPr>
            <sz val="11"/>
            <rFont val="Calibri"/>
          </rPr>
          <t>The Cisco router must be configured to authenticate SNMP messages using a FIPS-validated Keyed-Hash Message Authentication Code (HMAC).</t>
        </r>
      </text>
    </comment>
    <comment ref="K26" authorId="0" shapeId="0" xr:uid="{00000000-0006-0000-0400-000007000000}">
      <text>
        <r>
          <rPr>
            <sz val="11"/>
            <rFont val="Calibri"/>
          </rPr>
          <t>The Cisco router must be configured to encrypt SNMP messages using a FIPS 140-2 approved algorithm.</t>
        </r>
      </text>
    </comment>
    <comment ref="L26" authorId="0" shapeId="0" xr:uid="{00000000-0006-0000-0400-000008000000}">
      <text>
        <r>
          <rPr>
            <sz val="11"/>
            <rFont val="Calibri"/>
          </rPr>
          <t>The Cisco router must be configured to use FIPS-validated Keyed-Hash Message Authentication Code (HMAC) to protect the integrity of remote maintenance sessions.</t>
        </r>
      </text>
    </comment>
    <comment ref="M26" authorId="0" shapeId="0" xr:uid="{00000000-0006-0000-0400-000006000000}">
      <text>
        <r>
          <rPr>
            <sz val="11"/>
            <rFont val="Calibri"/>
          </rPr>
          <t>The Cisco router must be configured to implement cryptographic mechanisms to protect the confidentiality of remote maintenance sessions.</t>
        </r>
      </text>
    </comment>
    <comment ref="J32" authorId="0" shapeId="0" xr:uid="{00000000-0006-0000-0400-000009000000}">
      <text>
        <r>
          <rPr>
            <sz val="11"/>
            <rFont val="Calibri"/>
          </rPr>
          <t>The Cisco router must be configured to display the Standard Mandatory DoD Notice and Consent Banner before granting access to the device.</t>
        </r>
      </text>
    </comment>
    <comment ref="J34" authorId="0" shapeId="0" xr:uid="{00000000-0006-0000-0400-00000A000000}">
      <text>
        <r>
          <rPr>
            <sz val="11"/>
            <rFont val="Calibri"/>
          </rPr>
          <t>The Cisco router must be configured to limit the number of concurrent management sessions to an organization-defined number.</t>
        </r>
      </text>
    </comment>
    <comment ref="K34" authorId="0" shapeId="0" xr:uid="{00000000-0006-0000-0400-00000B000000}">
      <text>
        <r>
          <rPr>
            <sz val="11"/>
            <rFont val="Calibri"/>
          </rPr>
          <t>The Cisco router must be configured to terminate all network connections associated with device management after five minutes of inactivity.</t>
        </r>
      </text>
    </comment>
    <comment ref="J35" authorId="0" shapeId="0" xr:uid="{00000000-0006-0000-0400-00000C000000}">
      <text>
        <r>
          <rPr>
            <sz val="11"/>
            <rFont val="Calibri"/>
          </rPr>
          <t>The Cisco perimeter router must be configured to deny network traffic by default and allow network traffic by exception.</t>
        </r>
      </text>
    </comment>
    <comment ref="K35" authorId="0" shapeId="0" xr:uid="{00000000-0006-0000-0400-000012000000}">
      <text>
        <r>
          <rPr>
            <sz val="11"/>
            <rFont val="Calibri"/>
          </rPr>
          <t>The Cisco perimeter router must be configured to only allow incoming communications from authorized sources to be routed to authorized destinations.</t>
        </r>
      </text>
    </comment>
    <comment ref="L35" authorId="0" shapeId="0" xr:uid="{00000000-0006-0000-0400-000013000000}">
      <text>
        <r>
          <rPr>
            <sz val="11"/>
            <rFont val="Calibri"/>
          </rPr>
          <t>The Cisco perimeter router must be configured to block inbound packets with source Bogon IP address prefixes.</t>
        </r>
      </text>
    </comment>
    <comment ref="M35" authorId="0" shapeId="0" xr:uid="{00000000-0006-0000-0400-000014000000}">
      <text>
        <r>
          <rPr>
            <sz val="11"/>
            <rFont val="Calibri"/>
          </rPr>
          <t>The Cisco perimeter router must be configured to protect an enclave connected to an approved gateway by using an inbound filter that only permits packets with destination addresses within the sites address space.</t>
        </r>
      </text>
    </comment>
    <comment ref="N35" authorId="0" shapeId="0" xr:uid="{00000000-0006-0000-0400-00000D000000}">
      <text>
        <r>
          <rPr>
            <sz val="11"/>
            <rFont val="Calibri"/>
          </rPr>
          <t>The Cisco perimeter router must be configured to not be a Border Gateway Protocol (BGP) peer to an approved gateway service provider.</t>
        </r>
      </text>
    </comment>
    <comment ref="O35" authorId="0" shapeId="0" xr:uid="{00000000-0006-0000-0400-00000E000000}">
      <text>
        <r>
          <rPr>
            <sz val="11"/>
            <rFont val="Calibri"/>
          </rPr>
          <t>The Cisco perimeter router must be configured to not redistribute static routes to an approved gateway service provider into BGP, an IGP peering with the NIPRNet, or other autonomous systems.</t>
        </r>
      </text>
    </comment>
    <comment ref="P35" authorId="0" shapeId="0" xr:uid="{00000000-0006-0000-0400-00000F000000}">
      <text>
        <r>
          <rPr>
            <sz val="11"/>
            <rFont val="Calibri"/>
          </rPr>
          <t>The Cisco perimeter router must be configured to filter traffic destined to the enclave in accordance with the guidelines contained in DoD Instruction 8551.1.</t>
        </r>
      </text>
    </comment>
    <comment ref="Q35" authorId="0" shapeId="0" xr:uid="{00000000-0006-0000-0400-000010000000}">
      <text>
        <r>
          <rPr>
            <sz val="11"/>
            <rFont val="Calibri"/>
          </rPr>
          <t>The Cisco perimeter router must be configured to filter ingress traffic at the external interface on an inbound direction.</t>
        </r>
      </text>
    </comment>
    <comment ref="R35" authorId="0" shapeId="0" xr:uid="{00000000-0006-0000-0400-000011000000}">
      <text>
        <r>
          <rPr>
            <sz val="11"/>
            <rFont val="Calibri"/>
          </rPr>
          <t>The Cisco perimeter router must be configured to filter egress traffic at the internal interface on an inbound direction.</t>
        </r>
      </text>
    </comment>
    <comment ref="J38" authorId="0" shapeId="0" xr:uid="{00000000-0006-0000-0400-000015000000}">
      <text>
        <r>
          <rPr>
            <sz val="11"/>
            <rFont val="Calibri"/>
          </rPr>
          <t>The Cisco router must be configured with only one local account to be used as the account of last resort in the event the authentication server is unavailable.</t>
        </r>
      </text>
    </comment>
    <comment ref="J39" authorId="0" shapeId="0" xr:uid="{00000000-0006-0000-0400-000016000000}">
      <text>
        <r>
          <rPr>
            <sz val="11"/>
            <rFont val="Calibri"/>
          </rPr>
          <t>The Cisco router must be configured to prohibit the use of all unnecessary and nonsecure functions and services.</t>
        </r>
      </text>
    </comment>
    <comment ref="K39" authorId="0" shapeId="0" xr:uid="{00000000-0006-0000-0400-000017000000}">
      <text>
        <r>
          <rPr>
            <sz val="11"/>
            <rFont val="Calibri"/>
          </rPr>
          <t>The Cisco router must be configured to have all inactive interfaces disabled.</t>
        </r>
      </text>
    </comment>
    <comment ref="L39" authorId="0" shapeId="0" xr:uid="{00000000-0006-0000-0400-000018000000}">
      <text>
        <r>
          <rPr>
            <sz val="11"/>
            <rFont val="Calibri"/>
          </rPr>
          <t>The Cisco router must not be configured to have any zero-touch deployment feature enabled when connected to an operational network.</t>
        </r>
      </text>
    </comment>
    <comment ref="M39" authorId="0" shapeId="0" xr:uid="{00000000-0006-0000-0400-000019000000}">
      <text>
        <r>
          <rPr>
            <sz val="11"/>
            <rFont val="Calibri"/>
          </rPr>
          <t>The Cisco router must be configured to disable the auxiliary port unless it is connected to a secured modem providing encryption and authentication.</t>
        </r>
      </text>
    </comment>
    <comment ref="N39" authorId="0" shapeId="0" xr:uid="{00000000-0006-0000-0400-00001A000000}">
      <text>
        <r>
          <rPr>
            <sz val="11"/>
            <rFont val="Calibri"/>
          </rPr>
          <t>The Cisco perimeter router must be configured to have Link Layer Discovery Protocol (LLDP) disabled on all external interfaces.</t>
        </r>
      </text>
    </comment>
    <comment ref="O39" authorId="0" shapeId="0" xr:uid="{00000000-0006-0000-0400-00001B000000}">
      <text>
        <r>
          <rPr>
            <sz val="11"/>
            <rFont val="Calibri"/>
          </rPr>
          <t>The Cisco perimeter router must be configured to have Cisco Discovery Protocol (CDP) disabled on all external interfaces.</t>
        </r>
      </text>
    </comment>
    <comment ref="J41" authorId="0" shapeId="0" xr:uid="{00000000-0006-0000-0400-00001C000000}">
      <text>
        <r>
          <rPr>
            <sz val="11"/>
            <rFont val="Calibri"/>
          </rPr>
          <t>The Cisco router must be configured to enforce the limit of three consecutive invalid logon attempts, after which time it must lock out the user account from accessing the device for 15 minutes.</t>
        </r>
      </text>
    </comment>
    <comment ref="J45" authorId="0" shapeId="0" xr:uid="{00000000-0006-0000-0400-00001D000000}">
      <text>
        <r>
          <rPr>
            <sz val="11"/>
            <rFont val="Calibri"/>
          </rPr>
          <t>The Cisco router must be configured to automatically audit account creation.</t>
        </r>
      </text>
    </comment>
    <comment ref="K45" authorId="0" shapeId="0" xr:uid="{00000000-0006-0000-0400-00001E000000}">
      <text>
        <r>
          <rPr>
            <sz val="11"/>
            <rFont val="Calibri"/>
          </rPr>
          <t>The Cisco router must be configured to automatically audit account modification.</t>
        </r>
      </text>
    </comment>
    <comment ref="L45" authorId="0" shapeId="0" xr:uid="{00000000-0006-0000-0400-00001F000000}">
      <text>
        <r>
          <rPr>
            <sz val="11"/>
            <rFont val="Calibri"/>
          </rPr>
          <t>The Cisco router must be configured to automatically audit account disabling actions.</t>
        </r>
      </text>
    </comment>
    <comment ref="M45" authorId="0" shapeId="0" xr:uid="{00000000-0006-0000-0400-000020000000}">
      <text>
        <r>
          <rPr>
            <sz val="11"/>
            <rFont val="Calibri"/>
          </rPr>
          <t>The Cisco router must be configured to automatically audit account removal actions.</t>
        </r>
      </text>
    </comment>
    <comment ref="N45" authorId="0" shapeId="0" xr:uid="{00000000-0006-0000-0400-000021000000}">
      <text>
        <r>
          <rPr>
            <sz val="11"/>
            <rFont val="Calibri"/>
          </rPr>
          <t>The Cisco router must be configured to automatically audit account enabling actions.</t>
        </r>
      </text>
    </comment>
    <comment ref="J46" authorId="0" shapeId="0" xr:uid="{00000000-0006-0000-0400-000022000000}">
      <text>
        <r>
          <rPr>
            <sz val="11"/>
            <rFont val="Calibri"/>
          </rPr>
          <t>The Cisco router must be configured to enforce a minimum 15-character password length.</t>
        </r>
      </text>
    </comment>
    <comment ref="K46" authorId="0" shapeId="0" xr:uid="{00000000-0006-0000-0400-000023000000}">
      <text>
        <r>
          <rPr>
            <sz val="11"/>
            <rFont val="Calibri"/>
          </rPr>
          <t>The Cisco router must be configured to enforce password complexity by requiring that at least one uppercase character be used.</t>
        </r>
      </text>
    </comment>
    <comment ref="L46" authorId="0" shapeId="0" xr:uid="{00000000-0006-0000-0400-000024000000}">
      <text>
        <r>
          <rPr>
            <sz val="11"/>
            <rFont val="Calibri"/>
          </rPr>
          <t>The Cisco router must be configured to enforce password complexity by requiring that at least one lowercase character be used.</t>
        </r>
      </text>
    </comment>
    <comment ref="M46" authorId="0" shapeId="0" xr:uid="{00000000-0006-0000-0400-000025000000}">
      <text>
        <r>
          <rPr>
            <sz val="11"/>
            <rFont val="Calibri"/>
          </rPr>
          <t>The Cisco router must be configured to enforce password complexity by requiring that at least one numeric character be used.</t>
        </r>
      </text>
    </comment>
    <comment ref="N46" authorId="0" shapeId="0" xr:uid="{00000000-0006-0000-0400-000026000000}">
      <text>
        <r>
          <rPr>
            <sz val="11"/>
            <rFont val="Calibri"/>
          </rPr>
          <t>The Cisco router must be configured to enforce password complexity by requiring that at least one special character be used.</t>
        </r>
      </text>
    </comment>
    <comment ref="O46" authorId="0" shapeId="0" xr:uid="{00000000-0006-0000-0400-000027000000}">
      <text>
        <r>
          <rPr>
            <sz val="11"/>
            <rFont val="Calibri"/>
          </rPr>
          <t>The Cisco router must only store cryptographic representations of passwords.</t>
        </r>
      </text>
    </comment>
    <comment ref="J48" authorId="0" shapeId="0" xr:uid="{00000000-0006-0000-0400-000028000000}">
      <text>
        <r>
          <rPr>
            <sz val="11"/>
            <rFont val="Calibri"/>
          </rPr>
          <t>The Cisco device must be configured to audit all administrator activity.</t>
        </r>
      </text>
    </comment>
    <comment ref="K48" authorId="0" shapeId="0" xr:uid="{00000000-0006-0000-0400-000029000000}">
      <text>
        <r>
          <rPr>
            <sz val="11"/>
            <rFont val="Calibri"/>
          </rPr>
          <t>The Cisco router must be configured to limit privileges to change the software resident within software libraries.</t>
        </r>
      </text>
    </comment>
    <comment ref="L48" authorId="0" shapeId="0" xr:uid="{00000000-0006-0000-0400-00002A000000}">
      <text>
        <r>
          <rPr>
            <sz val="11"/>
            <rFont val="Calibri"/>
          </rPr>
          <t>The Cisco router must be configured with only one local account to be used as the account of last resort in the event the authentication server is unavailable.</t>
        </r>
      </text>
    </comment>
    <comment ref="J52" authorId="0" shapeId="0" xr:uid="{00000000-0006-0000-0400-00002B000000}">
      <text>
        <r>
          <rPr>
            <sz val="11"/>
            <rFont val="Calibri"/>
          </rPr>
          <t>The Cisco router must be configured to automatically audit account creation.</t>
        </r>
      </text>
    </comment>
    <comment ref="K52" authorId="0" shapeId="0" xr:uid="{00000000-0006-0000-0400-00002C000000}">
      <text>
        <r>
          <rPr>
            <sz val="11"/>
            <rFont val="Calibri"/>
          </rPr>
          <t>The Cisco router must be configured to automatically audit account modification.</t>
        </r>
      </text>
    </comment>
    <comment ref="L52" authorId="0" shapeId="0" xr:uid="{00000000-0006-0000-0400-00002D000000}">
      <text>
        <r>
          <rPr>
            <sz val="11"/>
            <rFont val="Calibri"/>
          </rPr>
          <t>The Cisco router must be configured to automatically audit account disabling actions.</t>
        </r>
      </text>
    </comment>
    <comment ref="M52" authorId="0" shapeId="0" xr:uid="{00000000-0006-0000-0400-00002E000000}">
      <text>
        <r>
          <rPr>
            <sz val="11"/>
            <rFont val="Calibri"/>
          </rPr>
          <t>The Cisco router must be configured to automatically audit account removal actions.</t>
        </r>
      </text>
    </comment>
    <comment ref="N52" authorId="0" shapeId="0" xr:uid="{00000000-0006-0000-0400-00002F000000}">
      <text>
        <r>
          <rPr>
            <sz val="11"/>
            <rFont val="Calibri"/>
          </rPr>
          <t>The Cisco router must be configured to automatically audit account enabling actions.</t>
        </r>
      </text>
    </comment>
    <comment ref="J53" authorId="0" shapeId="0" xr:uid="{00000000-0006-0000-0400-000030000000}">
      <text>
        <r>
          <rPr>
            <sz val="11"/>
            <rFont val="Calibri"/>
          </rPr>
          <t>The Cisco router must be configured to automatically audit account creation.</t>
        </r>
      </text>
    </comment>
    <comment ref="K53" authorId="0" shapeId="0" xr:uid="{00000000-0006-0000-0400-000031000000}">
      <text>
        <r>
          <rPr>
            <sz val="11"/>
            <rFont val="Calibri"/>
          </rPr>
          <t>The Cisco router must be configured to automatically audit account modification.</t>
        </r>
      </text>
    </comment>
    <comment ref="L53" authorId="0" shapeId="0" xr:uid="{00000000-0006-0000-0400-000032000000}">
      <text>
        <r>
          <rPr>
            <sz val="11"/>
            <rFont val="Calibri"/>
          </rPr>
          <t>The Cisco router must be configured to automatically audit account disabling actions.</t>
        </r>
      </text>
    </comment>
    <comment ref="M53" authorId="0" shapeId="0" xr:uid="{00000000-0006-0000-0400-000033000000}">
      <text>
        <r>
          <rPr>
            <sz val="11"/>
            <rFont val="Calibri"/>
          </rPr>
          <t>The Cisco router must be configured to automatically audit account removal actions.</t>
        </r>
      </text>
    </comment>
    <comment ref="N53" authorId="0" shapeId="0" xr:uid="{00000000-0006-0000-0400-000034000000}">
      <text>
        <r>
          <rPr>
            <sz val="11"/>
            <rFont val="Calibri"/>
          </rPr>
          <t>The Cisco router must be configured to automatically audit account enabling actions.</t>
        </r>
      </text>
    </comment>
    <comment ref="J63" authorId="0" shapeId="0" xr:uid="{00000000-0006-0000-0400-000035000000}">
      <text>
        <r>
          <rPr>
            <sz val="11"/>
            <rFont val="Calibri"/>
          </rPr>
          <t>The Cisco router must be running an IOS release that is currently supported by Cisco Systems.</t>
        </r>
      </text>
    </comment>
    <comment ref="J70" authorId="0" shapeId="0" xr:uid="{00000000-0006-0000-0400-000036000000}">
      <text>
        <r>
          <rPr>
            <sz val="11"/>
            <rFont val="Calibri"/>
          </rPr>
          <t>The Cisco router must produce audit records containing information to establish when (date and time) the events occurred.</t>
        </r>
      </text>
    </comment>
    <comment ref="K70" authorId="0" shapeId="0" xr:uid="{00000000-0006-0000-0400-000037000000}">
      <text>
        <r>
          <rPr>
            <sz val="11"/>
            <rFont val="Calibri"/>
          </rPr>
          <t>The Cisco router must produce audit records containing information to establish where the events occurred.</t>
        </r>
      </text>
    </comment>
    <comment ref="L70" authorId="0" shapeId="0" xr:uid="{00000000-0006-0000-0400-000038000000}">
      <text>
        <r>
          <rPr>
            <sz val="11"/>
            <rFont val="Calibri"/>
          </rPr>
          <t>The Cisco router must be configured to generate audit records containing the full-text recording of privileged commands.</t>
        </r>
      </text>
    </comment>
    <comment ref="M70" authorId="0" shapeId="0" xr:uid="{00000000-0006-0000-0400-000039000000}">
      <text>
        <r>
          <rPr>
            <sz val="11"/>
            <rFont val="Calibri"/>
          </rPr>
          <t>The Cisco router must be configured to allocate audit record storage capacity in accordance with organization-defined audit record storage requirements.</t>
        </r>
      </text>
    </comment>
    <comment ref="N70" authorId="0" shapeId="0" xr:uid="{00000000-0006-0000-0400-00003A000000}">
      <text>
        <r>
          <rPr>
            <sz val="11"/>
            <rFont val="Calibri"/>
          </rPr>
          <t>The Cisco router must be configured to generate audit records when successful/unsuccessful logon attempts occur.</t>
        </r>
      </text>
    </comment>
    <comment ref="O70" authorId="0" shapeId="0" xr:uid="{00000000-0006-0000-0400-00003B000000}">
      <text>
        <r>
          <rPr>
            <sz val="11"/>
            <rFont val="Calibri"/>
          </rPr>
          <t>The Cisco router must be configured to produce audit records containing information to establish where the events occurred.</t>
        </r>
      </text>
    </comment>
    <comment ref="P70" authorId="0" shapeId="0" xr:uid="{00000000-0006-0000-0400-00003C000000}">
      <text>
        <r>
          <rPr>
            <sz val="11"/>
            <rFont val="Calibri"/>
          </rPr>
          <t>The Cisco router must be configured to produce audit records containing information to establish the source of the events.</t>
        </r>
      </text>
    </comment>
    <comment ref="Q70" authorId="0" shapeId="0" xr:uid="{00000000-0006-0000-0400-00003D000000}">
      <text>
        <r>
          <rPr>
            <sz val="11"/>
            <rFont val="Calibri"/>
          </rPr>
          <t>The Cisco router must be configured to send log data to at least two syslog servers for the purpose of forwarding alerts to the administrators and the ISSO.</t>
        </r>
      </text>
    </comment>
    <comment ref="J72" authorId="0" shapeId="0" xr:uid="{00000000-0006-0000-0400-00003E000000}">
      <text>
        <r>
          <rPr>
            <sz val="11"/>
            <rFont val="Calibri"/>
          </rPr>
          <t>The Cisco router must produce audit records containing information to establish when (date and time) the events occurred.</t>
        </r>
      </text>
    </comment>
    <comment ref="K72" authorId="0" shapeId="0" xr:uid="{00000000-0006-0000-0400-00003F000000}">
      <text>
        <r>
          <rPr>
            <sz val="11"/>
            <rFont val="Calibri"/>
          </rPr>
          <t>The Cisco router must be configured to synchronize its clock with the primary and secondary time sources using redundant authoritative time sources.</t>
        </r>
      </text>
    </comment>
    <comment ref="L72" authorId="0" shapeId="0" xr:uid="{00000000-0006-0000-0400-000040000000}">
      <text>
        <r>
          <rPr>
            <sz val="11"/>
            <rFont val="Calibri"/>
          </rPr>
          <t>The Cisco router must be configured to authenticate Network Time Protocol (NTP) sources using authentication with FIPS-compliant algorithms.</t>
        </r>
      </text>
    </comment>
    <comment ref="J73" authorId="0" shapeId="0" xr:uid="{00000000-0006-0000-0400-000041000000}">
      <text>
        <r>
          <rPr>
            <sz val="11"/>
            <rFont val="Calibri"/>
          </rPr>
          <t>The Cisco device must be configured to audit all administrator activity.</t>
        </r>
      </text>
    </comment>
    <comment ref="K73" authorId="0" shapeId="0" xr:uid="{00000000-0006-0000-0400-000042000000}">
      <text>
        <r>
          <rPr>
            <sz val="11"/>
            <rFont val="Calibri"/>
          </rPr>
          <t>The Cisco router must produce audit records containing information to establish where the events occurred.</t>
        </r>
      </text>
    </comment>
    <comment ref="L73" authorId="0" shapeId="0" xr:uid="{00000000-0006-0000-0400-000043000000}">
      <text>
        <r>
          <rPr>
            <sz val="11"/>
            <rFont val="Calibri"/>
          </rPr>
          <t>The Cisco router must be configured to generate audit records containing the full-text recording of privileged commands.</t>
        </r>
      </text>
    </comment>
    <comment ref="M73" authorId="0" shapeId="0" xr:uid="{00000000-0006-0000-0400-000044000000}">
      <text>
        <r>
          <rPr>
            <sz val="11"/>
            <rFont val="Calibri"/>
          </rPr>
          <t>The Cisco router must be configured to limit privileges to change the software resident within software libraries.</t>
        </r>
      </text>
    </comment>
    <comment ref="N73" authorId="0" shapeId="0" xr:uid="{00000000-0006-0000-0400-000045000000}">
      <text>
        <r>
          <rPr>
            <sz val="11"/>
            <rFont val="Calibri"/>
          </rPr>
          <t>The Cisco router must be configured to allocate audit record storage capacity in accordance with organization-defined audit record storage requirements.</t>
        </r>
      </text>
    </comment>
    <comment ref="O73" authorId="0" shapeId="0" xr:uid="{00000000-0006-0000-0400-000046000000}">
      <text>
        <r>
          <rPr>
            <sz val="11"/>
            <rFont val="Calibri"/>
          </rPr>
          <t>The Cisco router must be configured to generate log records when administrator privileges are deleted.</t>
        </r>
      </text>
    </comment>
    <comment ref="P73" authorId="0" shapeId="0" xr:uid="{00000000-0006-0000-0400-000047000000}">
      <text>
        <r>
          <rPr>
            <sz val="11"/>
            <rFont val="Calibri"/>
          </rPr>
          <t>The Cisco router must be configured to generate log records for privileged activities.</t>
        </r>
      </text>
    </comment>
    <comment ref="Q73" authorId="0" shapeId="0" xr:uid="{00000000-0006-0000-0400-000048000000}">
      <text>
        <r>
          <rPr>
            <sz val="11"/>
            <rFont val="Calibri"/>
          </rPr>
          <t>The Cisco router must be configured to produce audit records containing information to establish where the events occurred.</t>
        </r>
      </text>
    </comment>
    <comment ref="R73" authorId="0" shapeId="0" xr:uid="{00000000-0006-0000-0400-000049000000}">
      <text>
        <r>
          <rPr>
            <sz val="11"/>
            <rFont val="Calibri"/>
          </rPr>
          <t>The Cisco router must be configured to produce audit records containing information to establish the source of the events.</t>
        </r>
      </text>
    </comment>
    <comment ref="J76" authorId="0" shapeId="0" xr:uid="{00000000-0006-0000-0400-00004A000000}">
      <text>
        <r>
          <rPr>
            <sz val="11"/>
            <rFont val="Calibri"/>
          </rPr>
          <t>The Cisco router must be configured to generate audit records containing the full-text recording of privileged commands.</t>
        </r>
      </text>
    </comment>
    <comment ref="K76" authorId="0" shapeId="0" xr:uid="{00000000-0006-0000-0400-00004B000000}">
      <text>
        <r>
          <rPr>
            <sz val="11"/>
            <rFont val="Calibri"/>
          </rPr>
          <t>The Cisco router must be configured to generate log records when administrator privileges are deleted.</t>
        </r>
      </text>
    </comment>
    <comment ref="L76" authorId="0" shapeId="0" xr:uid="{00000000-0006-0000-0400-00004C000000}">
      <text>
        <r>
          <rPr>
            <sz val="11"/>
            <rFont val="Calibri"/>
          </rPr>
          <t>The Cisco router must be configured to generate log records for privileged activities.</t>
        </r>
      </text>
    </comment>
    <comment ref="J77" authorId="0" shapeId="0" xr:uid="{00000000-0006-0000-0400-00004D000000}">
      <text>
        <r>
          <rPr>
            <sz val="11"/>
            <rFont val="Calibri"/>
          </rPr>
          <t>The Cisco router must be configured to send log data to at least two syslog servers for the purpose of forwarding alerts to the administrators and the ISSO.</t>
        </r>
      </text>
    </comment>
    <comment ref="J79" authorId="0" shapeId="0" xr:uid="{00000000-0006-0000-0400-00004E000000}">
      <text>
        <r>
          <rPr>
            <sz val="11"/>
            <rFont val="Calibri"/>
          </rPr>
          <t>The Cisco router must be configured to generate an alert for all audit failure events.</t>
        </r>
      </text>
    </comment>
    <comment ref="J86" authorId="0" shapeId="0" xr:uid="{00000000-0006-0000-0400-00004F000000}">
      <text>
        <r>
          <rPr>
            <sz val="11"/>
            <rFont val="Calibri"/>
          </rPr>
          <t>The Cisco PE router must be configured with Unicast Reverse Path Forwarding (uRPF) loose mode enabled on all CE-facing interfaces.</t>
        </r>
      </text>
    </comment>
    <comment ref="K86" authorId="0" shapeId="0" xr:uid="{00000000-0006-0000-0400-000050000000}">
      <text>
        <r>
          <rPr>
            <sz val="11"/>
            <rFont val="Calibri"/>
          </rPr>
          <t>The Cisco perimeter router must be configured to restrict it from accepting outbound IP packets that contain an illegitimate address in the source address field via egress filter or by enabling Unicast Reverse Path Forwarding (uRPF).</t>
        </r>
      </text>
    </comment>
    <comment ref="J99" authorId="0" shapeId="0" xr:uid="{00000000-0006-0000-0400-000051000000}">
      <text>
        <r>
          <rPr>
            <sz val="11"/>
            <rFont val="Calibri"/>
          </rPr>
          <t>The Cisco router must be configured to back up the configuration when changes occur.</t>
        </r>
      </text>
    </comment>
    <comment ref="J100" authorId="0" shapeId="0" xr:uid="{00000000-0006-0000-0400-000052000000}">
      <text>
        <r>
          <rPr>
            <sz val="11"/>
            <rFont val="Calibri"/>
          </rPr>
          <t>The Cisco router must be configured to back up the configuration when changes occur.</t>
        </r>
      </text>
    </comment>
    <comment ref="J104" authorId="0" shapeId="0" xr:uid="{00000000-0006-0000-0400-000053000000}">
      <text>
        <r>
          <rPr>
            <sz val="11"/>
            <rFont val="Calibri"/>
          </rPr>
          <t>The Cisco router must be running an IOS release that is currently supported by Cisco Systems.</t>
        </r>
      </text>
    </comment>
    <comment ref="J105" authorId="0" shapeId="0" xr:uid="{00000000-0006-0000-0400-000054000000}">
      <text>
        <r>
          <rPr>
            <sz val="11"/>
            <rFont val="Calibri"/>
          </rPr>
          <t>The Cisco router must be configured to enforce approved authorizations for controlling the flow of management information within the device based on control policies.</t>
        </r>
      </text>
    </comment>
    <comment ref="K105" authorId="0" shapeId="0" xr:uid="{00000000-0006-0000-0400-000074000000}">
      <text>
        <r>
          <rPr>
            <sz val="11"/>
            <rFont val="Calibri"/>
          </rPr>
          <t>The Cisco router must be configured to enforce approved authorizations for controlling the flow of information within the network based on organization-defined information flow control policies.</t>
        </r>
      </text>
    </comment>
    <comment ref="L105" authorId="0" shapeId="0" xr:uid="{00000000-0006-0000-0400-000075000000}">
      <text>
        <r>
          <rPr>
            <sz val="11"/>
            <rFont val="Calibri"/>
          </rPr>
          <t>The Cisco router must be configured to have all inactive interfaces disabled.</t>
        </r>
      </text>
    </comment>
    <comment ref="M105" authorId="0" shapeId="0" xr:uid="{00000000-0006-0000-0400-000076000000}">
      <text>
        <r>
          <rPr>
            <sz val="11"/>
            <rFont val="Calibri"/>
          </rPr>
          <t>The Cisco router must be configured to have Gratuitous ARP disabled on all external interfaces.</t>
        </r>
      </text>
    </comment>
    <comment ref="N105" authorId="0" shapeId="0" xr:uid="{00000000-0006-0000-0400-000077000000}">
      <text>
        <r>
          <rPr>
            <sz val="11"/>
            <rFont val="Calibri"/>
          </rPr>
          <t>The Cisco router must be configured to have IP directed broadcast disabled on all interfaces.</t>
        </r>
      </text>
    </comment>
    <comment ref="O105" authorId="0" shapeId="0" xr:uid="{00000000-0006-0000-0400-000078000000}">
      <text>
        <r>
          <rPr>
            <sz val="11"/>
            <rFont val="Calibri"/>
          </rPr>
          <t>The Cisco router must be configured to have Internet Control Message Protocol (ICMP) unreachable messages disabled on all external interfaces.</t>
        </r>
      </text>
    </comment>
    <comment ref="P105" authorId="0" shapeId="0" xr:uid="{00000000-0006-0000-0400-000079000000}">
      <text>
        <r>
          <rPr>
            <sz val="11"/>
            <rFont val="Calibri"/>
          </rPr>
          <t>The Cisco router must be configured to have Internet Control Message Protocol (ICMP) mask reply messages disabled on all external interfaces.</t>
        </r>
      </text>
    </comment>
    <comment ref="Q105" authorId="0" shapeId="0" xr:uid="{00000000-0006-0000-0400-00007A000000}">
      <text>
        <r>
          <rPr>
            <sz val="11"/>
            <rFont val="Calibri"/>
          </rPr>
          <t>The Cisco router must be configured to have Internet Control Message Protocol (ICMP) redirect messages disabled on all external interfaces.</t>
        </r>
      </text>
    </comment>
    <comment ref="R105" authorId="0" shapeId="0" xr:uid="{00000000-0006-0000-0400-00007B000000}">
      <text>
        <r>
          <rPr>
            <sz val="11"/>
            <rFont val="Calibri"/>
          </rPr>
          <t>The Cisco perimeter router must be configured to enforce approved authorizations for controlling the flow of information between interconnected networks in accordance with applicable policy.</t>
        </r>
      </text>
    </comment>
    <comment ref="S105" authorId="0" shapeId="0" xr:uid="{00000000-0006-0000-0400-000055000000}">
      <text>
        <r>
          <rPr>
            <sz val="11"/>
            <rFont val="Calibri"/>
          </rPr>
          <t>The Cisco perimeter router must be configured to have Proxy ARP disabled on all external interfaces.</t>
        </r>
      </text>
    </comment>
    <comment ref="T105" authorId="0" shapeId="0" xr:uid="{00000000-0006-0000-0400-000056000000}">
      <text>
        <r>
          <rPr>
            <sz val="11"/>
            <rFont val="Calibri"/>
          </rPr>
          <t>The Cisco BGP router must be configured to reject inbound route advertisements for any Bogon prefixes.</t>
        </r>
      </text>
    </comment>
    <comment ref="U105" authorId="0" shapeId="0" xr:uid="{00000000-0006-0000-0400-000057000000}">
      <text>
        <r>
          <rPr>
            <sz val="11"/>
            <rFont val="Calibri"/>
          </rPr>
          <t>The Cisco BGP router must be configured to reject inbound route advertisements for any prefixes belonging to the local autonomous system (AS).</t>
        </r>
      </text>
    </comment>
    <comment ref="V105" authorId="0" shapeId="0" xr:uid="{00000000-0006-0000-0400-000058000000}">
      <text>
        <r>
          <rPr>
            <sz val="11"/>
            <rFont val="Calibri"/>
          </rPr>
          <t>The Cisco BGP router must be configured to reject inbound route advertisements from a customer edge (CE) router for prefixes that are not allocated to that customer.</t>
        </r>
      </text>
    </comment>
    <comment ref="W105" authorId="0" shapeId="0" xr:uid="{00000000-0006-0000-0400-000059000000}">
      <text>
        <r>
          <rPr>
            <sz val="11"/>
            <rFont val="Calibri"/>
          </rPr>
          <t>The Cisco BGP router must be configured to reject outbound route advertisements for any prefixes that do not belong to any customers or the local autonomous system (AS).</t>
        </r>
      </text>
    </comment>
    <comment ref="X105" authorId="0" shapeId="0" xr:uid="{00000000-0006-0000-0400-00005A000000}">
      <text>
        <r>
          <rPr>
            <sz val="11"/>
            <rFont val="Calibri"/>
          </rPr>
          <t>The Cisco BGP router must be configured to reject outbound route advertisements for any prefixes belonging to the IP core.</t>
        </r>
      </text>
    </comment>
    <comment ref="Y105" authorId="0" shapeId="0" xr:uid="{00000000-0006-0000-0400-00005B000000}">
      <text>
        <r>
          <rPr>
            <sz val="11"/>
            <rFont val="Calibri"/>
          </rPr>
          <t>The Cisco BGP router must be configured to reject route advertisements from BGP peers that do not list their autonomous system (AS) number as the first AS in the AS_PATH attribute.</t>
        </r>
      </text>
    </comment>
    <comment ref="Z105" authorId="0" shapeId="0" xr:uid="{00000000-0006-0000-0400-00005C000000}">
      <text>
        <r>
          <rPr>
            <sz val="11"/>
            <rFont val="Calibri"/>
          </rPr>
          <t>The Cisco BGP router must be configured to reject route advertisements from CE routers with an originating AS in the AS_PATH attribute that does not belong to that customer.</t>
        </r>
      </text>
    </comment>
    <comment ref="AA105" authorId="0" shapeId="0" xr:uid="{00000000-0006-0000-0400-00005D000000}">
      <text>
        <r>
          <rPr>
            <sz val="11"/>
            <rFont val="Calibri"/>
          </rPr>
          <t>The Cisco BGP router must be configured to limit the prefix size on any inbound route advertisement to /24 or the least significant prefixes issued to the customer.</t>
        </r>
      </text>
    </comment>
    <comment ref="AB105" authorId="0" shapeId="0" xr:uid="{00000000-0006-0000-0400-00005E000000}">
      <text>
        <r>
          <rPr>
            <sz val="11"/>
            <rFont val="Calibri"/>
          </rPr>
          <t>The Cisco BGP router must be configured to use its loopback address as the source address for iBGP peering sessions.</t>
        </r>
      </text>
    </comment>
    <comment ref="AC105" authorId="0" shapeId="0" xr:uid="{00000000-0006-0000-0400-00005F000000}">
      <text>
        <r>
          <rPr>
            <sz val="11"/>
            <rFont val="Calibri"/>
          </rPr>
          <t>The Cisco MPLS router must be configured to use its loopback address as the source address for LDP peering sessions.</t>
        </r>
      </text>
    </comment>
    <comment ref="AD105" authorId="0" shapeId="0" xr:uid="{00000000-0006-0000-0400-000060000000}">
      <text>
        <r>
          <rPr>
            <sz val="11"/>
            <rFont val="Calibri"/>
          </rPr>
          <t>The Cisco MPLS router must be configured to synchronize IGP and LDP to minimize packet loss when an IGP adjacency is established prior to LDP peers completing label exchange.</t>
        </r>
      </text>
    </comment>
    <comment ref="AE105" authorId="0" shapeId="0" xr:uid="{00000000-0006-0000-0400-000061000000}">
      <text>
        <r>
          <rPr>
            <sz val="11"/>
            <rFont val="Calibri"/>
          </rPr>
          <t>The MPLS router with RSVP-TE enabled must be configured with message pacing to adjust maximum burst and maximum number of RSVP messages to an output queue based on the link speed and input queue size of adjacent core routers.</t>
        </r>
      </text>
    </comment>
    <comment ref="AF105" authorId="0" shapeId="0" xr:uid="{00000000-0006-0000-0400-000062000000}">
      <text>
        <r>
          <rPr>
            <sz val="11"/>
            <rFont val="Calibri"/>
          </rPr>
          <t>The Cisco MPLS router must be configured to have TTL Propagation disabled.</t>
        </r>
      </text>
    </comment>
    <comment ref="AG105" authorId="0" shapeId="0" xr:uid="{00000000-0006-0000-0400-000063000000}">
      <text>
        <r>
          <rPr>
            <sz val="11"/>
            <rFont val="Calibri"/>
          </rPr>
          <t>The Cisco PE router must be configured to have each Virtual Routing and Forwarding (VRF) instance bound to the appropriate physical or logical interfaces to maintain traffic separation between all MPLS L3VPNs.</t>
        </r>
      </text>
    </comment>
    <comment ref="AH105" authorId="0" shapeId="0" xr:uid="{00000000-0006-0000-0400-000064000000}">
      <text>
        <r>
          <rPr>
            <sz val="11"/>
            <rFont val="Calibri"/>
          </rPr>
          <t>The Cisco PE router must be configured to have each Virtual Routing and Forwarding (VRF) instance with the appropriate Route Target (RT).</t>
        </r>
      </text>
    </comment>
    <comment ref="AI105" authorId="0" shapeId="0" xr:uid="{00000000-0006-0000-0400-000065000000}">
      <text>
        <r>
          <rPr>
            <sz val="11"/>
            <rFont val="Calibri"/>
          </rPr>
          <t>The Cisco PE router must be configured to have each VRF with the appropriate Route Distinguisher (RD).</t>
        </r>
      </text>
    </comment>
    <comment ref="AJ105" authorId="0" shapeId="0" xr:uid="{00000000-0006-0000-0400-000066000000}">
      <text>
        <r>
          <rPr>
            <sz val="11"/>
            <rFont val="Calibri"/>
          </rPr>
          <t>The Cisco PE router providing MPLS Virtual Private Wire Service (VPWS) must be configured to have the appropriate virtual circuit identification (VC ID) for each attachment circuit.</t>
        </r>
      </text>
    </comment>
    <comment ref="AK105" authorId="0" shapeId="0" xr:uid="{00000000-0006-0000-0400-000067000000}">
      <text>
        <r>
          <rPr>
            <sz val="11"/>
            <rFont val="Calibri"/>
          </rPr>
          <t>The Cisco PE router must be configured to block any traffic that is destined to IP core infrastructure.</t>
        </r>
      </text>
    </comment>
    <comment ref="AL105" authorId="0" shapeId="0" xr:uid="{00000000-0006-0000-0400-000068000000}">
      <text>
        <r>
          <rPr>
            <sz val="11"/>
            <rFont val="Calibri"/>
          </rPr>
          <t>The Cisco PE router must be configured to enforce a Quality-of-Service (QoS) policy to provide preferred treatment for mission-critical applications.</t>
        </r>
      </text>
    </comment>
    <comment ref="AM105" authorId="0" shapeId="0" xr:uid="{00000000-0006-0000-0400-000069000000}">
      <text>
        <r>
          <rPr>
            <sz val="11"/>
            <rFont val="Calibri"/>
          </rPr>
          <t>The Cisco P router must be configured to enforce a Quality-of-Service (QoS) policy to provide preferred treatment for mission-critical applications.</t>
        </r>
      </text>
    </comment>
    <comment ref="AN105" authorId="0" shapeId="0" xr:uid="{00000000-0006-0000-0400-00006A000000}">
      <text>
        <r>
          <rPr>
            <sz val="11"/>
            <rFont val="Calibri"/>
          </rPr>
          <t>The Cisco multicast router must be configured to disable Protocol Independent Multicast (PIM) on all interfaces that are not required to support multicast routing.</t>
        </r>
      </text>
    </comment>
    <comment ref="AO105" authorId="0" shapeId="0" xr:uid="{00000000-0006-0000-0400-00006B000000}">
      <text>
        <r>
          <rPr>
            <sz val="11"/>
            <rFont val="Calibri"/>
          </rPr>
          <t>The Cisco multicast router must be configured to bind a Protocol Independent Multicast (PIM) neighbor filter to interfaces that have PIM enabled.</t>
        </r>
      </text>
    </comment>
    <comment ref="AP105" authorId="0" shapeId="0" xr:uid="{00000000-0006-0000-0400-00006C000000}">
      <text>
        <r>
          <rPr>
            <sz val="11"/>
            <rFont val="Calibri"/>
          </rPr>
          <t>The Cisco multicast edge router must be configured to establish boundaries for administratively scoped multicast traffic.</t>
        </r>
      </text>
    </comment>
    <comment ref="AQ105" authorId="0" shapeId="0" xr:uid="{00000000-0006-0000-0400-00006D000000}">
      <text>
        <r>
          <rPr>
            <sz val="11"/>
            <rFont val="Calibri"/>
          </rPr>
          <t>The Cisco multicast Rendezvous Point (RP) router must be configured to limit the multicast forwarding cache so that its resources are not saturated by managing an overwhelming number of Protocol Independent Multicast (PIM) and Multicast Source Discovery Protocol (MSDP) source-active entries.</t>
        </r>
      </text>
    </comment>
    <comment ref="AR105" authorId="0" shapeId="0" xr:uid="{00000000-0006-0000-0400-00006E000000}">
      <text>
        <r>
          <rPr>
            <sz val="11"/>
            <rFont val="Calibri"/>
          </rPr>
          <t>The Cisco multicast Rendezvous Point (RP) router must be configured to filter Protocol Independent Multicast (PIM) Register messages received from the Designated Router (DR) for any undesirable multicast groups and sources.</t>
        </r>
      </text>
    </comment>
    <comment ref="AS105" authorId="0" shapeId="0" xr:uid="{00000000-0006-0000-0400-00006F000000}">
      <text>
        <r>
          <rPr>
            <sz val="11"/>
            <rFont val="Calibri"/>
          </rPr>
          <t>The Cisco multicast Rendezvous Point (RP) router must be configured to filter Protocol Independent Multicast (PIM) Join messages received from the Designated Router (DR) for any undesirable multicast groups.</t>
        </r>
      </text>
    </comment>
    <comment ref="AT105" authorId="0" shapeId="0" xr:uid="{00000000-0006-0000-0400-000070000000}">
      <text>
        <r>
          <rPr>
            <sz val="11"/>
            <rFont val="Calibri"/>
          </rPr>
          <t>The Cisco multicast Designated Router (DR) must be configured to filter the Internet Group Management Protocol (IGMP) and Multicast Listener Discovery (MLD) Report messages to allow hosts to join only multicast groups that have been approved by the organization.</t>
        </r>
      </text>
    </comment>
    <comment ref="AU105" authorId="0" shapeId="0" xr:uid="{00000000-0006-0000-0400-000071000000}">
      <text>
        <r>
          <rPr>
            <sz val="11"/>
            <rFont val="Calibri"/>
          </rPr>
          <t>The Cisco multicast Designated Router (DR) must be configured to filter the Internet Group Management Protocol (IGMP) and Multicast Listener Discovery (MLD) Report messages to allow hosts to join a multicast group only from sources that have been approved by the organization.</t>
        </r>
      </text>
    </comment>
    <comment ref="AV105" authorId="0" shapeId="0" xr:uid="{00000000-0006-0000-0400-000072000000}">
      <text>
        <r>
          <rPr>
            <sz val="11"/>
            <rFont val="Calibri"/>
          </rPr>
          <t>The Cisco multicast Designated Router (DR) must be configured to limit the number of mroute states resulting from Internet Group Management Protocol (IGMP) and Multicast Listener Discovery (MLD) Host Membership Reports.</t>
        </r>
      </text>
    </comment>
    <comment ref="AW105" authorId="0" shapeId="0" xr:uid="{00000000-0006-0000-0400-000073000000}">
      <text>
        <r>
          <rPr>
            <sz val="11"/>
            <rFont val="Calibri"/>
          </rPr>
          <t>The Cisco multicast Designated Router (DR) must be configured to set the shortest-path tree (SPT) threshold to infinity to minimalize source-group (S, G) state within the multicast topology where Any Source Multicast (ASM) is deployed.</t>
        </r>
      </text>
    </comment>
    <comment ref="J106" authorId="0" shapeId="0" xr:uid="{00000000-0006-0000-0400-00007C000000}">
      <text>
        <r>
          <rPr>
            <sz val="11"/>
            <rFont val="Calibri"/>
          </rPr>
          <t>The Cisco perimeter router must be configured to block all outbound management traffic.</t>
        </r>
      </text>
    </comment>
    <comment ref="K106" authorId="0" shapeId="0" xr:uid="{00000000-0006-0000-0400-00007D000000}">
      <text>
        <r>
          <rPr>
            <sz val="11"/>
            <rFont val="Calibri"/>
          </rPr>
          <t>The Cisco out-of-band management (OOBM) gateway router must be configured to transport management traffic to the Network Operations Center (NOC) via dedicated circuit, MPLS/VPN service, or IPsec tunnel.</t>
        </r>
      </text>
    </comment>
    <comment ref="L106" authorId="0" shapeId="0" xr:uid="{00000000-0006-0000-0400-00007E000000}">
      <text>
        <r>
          <rPr>
            <sz val="11"/>
            <rFont val="Calibri"/>
          </rPr>
          <t>The Cisco out-of-band management (OOBM) gateway router must be configured to forward only authorized management traffic to the Network Operations Center (NOC).</t>
        </r>
      </text>
    </comment>
    <comment ref="M106" authorId="0" shapeId="0" xr:uid="{00000000-0006-0000-0400-00007F000000}">
      <text>
        <r>
          <rPr>
            <sz val="11"/>
            <rFont val="Calibri"/>
          </rPr>
          <t>The Cisco out-of-band management (OOBM) gateway router must be configured to have separate IGP instances for the managed network and management network.</t>
        </r>
      </text>
    </comment>
    <comment ref="N106" authorId="0" shapeId="0" xr:uid="{00000000-0006-0000-0400-000080000000}">
      <text>
        <r>
          <rPr>
            <sz val="11"/>
            <rFont val="Calibri"/>
          </rPr>
          <t>The Cisco out-of-band management (OOBM) gateway router must be configured to not redistribute routes between the management network routing domain and the managed network routing domain.</t>
        </r>
      </text>
    </comment>
    <comment ref="O106" authorId="0" shapeId="0" xr:uid="{00000000-0006-0000-0400-000081000000}">
      <text>
        <r>
          <rPr>
            <sz val="11"/>
            <rFont val="Calibri"/>
          </rPr>
          <t>The Cisco out-of-band management (OOBM) gateway router must be configured to block any traffic destined to itself that is not sourced from the OOBM network or the Network Operations Center (NOC).</t>
        </r>
      </text>
    </comment>
    <comment ref="P106" authorId="0" shapeId="0" xr:uid="{00000000-0006-0000-0400-000082000000}">
      <text>
        <r>
          <rPr>
            <sz val="11"/>
            <rFont val="Calibri"/>
          </rPr>
          <t>The Cisco router must be configured to only permit management traffic that ingresses and egresses the out-of-band management (OOBM) interface.</t>
        </r>
      </text>
    </comment>
    <comment ref="Q106" authorId="0" shapeId="0" xr:uid="{00000000-0006-0000-0400-000083000000}">
      <text>
        <r>
          <rPr>
            <sz val="11"/>
            <rFont val="Calibri"/>
          </rPr>
          <t>The Cisco router providing connectivity to the Network Operations Center (NOC) must be configured to forward all in-band management traffic via an IPsec tunnel.</t>
        </r>
      </text>
    </comment>
    <comment ref="J108" authorId="0" shapeId="0" xr:uid="{00000000-0006-0000-0400-000084000000}">
      <text>
        <r>
          <rPr>
            <sz val="11"/>
            <rFont val="Calibri"/>
          </rPr>
          <t>The Cisco router must be configured to use at least two authentication servers for the purpose of authenticating users prior to granting administrative access.</t>
        </r>
      </text>
    </comment>
    <comment ref="J109" authorId="0" shapeId="0" xr:uid="{00000000-0006-0000-0400-000085000000}">
      <text>
        <r>
          <rPr>
            <sz val="11"/>
            <rFont val="Calibri"/>
          </rPr>
          <t>The Cisco router must be configured to authenticate SNMP messages using a FIPS-validated Keyed-Hash Message Authentication Code (HMAC).</t>
        </r>
      </text>
    </comment>
    <comment ref="K109" authorId="0" shapeId="0" xr:uid="{00000000-0006-0000-0400-000086000000}">
      <text>
        <r>
          <rPr>
            <sz val="11"/>
            <rFont val="Calibri"/>
          </rPr>
          <t>The Cisco router must be configured to encrypt SNMP messages using a FIPS 140-2 approved algorithm.</t>
        </r>
      </text>
    </comment>
    <comment ref="L109" authorId="0" shapeId="0" xr:uid="{00000000-0006-0000-0400-000087000000}">
      <text>
        <r>
          <rPr>
            <sz val="11"/>
            <rFont val="Calibri"/>
          </rPr>
          <t>The Cisco router must be configured to use FIPS-validated Keyed-Hash Message Authentication Code (HMAC) to protect the integrity of remote maintenance sessions.</t>
        </r>
      </text>
    </comment>
    <comment ref="M109" authorId="0" shapeId="0" xr:uid="{00000000-0006-0000-0400-000088000000}">
      <text>
        <r>
          <rPr>
            <sz val="11"/>
            <rFont val="Calibri"/>
          </rPr>
          <t>The Cisco router must be configured to implement cryptographic mechanisms to protect the confidentiality of remote maintenance sessions.</t>
        </r>
      </text>
    </comment>
    <comment ref="N109" authorId="0" shapeId="0" xr:uid="{00000000-0006-0000-0400-000089000000}">
      <text>
        <r>
          <rPr>
            <sz val="11"/>
            <rFont val="Calibri"/>
          </rPr>
          <t>The Cisco router must be configured to obtain its public key certificates from an appropriate certificate policy through an approved service provider.</t>
        </r>
      </text>
    </comment>
    <comment ref="O109" authorId="0" shapeId="0" xr:uid="{00000000-0006-0000-0400-00008A000000}">
      <text>
        <r>
          <rPr>
            <sz val="11"/>
            <rFont val="Calibri"/>
          </rPr>
          <t>The Cisco router must be configured to enable routing protocol authentication using FIPS 198-1 algorithms with keys not exceeding 180 days of lifetime.</t>
        </r>
      </text>
    </comment>
    <comment ref="P109" authorId="0" shapeId="0" xr:uid="{00000000-0006-0000-0400-00008B000000}">
      <text>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Q109" authorId="0" shapeId="0" xr:uid="{00000000-0006-0000-0400-00008C000000}">
      <text>
        <r>
          <rPr>
            <sz val="11"/>
            <rFont val="Calibri"/>
          </rPr>
          <t>The Cisco BGP router must be configured to use a unique key for each autonomous system (AS) that it peers with.</t>
        </r>
      </text>
    </comment>
    <comment ref="J111" authorId="0" shapeId="0" xr:uid="{00000000-0006-0000-0400-00008D000000}">
      <text>
        <r>
          <rPr>
            <sz val="11"/>
            <rFont val="Calibri"/>
          </rPr>
          <t>The Cisco perimeter router must be configured to block all outbound management traffic.</t>
        </r>
      </text>
    </comment>
    <comment ref="K111" authorId="0" shapeId="0" xr:uid="{00000000-0006-0000-0400-00008E000000}">
      <text>
        <r>
          <rPr>
            <sz val="11"/>
            <rFont val="Calibri"/>
          </rPr>
          <t>The Cisco out-of-band management (OOBM) gateway router must be configured to transport management traffic to the Network Operations Center (NOC) via dedicated circuit, MPLS/VPN service, or IPsec tunnel.</t>
        </r>
      </text>
    </comment>
    <comment ref="L111" authorId="0" shapeId="0" xr:uid="{00000000-0006-0000-0400-00008F000000}">
      <text>
        <r>
          <rPr>
            <sz val="11"/>
            <rFont val="Calibri"/>
          </rPr>
          <t>The Cisco out-of-band management (OOBM) gateway router must be configured to forward only authorized management traffic to the Network Operations Center (NOC).</t>
        </r>
      </text>
    </comment>
    <comment ref="M111" authorId="0" shapeId="0" xr:uid="{00000000-0006-0000-0400-000090000000}">
      <text>
        <r>
          <rPr>
            <sz val="11"/>
            <rFont val="Calibri"/>
          </rPr>
          <t>The Cisco out-of-band management (OOBM) gateway router must be configured to have separate IGP instances for the managed network and management network.</t>
        </r>
      </text>
    </comment>
    <comment ref="N111" authorId="0" shapeId="0" xr:uid="{00000000-0006-0000-0400-000091000000}">
      <text>
        <r>
          <rPr>
            <sz val="11"/>
            <rFont val="Calibri"/>
          </rPr>
          <t>The Cisco out-of-band management (OOBM) gateway router must be configured to not redistribute routes between the management network routing domain and the managed network routing domain.</t>
        </r>
      </text>
    </comment>
    <comment ref="O111" authorId="0" shapeId="0" xr:uid="{00000000-0006-0000-0400-000092000000}">
      <text>
        <r>
          <rPr>
            <sz val="11"/>
            <rFont val="Calibri"/>
          </rPr>
          <t>The Cisco out-of-band management (OOBM) gateway router must be configured to block any traffic destined to itself that is not sourced from the OOBM network or the Network Operations Center (NOC).</t>
        </r>
      </text>
    </comment>
    <comment ref="P111" authorId="0" shapeId="0" xr:uid="{00000000-0006-0000-0400-000093000000}">
      <text>
        <r>
          <rPr>
            <sz val="11"/>
            <rFont val="Calibri"/>
          </rPr>
          <t>The Cisco router must be configured to only permit management traffic that ingresses and egresses the out-of-band management (OOBM) interface.</t>
        </r>
      </text>
    </comment>
    <comment ref="Q111" authorId="0" shapeId="0" xr:uid="{00000000-0006-0000-0400-000094000000}">
      <text>
        <r>
          <rPr>
            <sz val="11"/>
            <rFont val="Calibri"/>
          </rPr>
          <t>The Cisco router providing connectivity to the Network Operations Center (NOC) must be configured to forward all in-band management traffic via an IPsec tunnel.</t>
        </r>
      </text>
    </comment>
    <comment ref="J116" authorId="0" shapeId="0" xr:uid="{00000000-0006-0000-0400-000095000000}">
      <text>
        <r>
          <rPr>
            <sz val="11"/>
            <rFont val="Calibri"/>
          </rPr>
          <t>The Cisco perimeter router must be configured to deny network traffic by default and allow network traffic by exception.</t>
        </r>
      </text>
    </comment>
    <comment ref="K116" authorId="0" shapeId="0" xr:uid="{00000000-0006-0000-0400-000096000000}">
      <text>
        <r>
          <rPr>
            <sz val="11"/>
            <rFont val="Calibri"/>
          </rPr>
          <t>The Cisco perimeter router must be configured to only allow incoming communications from authorized sources to be routed to authorized destinations.</t>
        </r>
      </text>
    </comment>
    <comment ref="L116" authorId="0" shapeId="0" xr:uid="{00000000-0006-0000-0400-000097000000}">
      <text>
        <r>
          <rPr>
            <sz val="11"/>
            <rFont val="Calibri"/>
          </rPr>
          <t>The Cisco perimeter router must be configured to block inbound packets with source Bogon IP address prefixes.</t>
        </r>
      </text>
    </comment>
    <comment ref="M116" authorId="0" shapeId="0" xr:uid="{00000000-0006-0000-0400-000098000000}">
      <text>
        <r>
          <rPr>
            <sz val="11"/>
            <rFont val="Calibri"/>
          </rPr>
          <t>The Cisco perimeter router must be configured to protect an enclave connected to an approved gateway by using an inbound filter that only permits packets with destination addresses within the sites address space.</t>
        </r>
      </text>
    </comment>
    <comment ref="N116" authorId="0" shapeId="0" xr:uid="{00000000-0006-0000-0400-000099000000}">
      <text>
        <r>
          <rPr>
            <sz val="11"/>
            <rFont val="Calibri"/>
          </rPr>
          <t>The Cisco perimeter router must be configured to not be a Border Gateway Protocol (BGP) peer to an approved gateway service provider.</t>
        </r>
      </text>
    </comment>
    <comment ref="O116" authorId="0" shapeId="0" xr:uid="{00000000-0006-0000-0400-00009A000000}">
      <text>
        <r>
          <rPr>
            <sz val="11"/>
            <rFont val="Calibri"/>
          </rPr>
          <t>The Cisco perimeter router must be configured to not redistribute static routes to an approved gateway service provider into BGP, an IGP peering with the NIPRNet, or other autonomous systems.</t>
        </r>
      </text>
    </comment>
    <comment ref="P116" authorId="0" shapeId="0" xr:uid="{00000000-0006-0000-0400-00009B000000}">
      <text>
        <r>
          <rPr>
            <sz val="11"/>
            <rFont val="Calibri"/>
          </rPr>
          <t>The Cisco perimeter router must be configured to filter traffic destined to the enclave in accordance with the guidelines contained in DoD Instruction 8551.1.</t>
        </r>
      </text>
    </comment>
    <comment ref="Q116" authorId="0" shapeId="0" xr:uid="{00000000-0006-0000-0400-00009C000000}">
      <text>
        <r>
          <rPr>
            <sz val="11"/>
            <rFont val="Calibri"/>
          </rPr>
          <t>The Cisco perimeter router must be configured to filter ingress traffic at the external interface on an inbound direction.</t>
        </r>
      </text>
    </comment>
    <comment ref="R116" authorId="0" shapeId="0" xr:uid="{00000000-0006-0000-0400-00009D000000}">
      <text>
        <r>
          <rPr>
            <sz val="11"/>
            <rFont val="Calibri"/>
          </rPr>
          <t>The Cisco perimeter router must be configured to filter egress traffic at the internal interface on an inbound direction.</t>
        </r>
      </text>
    </comment>
    <comment ref="J120" authorId="0" shapeId="0" xr:uid="{00000000-0006-0000-0400-00009E000000}">
      <text>
        <r>
          <rPr>
            <sz val="11"/>
            <rFont val="Calibri"/>
          </rPr>
          <t>The Cisco router must be configured to protect against known types of denial-of-service (DoS) attacks by employing organization-defined security safeguards.</t>
        </r>
      </text>
    </comment>
    <comment ref="K120" authorId="0" shapeId="0" xr:uid="{00000000-0006-0000-0400-00009F000000}">
      <text>
        <r>
          <rPr>
            <sz val="11"/>
            <rFont val="Calibri"/>
          </rPr>
          <t>The Cisco router must be configured to protect against or limit the effects of denial-of-service (DoS) attacks by employing control plane protection.</t>
        </r>
      </text>
    </comment>
    <comment ref="L120" authorId="0" shapeId="0" xr:uid="{00000000-0006-0000-0400-0000A0000000}">
      <text>
        <r>
          <rPr>
            <sz val="11"/>
            <rFont val="Calibri"/>
          </rPr>
          <t>The Cisco BGP router must be configured to use the maximum prefixes feature to protect against route table flooding and prefix de-aggregation attacks.</t>
        </r>
      </text>
    </comment>
    <comment ref="M120" authorId="0" shapeId="0" xr:uid="{00000000-0006-0000-0400-0000A1000000}">
      <text>
        <r>
          <rPr>
            <sz val="11"/>
            <rFont val="Calibri"/>
          </rPr>
          <t>The Cisco PE router must be configured to enforce a Quality-of-Service (QoS) policy to limit the effects of packet flooding denial-of-service (DoS) attacks.</t>
        </r>
      </text>
    </comment>
    <comment ref="N120" authorId="0" shapeId="0" xr:uid="{00000000-0006-0000-0400-0000A2000000}">
      <text>
        <r>
          <rPr>
            <sz val="11"/>
            <rFont val="Calibri"/>
          </rPr>
          <t>The Cisco multicast Rendezvous Point (RP) must be configured to rate limit the number of Protocol Independent Multicast (PIM) Register messages.</t>
        </r>
      </text>
    </comment>
    <comment ref="J122" authorId="0" shapeId="0" xr:uid="{00000000-0006-0000-0400-0000A3000000}">
      <text>
        <r>
          <rPr>
            <sz val="11"/>
            <rFont val="Calibri"/>
          </rPr>
          <t>The Cisco perimeter router must be configured to deny network traffic by default and allow network traffic by exception.</t>
        </r>
      </text>
    </comment>
    <comment ref="K122" authorId="0" shapeId="0" xr:uid="{00000000-0006-0000-0400-0000A4000000}">
      <text>
        <r>
          <rPr>
            <sz val="11"/>
            <rFont val="Calibri"/>
          </rPr>
          <t>The Cisco perimeter router must be configured to block inbound packets with source Bogon IP address prefixes.</t>
        </r>
      </text>
    </comment>
    <comment ref="L122" authorId="0" shapeId="0" xr:uid="{00000000-0006-0000-0400-0000A5000000}">
      <text>
        <r>
          <rPr>
            <sz val="11"/>
            <rFont val="Calibri"/>
          </rPr>
          <t>The Cisco perimeter router must be configured to filter traffic destined to the enclave in accordance with the guidelines contained in DoD Instruction 8551.1.</t>
        </r>
      </text>
    </comment>
    <comment ref="M122" authorId="0" shapeId="0" xr:uid="{00000000-0006-0000-0400-0000A6000000}">
      <text>
        <r>
          <rPr>
            <sz val="11"/>
            <rFont val="Calibri"/>
          </rPr>
          <t>The Cisco perimeter router must be configured to filter ingress traffic at the external interface on an inbound direction.</t>
        </r>
      </text>
    </comment>
    <comment ref="N122" authorId="0" shapeId="0" xr:uid="{00000000-0006-0000-0400-0000A7000000}">
      <text>
        <r>
          <rPr>
            <sz val="11"/>
            <rFont val="Calibri"/>
          </rPr>
          <t>The Cisco perimeter router must be configured to filter egress traffic at the internal interface on an inbound direction.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Cisco router must be configured to enforce the limit of three consecutive invalid logon attempts, after which time it must lock out the user account from accessing the device for 15 minutes.</t>
        </r>
      </text>
    </comment>
    <comment ref="I2" authorId="0" shapeId="0" xr:uid="{00000000-0006-0000-0500-000002000000}">
      <text>
        <r>
          <rPr>
            <sz val="11"/>
            <rFont val="Calibri"/>
          </rPr>
          <t>The Cisco router must be configured to terminate all network connections associated with device management after five minutes of inactivity.</t>
        </r>
      </text>
    </comment>
    <comment ref="H7" authorId="0" shapeId="0" xr:uid="{00000000-0006-0000-0500-000003000000}">
      <text>
        <r>
          <rPr>
            <sz val="11"/>
            <rFont val="Calibri"/>
          </rPr>
          <t>The Cisco router must produce audit records containing information to establish when (date and time) the events occurred.</t>
        </r>
      </text>
    </comment>
    <comment ref="I7" authorId="0" shapeId="0" xr:uid="{00000000-0006-0000-0500-00000C000000}">
      <text>
        <r>
          <rPr>
            <sz val="11"/>
            <rFont val="Calibri"/>
          </rPr>
          <t>The Cisco router must produce audit records containing information to establish where the events occurred.</t>
        </r>
      </text>
    </comment>
    <comment ref="J7" authorId="0" shapeId="0" xr:uid="{00000000-0006-0000-0500-000004000000}">
      <text>
        <r>
          <rPr>
            <sz val="11"/>
            <rFont val="Calibri"/>
          </rPr>
          <t>The Cisco router must be configured to generate audit records containing the full-text recording of privileged commands.</t>
        </r>
      </text>
    </comment>
    <comment ref="K7" authorId="0" shapeId="0" xr:uid="{00000000-0006-0000-0500-000005000000}">
      <text>
        <r>
          <rPr>
            <sz val="11"/>
            <rFont val="Calibri"/>
          </rPr>
          <t>The Cisco router must be configured to allocate audit record storage capacity in accordance with organization-defined audit record storage requirements.</t>
        </r>
      </text>
    </comment>
    <comment ref="L7" authorId="0" shapeId="0" xr:uid="{00000000-0006-0000-0500-000006000000}">
      <text>
        <r>
          <rPr>
            <sz val="11"/>
            <rFont val="Calibri"/>
          </rPr>
          <t>The Cisco router must be configured to generate log records when administrator privileges are deleted.</t>
        </r>
      </text>
    </comment>
    <comment ref="M7" authorId="0" shapeId="0" xr:uid="{00000000-0006-0000-0500-000007000000}">
      <text>
        <r>
          <rPr>
            <sz val="11"/>
            <rFont val="Calibri"/>
          </rPr>
          <t>The Cisco router must be configured to generate audit records when successful/unsuccessful logon attempts occur.</t>
        </r>
      </text>
    </comment>
    <comment ref="N7" authorId="0" shapeId="0" xr:uid="{00000000-0006-0000-0500-000008000000}">
      <text>
        <r>
          <rPr>
            <sz val="11"/>
            <rFont val="Calibri"/>
          </rPr>
          <t>The Cisco router must be configured to generate log records for privileged activities.</t>
        </r>
      </text>
    </comment>
    <comment ref="O7" authorId="0" shapeId="0" xr:uid="{00000000-0006-0000-0500-000009000000}">
      <text>
        <r>
          <rPr>
            <sz val="11"/>
            <rFont val="Calibri"/>
          </rPr>
          <t>The Cisco router must be configured to produce audit records containing information to establish where the events occurred.</t>
        </r>
      </text>
    </comment>
    <comment ref="P7" authorId="0" shapeId="0" xr:uid="{00000000-0006-0000-0500-00000A000000}">
      <text>
        <r>
          <rPr>
            <sz val="11"/>
            <rFont val="Calibri"/>
          </rPr>
          <t>The Cisco router must be configured to produce audit records containing information to establish the source of the events.</t>
        </r>
      </text>
    </comment>
    <comment ref="Q7" authorId="0" shapeId="0" xr:uid="{00000000-0006-0000-0500-00000B000000}">
      <text>
        <r>
          <rPr>
            <sz val="11"/>
            <rFont val="Calibri"/>
          </rPr>
          <t>The Cisco router must be configured to send log data to at least two syslog servers for the purpose of forwarding alerts to the administrators and the ISSO.</t>
        </r>
      </text>
    </comment>
    <comment ref="H12" authorId="0" shapeId="0" xr:uid="{00000000-0006-0000-0500-00000D000000}">
      <text>
        <r>
          <rPr>
            <sz val="11"/>
            <rFont val="Calibri"/>
          </rPr>
          <t>The Cisco router must be configured to back up the configuration when changes occur.</t>
        </r>
      </text>
    </comment>
    <comment ref="H14" authorId="0" shapeId="0" xr:uid="{00000000-0006-0000-0500-00000E000000}">
      <text>
        <r>
          <rPr>
            <sz val="11"/>
            <rFont val="Calibri"/>
          </rPr>
          <t>The Cisco router must be configured to prohibit the use of all unnecessary and nonsecure functions and services.</t>
        </r>
      </text>
    </comment>
    <comment ref="I14" authorId="0" shapeId="0" xr:uid="{00000000-0006-0000-0500-00000F000000}">
      <text>
        <r>
          <rPr>
            <sz val="11"/>
            <rFont val="Calibri"/>
          </rPr>
          <t>The Cisco router must be configured to have all inactive interfaces disabled.</t>
        </r>
      </text>
    </comment>
    <comment ref="J14" authorId="0" shapeId="0" xr:uid="{00000000-0006-0000-0500-000010000000}">
      <text>
        <r>
          <rPr>
            <sz val="11"/>
            <rFont val="Calibri"/>
          </rPr>
          <t>The Cisco router must not be configured to have any zero-touch deployment feature enabled when connected to an operational network.</t>
        </r>
      </text>
    </comment>
    <comment ref="K14" authorId="0" shapeId="0" xr:uid="{00000000-0006-0000-0500-000011000000}">
      <text>
        <r>
          <rPr>
            <sz val="11"/>
            <rFont val="Calibri"/>
          </rPr>
          <t>The Cisco router must be configured to disable the auxiliary port unless it is connected to a secured modem providing encryption and authentication.</t>
        </r>
      </text>
    </comment>
    <comment ref="L14" authorId="0" shapeId="0" xr:uid="{00000000-0006-0000-0500-000012000000}">
      <text>
        <r>
          <rPr>
            <sz val="11"/>
            <rFont val="Calibri"/>
          </rPr>
          <t>The Cisco perimeter router must be configured to have Link Layer Discovery Protocol (LLDP) disabled on all external interfaces.</t>
        </r>
      </text>
    </comment>
    <comment ref="M14" authorId="0" shapeId="0" xr:uid="{00000000-0006-0000-0500-000013000000}">
      <text>
        <r>
          <rPr>
            <sz val="11"/>
            <rFont val="Calibri"/>
          </rPr>
          <t>The Cisco perimeter router must be configured to have Cisco Discovery Protocol (CDP) disabled on all external interfaces.</t>
        </r>
      </text>
    </comment>
    <comment ref="H16" authorId="0" shapeId="0" xr:uid="{00000000-0006-0000-0500-000014000000}">
      <text>
        <r>
          <rPr>
            <sz val="11"/>
            <rFont val="Calibri"/>
          </rPr>
          <t>The Cisco router must be configured to authenticate SNMP messages using a FIPS-validated Keyed-Hash Message Authentication Code (HMAC).</t>
        </r>
      </text>
    </comment>
    <comment ref="I16" authorId="0" shapeId="0" xr:uid="{00000000-0006-0000-0500-000015000000}">
      <text>
        <r>
          <rPr>
            <sz val="11"/>
            <rFont val="Calibri"/>
          </rPr>
          <t>The Cisco router must be configured to encrypt SNMP messages using a FIPS 140-2 approved algorithm.</t>
        </r>
      </text>
    </comment>
    <comment ref="J16" authorId="0" shapeId="0" xr:uid="{00000000-0006-0000-0500-000016000000}">
      <text>
        <r>
          <rPr>
            <sz val="11"/>
            <rFont val="Calibri"/>
          </rPr>
          <t>The Cisco router must be configured to use FIPS-validated Keyed-Hash Message Authentication Code (HMAC) to protect the integrity of remote maintenance sessions.</t>
        </r>
      </text>
    </comment>
    <comment ref="K16" authorId="0" shapeId="0" xr:uid="{00000000-0006-0000-0500-000017000000}">
      <text>
        <r>
          <rPr>
            <sz val="11"/>
            <rFont val="Calibri"/>
          </rPr>
          <t>The Cisco router must be configured to implement cryptographic mechanisms to protect the confidentiality of remote maintenance sessions.</t>
        </r>
      </text>
    </comment>
    <comment ref="L16" authorId="0" shapeId="0" xr:uid="{00000000-0006-0000-0500-000018000000}">
      <text>
        <r>
          <rPr>
            <sz val="11"/>
            <rFont val="Calibri"/>
          </rPr>
          <t>The Cisco router must be configured to obtain its public key certificates from an appropriate certificate policy through an approved service provider.</t>
        </r>
      </text>
    </comment>
    <comment ref="H20" authorId="0" shapeId="0" xr:uid="{00000000-0006-0000-0500-000019000000}">
      <text>
        <r>
          <rPr>
            <sz val="11"/>
            <rFont val="Calibri"/>
          </rPr>
          <t>The Cisco router must be configured to enforce approved authorizations for controlling the flow of management information within the device based on control policies.</t>
        </r>
      </text>
    </comment>
    <comment ref="I20" authorId="0" shapeId="0" xr:uid="{00000000-0006-0000-0500-000038000000}">
      <text>
        <r>
          <rPr>
            <sz val="11"/>
            <rFont val="Calibri"/>
          </rPr>
          <t>The Cisco router must be configured to protect against known types of denial-of-service (DoS) attacks by employing organization-defined security safeguards.</t>
        </r>
      </text>
    </comment>
    <comment ref="J20" authorId="0" shapeId="0" xr:uid="{00000000-0006-0000-0500-000039000000}">
      <text>
        <r>
          <rPr>
            <sz val="11"/>
            <rFont val="Calibri"/>
          </rPr>
          <t>The Cisco router must be configured to enforce approved authorizations for controlling the flow of information within the network based on organization-defined information flow control policies.</t>
        </r>
      </text>
    </comment>
    <comment ref="K20" authorId="0" shapeId="0" xr:uid="{00000000-0006-0000-0500-00003A000000}">
      <text>
        <r>
          <rPr>
            <sz val="11"/>
            <rFont val="Calibri"/>
          </rPr>
          <t>The Cisco router must be configured to protect against or limit the effects of denial-of-service (DoS) attacks by employing control plane protection.</t>
        </r>
      </text>
    </comment>
    <comment ref="L20" authorId="0" shapeId="0" xr:uid="{00000000-0006-0000-0500-00003B000000}">
      <text>
        <r>
          <rPr>
            <sz val="11"/>
            <rFont val="Calibri"/>
          </rPr>
          <t>The Cisco router must be configured to have IP directed broadcast disabled on all interfaces.</t>
        </r>
      </text>
    </comment>
    <comment ref="M20" authorId="0" shapeId="0" xr:uid="{00000000-0006-0000-0500-00003C000000}">
      <text>
        <r>
          <rPr>
            <sz val="11"/>
            <rFont val="Calibri"/>
          </rPr>
          <t>The Cisco router must be configured to have Internet Control Message Protocol (ICMP) unreachable messages disabled on all external interfaces.</t>
        </r>
      </text>
    </comment>
    <comment ref="N20" authorId="0" shapeId="0" xr:uid="{00000000-0006-0000-0500-00003D000000}">
      <text>
        <r>
          <rPr>
            <sz val="11"/>
            <rFont val="Calibri"/>
          </rPr>
          <t>The Cisco router must be configured to have Internet Control Message Protocol (ICMP) mask reply messages disabled on all external interfaces.</t>
        </r>
      </text>
    </comment>
    <comment ref="O20" authorId="0" shapeId="0" xr:uid="{00000000-0006-0000-0500-00003E000000}">
      <text>
        <r>
          <rPr>
            <sz val="11"/>
            <rFont val="Calibri"/>
          </rPr>
          <t>The Cisco router must be configured to have Internet Control Message Protocol (ICMP) redirect messages disabled on all external interfaces.</t>
        </r>
      </text>
    </comment>
    <comment ref="P20" authorId="0" shapeId="0" xr:uid="{00000000-0006-0000-0500-00003F000000}">
      <text>
        <r>
          <rPr>
            <sz val="11"/>
            <rFont val="Calibri"/>
          </rPr>
          <t>The Cisco perimeter router must be configured to deny network traffic by default and allow network traffic by exception.</t>
        </r>
      </text>
    </comment>
    <comment ref="Q20" authorId="0" shapeId="0" xr:uid="{00000000-0006-0000-0500-000040000000}">
      <text>
        <r>
          <rPr>
            <sz val="11"/>
            <rFont val="Calibri"/>
          </rPr>
          <t>The Cisco perimeter router must be configured to enforce approved authorizations for controlling the flow of information between interconnected networks in accordance with applicable policy.</t>
        </r>
      </text>
    </comment>
    <comment ref="R20" authorId="0" shapeId="0" xr:uid="{00000000-0006-0000-0500-00001A000000}">
      <text>
        <r>
          <rPr>
            <sz val="11"/>
            <rFont val="Calibri"/>
          </rPr>
          <t>The Cisco perimeter router must be configured to only allow incoming communications from authorized sources to be routed to authorized destinations.</t>
        </r>
      </text>
    </comment>
    <comment ref="S20" authorId="0" shapeId="0" xr:uid="{00000000-0006-0000-0500-00001B000000}">
      <text>
        <r>
          <rPr>
            <sz val="11"/>
            <rFont val="Calibri"/>
          </rPr>
          <t>The Cisco perimeter router must be configured to block inbound packets with source Bogon IP address prefixes.</t>
        </r>
      </text>
    </comment>
    <comment ref="T20" authorId="0" shapeId="0" xr:uid="{00000000-0006-0000-0500-00001C000000}">
      <text>
        <r>
          <rPr>
            <sz val="11"/>
            <rFont val="Calibri"/>
          </rPr>
          <t>The Cisco perimeter router must be configured to protect an enclave connected to an approved gateway by using an inbound filter that only permits packets with destination addresses within the sites address space.</t>
        </r>
      </text>
    </comment>
    <comment ref="U20" authorId="0" shapeId="0" xr:uid="{00000000-0006-0000-0500-00001D000000}">
      <text>
        <r>
          <rPr>
            <sz val="11"/>
            <rFont val="Calibri"/>
          </rPr>
          <t>The Cisco perimeter router must be configured to not be a Border Gateway Protocol (BGP) peer to an approved gateway service provider.</t>
        </r>
      </text>
    </comment>
    <comment ref="V20" authorId="0" shapeId="0" xr:uid="{00000000-0006-0000-0500-00001E000000}">
      <text>
        <r>
          <rPr>
            <sz val="11"/>
            <rFont val="Calibri"/>
          </rPr>
          <t>The Cisco perimeter router must be configured to not redistribute static routes to an approved gateway service provider into BGP, an IGP peering with the NIPRNet, or other autonomous systems.</t>
        </r>
      </text>
    </comment>
    <comment ref="W20" authorId="0" shapeId="0" xr:uid="{00000000-0006-0000-0500-00001F000000}">
      <text>
        <r>
          <rPr>
            <sz val="11"/>
            <rFont val="Calibri"/>
          </rPr>
          <t>The Cisco perimeter router must be configured to filter traffic destined to the enclave in accordance with the guidelines contained in DoD Instruction 8551.1.</t>
        </r>
      </text>
    </comment>
    <comment ref="X20" authorId="0" shapeId="0" xr:uid="{00000000-0006-0000-0500-000020000000}">
      <text>
        <r>
          <rPr>
            <sz val="11"/>
            <rFont val="Calibri"/>
          </rPr>
          <t>The Cisco perimeter router must be configured to filter ingress traffic at the external interface on an inbound direction.</t>
        </r>
      </text>
    </comment>
    <comment ref="Y20" authorId="0" shapeId="0" xr:uid="{00000000-0006-0000-0500-000021000000}">
      <text>
        <r>
          <rPr>
            <sz val="11"/>
            <rFont val="Calibri"/>
          </rPr>
          <t>The Cisco perimeter router must be configured to filter egress traffic at the internal interface on an inbound direction.</t>
        </r>
      </text>
    </comment>
    <comment ref="Z20" authorId="0" shapeId="0" xr:uid="{00000000-0006-0000-0500-000022000000}">
      <text>
        <r>
          <rPr>
            <sz val="11"/>
            <rFont val="Calibri"/>
          </rPr>
          <t>The Cisco BGP router must be configured to reject inbound route advertisements for any Bogon prefixes.</t>
        </r>
      </text>
    </comment>
    <comment ref="AA20" authorId="0" shapeId="0" xr:uid="{00000000-0006-0000-0500-000023000000}">
      <text>
        <r>
          <rPr>
            <sz val="11"/>
            <rFont val="Calibri"/>
          </rPr>
          <t>The Cisco BGP router must be configured to reject inbound route advertisements for any prefixes belonging to the local autonomous system (AS).</t>
        </r>
      </text>
    </comment>
    <comment ref="AB20" authorId="0" shapeId="0" xr:uid="{00000000-0006-0000-0500-000024000000}">
      <text>
        <r>
          <rPr>
            <sz val="11"/>
            <rFont val="Calibri"/>
          </rPr>
          <t>The Cisco BGP router must be configured to reject inbound route advertisements from a customer edge (CE) router for prefixes that are not allocated to that customer.</t>
        </r>
      </text>
    </comment>
    <comment ref="AC20" authorId="0" shapeId="0" xr:uid="{00000000-0006-0000-0500-000025000000}">
      <text>
        <r>
          <rPr>
            <sz val="11"/>
            <rFont val="Calibri"/>
          </rPr>
          <t>The Cisco BGP router must be configured to reject outbound route advertisements for any prefixes that do not belong to any customers or the local autonomous system (AS).</t>
        </r>
      </text>
    </comment>
    <comment ref="AD20" authorId="0" shapeId="0" xr:uid="{00000000-0006-0000-0500-000026000000}">
      <text>
        <r>
          <rPr>
            <sz val="11"/>
            <rFont val="Calibri"/>
          </rPr>
          <t>The Cisco BGP router must be configured to reject outbound route advertisements for any prefixes belonging to the IP core.</t>
        </r>
      </text>
    </comment>
    <comment ref="AE20" authorId="0" shapeId="0" xr:uid="{00000000-0006-0000-0500-000027000000}">
      <text>
        <r>
          <rPr>
            <sz val="11"/>
            <rFont val="Calibri"/>
          </rPr>
          <t>The Cisco BGP router must be configured to reject route advertisements from BGP peers that do not list their autonomous system (AS) number as the first AS in the AS_PATH attribute.</t>
        </r>
      </text>
    </comment>
    <comment ref="AF20" authorId="0" shapeId="0" xr:uid="{00000000-0006-0000-0500-000028000000}">
      <text>
        <r>
          <rPr>
            <sz val="11"/>
            <rFont val="Calibri"/>
          </rPr>
          <t>The Cisco BGP router must be configured to reject route advertisements from CE routers with an originating AS in the AS_PATH attribute that does not belong to that customer.</t>
        </r>
      </text>
    </comment>
    <comment ref="AG20" authorId="0" shapeId="0" xr:uid="{00000000-0006-0000-0500-000029000000}">
      <text>
        <r>
          <rPr>
            <sz val="11"/>
            <rFont val="Calibri"/>
          </rPr>
          <t>The Cisco BGP router must be configured to use the maximum prefixes feature to protect against route table flooding and prefix de-aggregation attacks.</t>
        </r>
      </text>
    </comment>
    <comment ref="AH20" authorId="0" shapeId="0" xr:uid="{00000000-0006-0000-0500-00002A000000}">
      <text>
        <r>
          <rPr>
            <sz val="11"/>
            <rFont val="Calibri"/>
          </rPr>
          <t>The Cisco BGP router must be configured to limit the prefix size on any inbound route advertisement to /24 or the least significant prefixes issued to the customer.</t>
        </r>
      </text>
    </comment>
    <comment ref="AI20" authorId="0" shapeId="0" xr:uid="{00000000-0006-0000-0500-00002B000000}">
      <text>
        <r>
          <rPr>
            <sz val="11"/>
            <rFont val="Calibri"/>
          </rPr>
          <t>The Cisco BGP router must be configured to use its loopback address as the source address for iBGP peering sessions.</t>
        </r>
      </text>
    </comment>
    <comment ref="AJ20" authorId="0" shapeId="0" xr:uid="{00000000-0006-0000-0500-00002C000000}">
      <text>
        <r>
          <rPr>
            <sz val="11"/>
            <rFont val="Calibri"/>
          </rPr>
          <t>The Cisco P router must be configured to enforce a Quality-of-Service (QoS) policy to provide preferred treatment for mission-critical applications.</t>
        </r>
      </text>
    </comment>
    <comment ref="AK20" authorId="0" shapeId="0" xr:uid="{00000000-0006-0000-0500-00002D000000}">
      <text>
        <r>
          <rPr>
            <sz val="11"/>
            <rFont val="Calibri"/>
          </rPr>
          <t>The Cisco PE router must be configured to enforce a Quality-of-Service (QoS) policy to limit the effects of packet flooding denial-of-service (DoS) attacks.</t>
        </r>
      </text>
    </comment>
    <comment ref="AL20" authorId="0" shapeId="0" xr:uid="{00000000-0006-0000-0500-00002E000000}">
      <text>
        <r>
          <rPr>
            <sz val="11"/>
            <rFont val="Calibri"/>
          </rPr>
          <t>The Cisco multicast router must be configured to disable Protocol Independent Multicast (PIM) on all interfaces that are not required to support multicast routing.</t>
        </r>
      </text>
    </comment>
    <comment ref="AM20" authorId="0" shapeId="0" xr:uid="{00000000-0006-0000-0500-00002F000000}">
      <text>
        <r>
          <rPr>
            <sz val="11"/>
            <rFont val="Calibri"/>
          </rPr>
          <t>The Cisco multicast router must be configured to bind a Protocol Independent Multicast (PIM) neighbor filter to interfaces that have PIM enabled.</t>
        </r>
      </text>
    </comment>
    <comment ref="AN20" authorId="0" shapeId="0" xr:uid="{00000000-0006-0000-0500-000030000000}">
      <text>
        <r>
          <rPr>
            <sz val="11"/>
            <rFont val="Calibri"/>
          </rPr>
          <t>The Cisco multicast edge router must be configured to establish boundaries for administratively scoped multicast traffic.</t>
        </r>
      </text>
    </comment>
    <comment ref="AO20" authorId="0" shapeId="0" xr:uid="{00000000-0006-0000-0500-000031000000}">
      <text>
        <r>
          <rPr>
            <sz val="11"/>
            <rFont val="Calibri"/>
          </rPr>
          <t>The Cisco multicast Rendezvous Point (RP) router must be configured to limit the multicast forwarding cache so that its resources are not saturated by managing an overwhelming number of Protocol Independent Multicast (PIM) and Multicast Source Discovery Protocol (MSDP) source-active entries.</t>
        </r>
      </text>
    </comment>
    <comment ref="AP20" authorId="0" shapeId="0" xr:uid="{00000000-0006-0000-0500-000032000000}">
      <text>
        <r>
          <rPr>
            <sz val="11"/>
            <rFont val="Calibri"/>
          </rPr>
          <t>The Cisco multicast Rendezvous Point (RP) router must be configured to filter Protocol Independent Multicast (PIM) Register messages received from the Designated Router (DR) for any undesirable multicast groups and sources.</t>
        </r>
      </text>
    </comment>
    <comment ref="AQ20" authorId="0" shapeId="0" xr:uid="{00000000-0006-0000-0500-000033000000}">
      <text>
        <r>
          <rPr>
            <sz val="11"/>
            <rFont val="Calibri"/>
          </rPr>
          <t>The Cisco multicast Rendezvous Point (RP) router must be configured to filter Protocol Independent Multicast (PIM) Join messages received from the Designated Router (DR) for any undesirable multicast groups.</t>
        </r>
      </text>
    </comment>
    <comment ref="AR20" authorId="0" shapeId="0" xr:uid="{00000000-0006-0000-0500-000034000000}">
      <text>
        <r>
          <rPr>
            <sz val="11"/>
            <rFont val="Calibri"/>
          </rPr>
          <t>The Cisco multicast Rendezvous Point (RP) must be configured to rate limit the number of Protocol Independent Multicast (PIM) Register messages.</t>
        </r>
      </text>
    </comment>
    <comment ref="AS20" authorId="0" shapeId="0" xr:uid="{00000000-0006-0000-0500-000035000000}">
      <text>
        <r>
          <rPr>
            <sz val="11"/>
            <rFont val="Calibri"/>
          </rPr>
          <t>The Cisco multicast Designated Router (DR) must be configured to set the shortest-path tree (SPT) threshold to infinity to minimalize source-group (S, G) state within the multicast topology where Any Source Multicast (ASM) is deployed.</t>
        </r>
      </text>
    </comment>
    <comment ref="AT20" authorId="0" shapeId="0" xr:uid="{00000000-0006-0000-0500-000036000000}">
      <text>
        <r>
          <rPr>
            <sz val="11"/>
            <rFont val="Calibri"/>
          </rPr>
          <t>The Cisco Multicast Source Discovery Protocol (MSDP) router must be configured to only accept MSDP packets from known MSDP peers.</t>
        </r>
      </text>
    </comment>
    <comment ref="AU20" authorId="0" shapeId="0" xr:uid="{00000000-0006-0000-0500-000037000000}">
      <text>
        <r>
          <rPr>
            <sz val="11"/>
            <rFont val="Calibri"/>
          </rPr>
          <t>The Cisco Multicast Source Discovery Protocol (MSDP) router must be configured to authenticate all received MSDP packets.</t>
        </r>
      </text>
    </comment>
    <comment ref="H21" authorId="0" shapeId="0" xr:uid="{00000000-0006-0000-0500-000041000000}">
      <text>
        <r>
          <rPr>
            <sz val="11"/>
            <rFont val="Calibri"/>
          </rPr>
          <t>The Cisco router must be configured to limit the number of concurrent management sessions to an organization-defined number.</t>
        </r>
      </text>
    </comment>
    <comment ref="H24" authorId="0" shapeId="0" xr:uid="{00000000-0006-0000-0500-000042000000}">
      <text>
        <r>
          <rPr>
            <sz val="11"/>
            <rFont val="Calibri"/>
          </rPr>
          <t>The Cisco router must be configured to use at least two authentication servers for the purpose of authenticating users prior to granting administrative access.</t>
        </r>
      </text>
    </comment>
    <comment ref="H25" authorId="0" shapeId="0" xr:uid="{00000000-0006-0000-0500-000043000000}">
      <text>
        <r>
          <rPr>
            <sz val="11"/>
            <rFont val="Calibri"/>
          </rPr>
          <t>The Cisco router must be configured to enable routing protocol authentication using FIPS 198-1 algorithms with keys not exceeding 180 days of lifetime.</t>
        </r>
      </text>
    </comment>
    <comment ref="I25" authorId="0" shapeId="0" xr:uid="{00000000-0006-0000-0500-000044000000}">
      <text>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J25" authorId="0" shapeId="0" xr:uid="{00000000-0006-0000-0500-000045000000}">
      <text>
        <r>
          <rPr>
            <sz val="11"/>
            <rFont val="Calibri"/>
          </rPr>
          <t>The Cisco PE router must be configured with Unicast Reverse Path Forwarding (uRPF) loose mode enabled on all CE-facing interfaces.</t>
        </r>
      </text>
    </comment>
    <comment ref="K25" authorId="0" shapeId="0" xr:uid="{00000000-0006-0000-0500-000046000000}">
      <text>
        <r>
          <rPr>
            <sz val="11"/>
            <rFont val="Calibri"/>
          </rPr>
          <t>The Cisco perimeter router must be configured to restrict it from accepting outbound IP packets that contain an illegitimate address in the source address field via egress filter or by enabling Unicast Reverse Path Forwarding (uRPF).</t>
        </r>
      </text>
    </comment>
    <comment ref="L25" authorId="0" shapeId="0" xr:uid="{00000000-0006-0000-0500-000047000000}">
      <text>
        <r>
          <rPr>
            <sz val="11"/>
            <rFont val="Calibri"/>
          </rPr>
          <t>The Cisco BGP router must be configured to use a unique key for each autonomous system (AS) that it peers with.</t>
        </r>
      </text>
    </comment>
    <comment ref="H26" authorId="0" shapeId="0" xr:uid="{00000000-0006-0000-0500-000048000000}">
      <text>
        <r>
          <rPr>
            <sz val="11"/>
            <rFont val="Calibri"/>
          </rPr>
          <t>The Cisco router must be configured to have Gratuitous ARP disabled on all external interfaces.</t>
        </r>
      </text>
    </comment>
    <comment ref="I26" authorId="0" shapeId="0" xr:uid="{00000000-0006-0000-0500-000049000000}">
      <text>
        <r>
          <rPr>
            <sz val="11"/>
            <rFont val="Calibri"/>
          </rPr>
          <t>The Cisco router must be configured to have IP directed broadcast disabled on all interfaces.</t>
        </r>
      </text>
    </comment>
    <comment ref="J26" authorId="0" shapeId="0" xr:uid="{00000000-0006-0000-0500-00004A000000}">
      <text>
        <r>
          <rPr>
            <sz val="11"/>
            <rFont val="Calibri"/>
          </rPr>
          <t>The Cisco router must be configured to have Internet Control Message Protocol (ICMP) unreachable messages disabled on all external interfaces.</t>
        </r>
      </text>
    </comment>
    <comment ref="K26" authorId="0" shapeId="0" xr:uid="{00000000-0006-0000-0500-00004B000000}">
      <text>
        <r>
          <rPr>
            <sz val="11"/>
            <rFont val="Calibri"/>
          </rPr>
          <t>The Cisco router must be configured to have Internet Control Message Protocol (ICMP) mask reply messages disabled on all external interfaces.</t>
        </r>
      </text>
    </comment>
    <comment ref="L26" authorId="0" shapeId="0" xr:uid="{00000000-0006-0000-0500-00004C000000}">
      <text>
        <r>
          <rPr>
            <sz val="11"/>
            <rFont val="Calibri"/>
          </rPr>
          <t>The Cisco router must be configured to have Internet Control Message Protocol (ICMP) redirect messages disabled on all external interfaces.</t>
        </r>
      </text>
    </comment>
    <comment ref="M26" authorId="0" shapeId="0" xr:uid="{00000000-0006-0000-0500-00004D000000}">
      <text>
        <r>
          <rPr>
            <sz val="11"/>
            <rFont val="Calibri"/>
          </rPr>
          <t>The Cisco perimeter router must be configured to have Proxy ARP disabled on all external interfaces.</t>
        </r>
      </text>
    </comment>
    <comment ref="N26" authorId="0" shapeId="0" xr:uid="{00000000-0006-0000-0500-00004E000000}">
      <text>
        <r>
          <rPr>
            <sz val="11"/>
            <rFont val="Calibri"/>
          </rPr>
          <t>The Cisco perimeter router must be configured to block all outbound management traffic.</t>
        </r>
      </text>
    </comment>
    <comment ref="O26" authorId="0" shapeId="0" xr:uid="{00000000-0006-0000-0500-00004F000000}">
      <text>
        <r>
          <rPr>
            <sz val="11"/>
            <rFont val="Calibri"/>
          </rPr>
          <t>The Cisco out-of-band management (OOBM) gateway router must be configured to transport management traffic to the Network Operations Center (NOC) via dedicated circuit, MPLS/VPN service, or IPsec tunnel.</t>
        </r>
      </text>
    </comment>
    <comment ref="P26" authorId="0" shapeId="0" xr:uid="{00000000-0006-0000-0500-000050000000}">
      <text>
        <r>
          <rPr>
            <sz val="11"/>
            <rFont val="Calibri"/>
          </rPr>
          <t>The Cisco out-of-band management (OOBM) gateway router must be configured to forward only authorized management traffic to the Network Operations Center (NOC).</t>
        </r>
      </text>
    </comment>
    <comment ref="Q26" authorId="0" shapeId="0" xr:uid="{00000000-0006-0000-0500-000051000000}">
      <text>
        <r>
          <rPr>
            <sz val="11"/>
            <rFont val="Calibri"/>
          </rPr>
          <t>The Cisco out-of-band management (OOBM) gateway router must be configured to have separate IGP instances for the managed network and management network.</t>
        </r>
      </text>
    </comment>
    <comment ref="R26" authorId="0" shapeId="0" xr:uid="{00000000-0006-0000-0500-000052000000}">
      <text>
        <r>
          <rPr>
            <sz val="11"/>
            <rFont val="Calibri"/>
          </rPr>
          <t>The Cisco out-of-band management (OOBM) gateway router must be configured to not redistribute routes between the management network routing domain and the managed network routing domain.</t>
        </r>
      </text>
    </comment>
    <comment ref="S26" authorId="0" shapeId="0" xr:uid="{00000000-0006-0000-0500-000053000000}">
      <text>
        <r>
          <rPr>
            <sz val="11"/>
            <rFont val="Calibri"/>
          </rPr>
          <t>The Cisco out-of-band management (OOBM) gateway router must be configured to block any traffic destined to itself that is not sourced from the OOBM network or the Network Operations Center (NOC).</t>
        </r>
      </text>
    </comment>
    <comment ref="T26" authorId="0" shapeId="0" xr:uid="{00000000-0006-0000-0500-000054000000}">
      <text>
        <r>
          <rPr>
            <sz val="11"/>
            <rFont val="Calibri"/>
          </rPr>
          <t>The Cisco router must be configured to only permit management traffic that ingresses and egresses the out-of-band management (OOBM) interface.</t>
        </r>
      </text>
    </comment>
    <comment ref="U26" authorId="0" shapeId="0" xr:uid="{00000000-0006-0000-0500-000055000000}">
      <text>
        <r>
          <rPr>
            <sz val="11"/>
            <rFont val="Calibri"/>
          </rPr>
          <t>The Cisco router providing connectivity to the Network Operations Center (NOC) must be configured to forward all in-band management traffic via an IPsec tunnel.</t>
        </r>
      </text>
    </comment>
    <comment ref="V26" authorId="0" shapeId="0" xr:uid="{00000000-0006-0000-0500-000056000000}">
      <text>
        <r>
          <rPr>
            <sz val="11"/>
            <rFont val="Calibri"/>
          </rPr>
          <t>The Cisco MPLS router must be configured to use its loopback address as the source address for LDP peering sessions.</t>
        </r>
      </text>
    </comment>
    <comment ref="W26" authorId="0" shapeId="0" xr:uid="{00000000-0006-0000-0500-000057000000}">
      <text>
        <r>
          <rPr>
            <sz val="11"/>
            <rFont val="Calibri"/>
          </rPr>
          <t>The Cisco MPLS router must be configured to synchronize IGP and LDP to minimize packet loss when an IGP adjacency is established prior to LDP peers completing label exchange.</t>
        </r>
      </text>
    </comment>
    <comment ref="X26" authorId="0" shapeId="0" xr:uid="{00000000-0006-0000-0500-000058000000}">
      <text>
        <r>
          <rPr>
            <sz val="11"/>
            <rFont val="Calibri"/>
          </rPr>
          <t>The MPLS router with RSVP-TE enabled must be configured with message pacing to adjust maximum burst and maximum number of RSVP messages to an output queue based on the link speed and input queue size of adjacent core routers.</t>
        </r>
      </text>
    </comment>
    <comment ref="Y26" authorId="0" shapeId="0" xr:uid="{00000000-0006-0000-0500-000059000000}">
      <text>
        <r>
          <rPr>
            <sz val="11"/>
            <rFont val="Calibri"/>
          </rPr>
          <t>The Cisco MPLS router must be configured to have TTL Propagation disabled.</t>
        </r>
      </text>
    </comment>
    <comment ref="Z26" authorId="0" shapeId="0" xr:uid="{00000000-0006-0000-0500-00005A000000}">
      <text>
        <r>
          <rPr>
            <sz val="11"/>
            <rFont val="Calibri"/>
          </rPr>
          <t>The Cisco PE router must be configured to have each Virtual Routing and Forwarding (VRF) instance bound to the appropriate physical or logical interfaces to maintain traffic separation between all MPLS L3VPNs.</t>
        </r>
      </text>
    </comment>
    <comment ref="AA26" authorId="0" shapeId="0" xr:uid="{00000000-0006-0000-0500-00005B000000}">
      <text>
        <r>
          <rPr>
            <sz val="11"/>
            <rFont val="Calibri"/>
          </rPr>
          <t>The Cisco PE router must be configured to have each Virtual Routing and Forwarding (VRF) instance with the appropriate Route Target (RT).</t>
        </r>
      </text>
    </comment>
    <comment ref="AB26" authorId="0" shapeId="0" xr:uid="{00000000-0006-0000-0500-00005C000000}">
      <text>
        <r>
          <rPr>
            <sz val="11"/>
            <rFont val="Calibri"/>
          </rPr>
          <t>The Cisco PE router must be configured to have each VRF with the appropriate Route Distinguisher (RD).</t>
        </r>
      </text>
    </comment>
    <comment ref="AC26" authorId="0" shapeId="0" xr:uid="{00000000-0006-0000-0500-00005D000000}">
      <text>
        <r>
          <rPr>
            <sz val="11"/>
            <rFont val="Calibri"/>
          </rPr>
          <t>The Cisco PE router providing MPLS Virtual Private Wire Service (VPWS) must be configured to have the appropriate virtual circuit identification (VC ID) for each attachment circuit.</t>
        </r>
      </text>
    </comment>
    <comment ref="AD26" authorId="0" shapeId="0" xr:uid="{00000000-0006-0000-0500-00005E000000}">
      <text>
        <r>
          <rPr>
            <sz val="11"/>
            <rFont val="Calibri"/>
          </rPr>
          <t>The Cisco PE router must be configured to block any traffic that is destined to IP core infrastructure.</t>
        </r>
      </text>
    </comment>
    <comment ref="AE26" authorId="0" shapeId="0" xr:uid="{00000000-0006-0000-0500-00005F000000}">
      <text>
        <r>
          <rPr>
            <sz val="11"/>
            <rFont val="Calibri"/>
          </rPr>
          <t>The Cisco PE router must be configured to enforce a Quality-of-Service (QoS) policy to provide preferred treatment for mission-critical applications.</t>
        </r>
      </text>
    </comment>
    <comment ref="AF26" authorId="0" shapeId="0" xr:uid="{00000000-0006-0000-0500-000060000000}">
      <text>
        <r>
          <rPr>
            <sz val="11"/>
            <rFont val="Calibri"/>
          </rPr>
          <t>The Cisco multicast router must be configured to disable Protocol Independent Multicast (PIM) on all interfaces that are not required to support multicast routing.</t>
        </r>
      </text>
    </comment>
    <comment ref="AG26" authorId="0" shapeId="0" xr:uid="{00000000-0006-0000-0500-000061000000}">
      <text>
        <r>
          <rPr>
            <sz val="11"/>
            <rFont val="Calibri"/>
          </rPr>
          <t>The Cisco multicast router must be configured to bind a Protocol Independent Multicast (PIM) neighbor filter to interfaces that have PIM enabled.</t>
        </r>
      </text>
    </comment>
    <comment ref="AH26" authorId="0" shapeId="0" xr:uid="{00000000-0006-0000-0500-000062000000}">
      <text>
        <r>
          <rPr>
            <sz val="11"/>
            <rFont val="Calibri"/>
          </rPr>
          <t>The Cisco multicast edge router must be configured to establish boundaries for administratively scoped multicast traffic.</t>
        </r>
      </text>
    </comment>
    <comment ref="AI26" authorId="0" shapeId="0" xr:uid="{00000000-0006-0000-0500-000063000000}">
      <text>
        <r>
          <rPr>
            <sz val="11"/>
            <rFont val="Calibri"/>
          </rPr>
          <t>The Cisco multicast Rendezvous Point (RP) router must be configured to limit the multicast forwarding cache so that its resources are not saturated by managing an overwhelming number of Protocol Independent Multicast (PIM) and Multicast Source Discovery Protocol (MSDP) source-active entries.</t>
        </r>
      </text>
    </comment>
    <comment ref="AJ26" authorId="0" shapeId="0" xr:uid="{00000000-0006-0000-0500-000064000000}">
      <text>
        <r>
          <rPr>
            <sz val="11"/>
            <rFont val="Calibri"/>
          </rPr>
          <t>The Cisco multicast Rendezvous Point (RP) router must be configured to filter Protocol Independent Multicast (PIM) Register messages received from the Designated Router (DR) for any undesirable multicast groups and sources.</t>
        </r>
      </text>
    </comment>
    <comment ref="AK26" authorId="0" shapeId="0" xr:uid="{00000000-0006-0000-0500-000065000000}">
      <text>
        <r>
          <rPr>
            <sz val="11"/>
            <rFont val="Calibri"/>
          </rPr>
          <t>The Cisco multicast Rendezvous Point (RP) router must be configured to filter Protocol Independent Multicast (PIM) Join messages received from the Designated Router (DR) for any undesirable multicast groups.</t>
        </r>
      </text>
    </comment>
    <comment ref="AL26" authorId="0" shapeId="0" xr:uid="{00000000-0006-0000-0500-000066000000}">
      <text>
        <r>
          <rPr>
            <sz val="11"/>
            <rFont val="Calibri"/>
          </rPr>
          <t>The Cisco multicast Designated Router (DR) must be configured to filter the Internet Group Management Protocol (IGMP) and Multicast Listener Discovery (MLD) Report messages to allow hosts to join only multicast groups that have been approved by the organization.</t>
        </r>
      </text>
    </comment>
    <comment ref="AM26" authorId="0" shapeId="0" xr:uid="{00000000-0006-0000-0500-000067000000}">
      <text>
        <r>
          <rPr>
            <sz val="11"/>
            <rFont val="Calibri"/>
          </rPr>
          <t>The Cisco multicast Designated Router (DR) must be configured to filter the Internet Group Management Protocol (IGMP) and Multicast Listener Discovery (MLD) Report messages to allow hosts to join a multicast group only from sources that have been approved by the organization.</t>
        </r>
      </text>
    </comment>
    <comment ref="AN26" authorId="0" shapeId="0" xr:uid="{00000000-0006-0000-0500-000068000000}">
      <text>
        <r>
          <rPr>
            <sz val="11"/>
            <rFont val="Calibri"/>
          </rPr>
          <t>The Cisco multicast Designated Router (DR) must be configured to limit the number of mroute states resulting from Internet Group Management Protocol (IGMP) and Multicast Listener Discovery (MLD) Host Membership Reports.</t>
        </r>
      </text>
    </comment>
    <comment ref="AO26" authorId="0" shapeId="0" xr:uid="{00000000-0006-0000-0500-000069000000}">
      <text>
        <r>
          <rPr>
            <sz val="11"/>
            <rFont val="Calibri"/>
          </rPr>
          <t>The Cisco multicast Designated Router (DR) must be configured to set the shortest-path tree (SPT) threshold to infinity to minimalize source-group (S, G) state within the multicast topology where Any Source Multicast (ASM) is deployed.</t>
        </r>
      </text>
    </comment>
    <comment ref="AP26" authorId="0" shapeId="0" xr:uid="{00000000-0006-0000-0500-00006A000000}">
      <text>
        <r>
          <rPr>
            <sz val="11"/>
            <rFont val="Calibri"/>
          </rPr>
          <t>The Cisco Multicast Source Discovery Protocol (MSDP) router must be configured to only accept MSDP packets from known MSDP peers.</t>
        </r>
      </text>
    </comment>
    <comment ref="AQ26" authorId="0" shapeId="0" xr:uid="{00000000-0006-0000-0500-00006B000000}">
      <text>
        <r>
          <rPr>
            <sz val="11"/>
            <rFont val="Calibri"/>
          </rPr>
          <t>The Cisco Multicast Source Discovery Protocol (MSDP) router must be configured to authenticate all received MSDP packets.</t>
        </r>
      </text>
    </comment>
    <comment ref="AR26" authorId="0" shapeId="0" xr:uid="{00000000-0006-0000-0500-00006C000000}">
      <text>
        <r>
          <rPr>
            <sz val="11"/>
            <rFont val="Calibri"/>
          </rPr>
          <t>The Cisco Multicast Source Discovery Protocol (MSDP) router must be configured to filter received source-active multicast advertisements for any undesirable multicast groups and sources.</t>
        </r>
      </text>
    </comment>
    <comment ref="AS26" authorId="0" shapeId="0" xr:uid="{00000000-0006-0000-0500-00006D000000}">
      <text>
        <r>
          <rPr>
            <sz val="11"/>
            <rFont val="Calibri"/>
          </rPr>
          <t>The Cisco Multicast Source Discovery Protocol (MSDP) router must be configured to filter source-active multicast advertisements to external MSDP peers to avoid global visibility of local-only multicast sources and groups.</t>
        </r>
      </text>
    </comment>
    <comment ref="AT26" authorId="0" shapeId="0" xr:uid="{00000000-0006-0000-0500-00006E000000}">
      <text>
        <r>
          <rPr>
            <sz val="11"/>
            <rFont val="Calibri"/>
          </rPr>
          <t>The Cisco Multicast Source Discovery Protocol (MSDP) router must be configured to limit the amount of source-active messages it accepts on a per-peer basis.</t>
        </r>
      </text>
    </comment>
    <comment ref="AU26" authorId="0" shapeId="0" xr:uid="{00000000-0006-0000-0500-00006F000000}">
      <text>
        <r>
          <rPr>
            <sz val="11"/>
            <rFont val="Calibri"/>
          </rPr>
          <t>The Cisco Multicast Source Discovery Protocol (MSDP) router must be configured to use a loopback address as the source address when originating MSDP traffic.</t>
        </r>
      </text>
    </comment>
    <comment ref="H29" authorId="0" shapeId="0" xr:uid="{00000000-0006-0000-0500-000070000000}">
      <text>
        <r>
          <rPr>
            <sz val="11"/>
            <rFont val="Calibri"/>
          </rPr>
          <t>The Cisco router must be configured to enforce a minimum 15-character password length.</t>
        </r>
      </text>
    </comment>
    <comment ref="I29" authorId="0" shapeId="0" xr:uid="{00000000-0006-0000-0500-000071000000}">
      <text>
        <r>
          <rPr>
            <sz val="11"/>
            <rFont val="Calibri"/>
          </rPr>
          <t>The Cisco router must be configured to enforce password complexity by requiring that at least one uppercase character be used.</t>
        </r>
      </text>
    </comment>
    <comment ref="J29" authorId="0" shapeId="0" xr:uid="{00000000-0006-0000-0500-000072000000}">
      <text>
        <r>
          <rPr>
            <sz val="11"/>
            <rFont val="Calibri"/>
          </rPr>
          <t>The Cisco router must be configured to enforce password complexity by requiring that at least one lowercase character be used.</t>
        </r>
      </text>
    </comment>
    <comment ref="K29" authorId="0" shapeId="0" xr:uid="{00000000-0006-0000-0500-000073000000}">
      <text>
        <r>
          <rPr>
            <sz val="11"/>
            <rFont val="Calibri"/>
          </rPr>
          <t>The Cisco router must be configured to enforce password complexity by requiring that at least one numeric character be used.</t>
        </r>
      </text>
    </comment>
    <comment ref="L29" authorId="0" shapeId="0" xr:uid="{00000000-0006-0000-0500-000074000000}">
      <text>
        <r>
          <rPr>
            <sz val="11"/>
            <rFont val="Calibri"/>
          </rPr>
          <t>The Cisco router must be configured to enforce password complexity by requiring that at least one special character be used.</t>
        </r>
      </text>
    </comment>
    <comment ref="M29" authorId="0" shapeId="0" xr:uid="{00000000-0006-0000-0500-000075000000}">
      <text>
        <r>
          <rPr>
            <sz val="11"/>
            <rFont val="Calibri"/>
          </rPr>
          <t>The Cisco router must only store cryptographic representations of passwords.</t>
        </r>
      </text>
    </comment>
    <comment ref="H31" authorId="0" shapeId="0" xr:uid="{00000000-0006-0000-0500-000076000000}">
      <text>
        <r>
          <rPr>
            <sz val="11"/>
            <rFont val="Calibri"/>
          </rPr>
          <t>The Cisco router must be configured to automatically audit account creation.</t>
        </r>
      </text>
    </comment>
    <comment ref="I31" authorId="0" shapeId="0" xr:uid="{00000000-0006-0000-0500-000077000000}">
      <text>
        <r>
          <rPr>
            <sz val="11"/>
            <rFont val="Calibri"/>
          </rPr>
          <t>The Cisco router must be configured to automatically audit account modification.</t>
        </r>
      </text>
    </comment>
    <comment ref="J31" authorId="0" shapeId="0" xr:uid="{00000000-0006-0000-0500-000078000000}">
      <text>
        <r>
          <rPr>
            <sz val="11"/>
            <rFont val="Calibri"/>
          </rPr>
          <t>The Cisco router must be configured to automatically audit account disabling actions.</t>
        </r>
      </text>
    </comment>
    <comment ref="K31" authorId="0" shapeId="0" xr:uid="{00000000-0006-0000-0500-000079000000}">
      <text>
        <r>
          <rPr>
            <sz val="11"/>
            <rFont val="Calibri"/>
          </rPr>
          <t>The Cisco router must be configured to automatically audit account removal actions.</t>
        </r>
      </text>
    </comment>
    <comment ref="L31" authorId="0" shapeId="0" xr:uid="{00000000-0006-0000-0500-00007A000000}">
      <text>
        <r>
          <rPr>
            <sz val="11"/>
            <rFont val="Calibri"/>
          </rPr>
          <t>The Cisco device must be configured to audit all administrator activity.</t>
        </r>
      </text>
    </comment>
    <comment ref="M31" authorId="0" shapeId="0" xr:uid="{00000000-0006-0000-0500-00007B000000}">
      <text>
        <r>
          <rPr>
            <sz val="11"/>
            <rFont val="Calibri"/>
          </rPr>
          <t>The Cisco router must be configured to limit privileges to change the software resident within software libraries.</t>
        </r>
      </text>
    </comment>
    <comment ref="N31" authorId="0" shapeId="0" xr:uid="{00000000-0006-0000-0500-00007C000000}">
      <text>
        <r>
          <rPr>
            <sz val="11"/>
            <rFont val="Calibri"/>
          </rPr>
          <t>The Cisco router must be configured with only one local account to be used as the account of last resort in the event the authentication server is unavailable.</t>
        </r>
      </text>
    </comment>
    <comment ref="O31" authorId="0" shapeId="0" xr:uid="{00000000-0006-0000-0500-00007D000000}">
      <text>
        <r>
          <rPr>
            <sz val="11"/>
            <rFont val="Calibri"/>
          </rPr>
          <t>The Cisco router must be configured to automatically audit account enabling actions.</t>
        </r>
      </text>
    </comment>
    <comment ref="P31" authorId="0" shapeId="0" xr:uid="{00000000-0006-0000-0500-00007E000000}">
      <text>
        <r>
          <rPr>
            <sz val="11"/>
            <rFont val="Calibri"/>
          </rPr>
          <t>The Cisco router must be configured to generate log records when administrator privileges are deleted.</t>
        </r>
      </text>
    </comment>
    <comment ref="Q31" authorId="0" shapeId="0" xr:uid="{00000000-0006-0000-0500-00007F000000}">
      <text>
        <r>
          <rPr>
            <sz val="11"/>
            <rFont val="Calibri"/>
          </rPr>
          <t>The Cisco router must be configured to generate log records for privileged activities.</t>
        </r>
      </text>
    </comment>
    <comment ref="H41" authorId="0" shapeId="0" xr:uid="{00000000-0006-0000-0500-000080000000}">
      <text>
        <r>
          <rPr>
            <sz val="11"/>
            <rFont val="Calibri"/>
          </rPr>
          <t>The Cisco router must be running an IOS release that is currently supported by Cisco Systems.</t>
        </r>
      </text>
    </comment>
    <comment ref="H43" authorId="0" shapeId="0" xr:uid="{00000000-0006-0000-0500-000081000000}">
      <text>
        <r>
          <rPr>
            <sz val="11"/>
            <rFont val="Calibri"/>
          </rPr>
          <t>The Cisco router must be configured to enforce approved authorizations for controlling the flow of management information within the device based on control policies.</t>
        </r>
      </text>
    </comment>
    <comment ref="I43" authorId="0" shapeId="0" xr:uid="{00000000-0006-0000-0500-000082000000}">
      <text>
        <r>
          <rPr>
            <sz val="11"/>
            <rFont val="Calibri"/>
          </rPr>
          <t>The Cisco router must be configured to enforce approved authorizations for controlling the flow of information within the network based on organization-defined information flow control policies.</t>
        </r>
      </text>
    </comment>
    <comment ref="J43" authorId="0" shapeId="0" xr:uid="{00000000-0006-0000-0500-000083000000}">
      <text>
        <r>
          <rPr>
            <sz val="11"/>
            <rFont val="Calibri"/>
          </rPr>
          <t>The Cisco perimeter router must be configured to enforce approved authorizations for controlling the flow of information between interconnected networks in accordance with applicable policy.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Cisco router must be configured to automatically audit account creation.</t>
        </r>
      </text>
    </comment>
    <comment ref="K3" authorId="0" shapeId="0" xr:uid="{00000000-0006-0000-0600-000008000000}">
      <text>
        <r>
          <rPr>
            <sz val="11"/>
            <rFont val="Calibri"/>
          </rPr>
          <t>The Cisco router must be configured to automatically audit account modification.</t>
        </r>
      </text>
    </comment>
    <comment ref="L3" authorId="0" shapeId="0" xr:uid="{00000000-0006-0000-0600-000002000000}">
      <text>
        <r>
          <rPr>
            <sz val="11"/>
            <rFont val="Calibri"/>
          </rPr>
          <t>The Cisco router must be configured to automatically audit account disabling actions.</t>
        </r>
      </text>
    </comment>
    <comment ref="M3" authorId="0" shapeId="0" xr:uid="{00000000-0006-0000-0600-000003000000}">
      <text>
        <r>
          <rPr>
            <sz val="11"/>
            <rFont val="Calibri"/>
          </rPr>
          <t>The Cisco router must be configured to automatically audit account removal actions.</t>
        </r>
      </text>
    </comment>
    <comment ref="N3" authorId="0" shapeId="0" xr:uid="{00000000-0006-0000-0600-000004000000}">
      <text>
        <r>
          <rPr>
            <sz val="11"/>
            <rFont val="Calibri"/>
          </rPr>
          <t>The Cisco router must be configured to enforce approved authorizations for controlling the flow of management information within the device based on control policies.</t>
        </r>
      </text>
    </comment>
    <comment ref="O3" authorId="0" shapeId="0" xr:uid="{00000000-0006-0000-0600-000005000000}">
      <text>
        <r>
          <rPr>
            <sz val="11"/>
            <rFont val="Calibri"/>
          </rPr>
          <t>The Cisco router must be configured to automatically audit account enabling actions.</t>
        </r>
      </text>
    </comment>
    <comment ref="P3" authorId="0" shapeId="0" xr:uid="{00000000-0006-0000-0600-000006000000}">
      <text>
        <r>
          <rPr>
            <sz val="11"/>
            <rFont val="Calibri"/>
          </rPr>
          <t>The Cisco router must be configured to enforce approved authorizations for controlling the flow of information within the network based on organization-defined information flow control policies.</t>
        </r>
      </text>
    </comment>
    <comment ref="Q3" authorId="0" shapeId="0" xr:uid="{00000000-0006-0000-0600-000007000000}">
      <text>
        <r>
          <rPr>
            <sz val="11"/>
            <rFont val="Calibri"/>
          </rPr>
          <t>The Cisco perimeter router must be configured to enforce approved authorizations for controlling the flow of information between interconnected networks in accordance with applicable policy.</t>
        </r>
      </text>
    </comment>
    <comment ref="J5" authorId="0" shapeId="0" xr:uid="{00000000-0006-0000-0600-000009000000}">
      <text>
        <r>
          <rPr>
            <sz val="11"/>
            <rFont val="Calibri"/>
          </rPr>
          <t>The Cisco router must be configured to enforce approved authorizations for controlling the flow of management information within the device based on control policies.</t>
        </r>
      </text>
    </comment>
    <comment ref="K5" authorId="0" shapeId="0" xr:uid="{00000000-0006-0000-0600-00000A000000}">
      <text>
        <r>
          <rPr>
            <sz val="11"/>
            <rFont val="Calibri"/>
          </rPr>
          <t>The Cisco router must be configured to enforce approved authorizations for controlling the flow of information within the network based on organization-defined information flow control policies.</t>
        </r>
      </text>
    </comment>
    <comment ref="L5" authorId="0" shapeId="0" xr:uid="{00000000-0006-0000-0600-00000B000000}">
      <text>
        <r>
          <rPr>
            <sz val="11"/>
            <rFont val="Calibri"/>
          </rPr>
          <t>The Cisco perimeter router must be configured to deny network traffic by default and allow network traffic by exception.</t>
        </r>
      </text>
    </comment>
    <comment ref="M5" authorId="0" shapeId="0" xr:uid="{00000000-0006-0000-0600-00000C000000}">
      <text>
        <r>
          <rPr>
            <sz val="11"/>
            <rFont val="Calibri"/>
          </rPr>
          <t>The Cisco perimeter router must be configured to enforce approved authorizations for controlling the flow of information between interconnected networks in accordance with applicable policy.</t>
        </r>
      </text>
    </comment>
    <comment ref="N5" authorId="0" shapeId="0" xr:uid="{00000000-0006-0000-0600-00000D000000}">
      <text>
        <r>
          <rPr>
            <sz val="11"/>
            <rFont val="Calibri"/>
          </rPr>
          <t>The Cisco perimeter router must be configured to block inbound packets with source Bogon IP address prefixes.</t>
        </r>
      </text>
    </comment>
    <comment ref="O5" authorId="0" shapeId="0" xr:uid="{00000000-0006-0000-0600-00000E000000}">
      <text>
        <r>
          <rPr>
            <sz val="11"/>
            <rFont val="Calibri"/>
          </rPr>
          <t>The Cisco perimeter router must be configured to filter traffic destined to the enclave in accordance with the guidelines contained in DoD Instruction 8551.1.</t>
        </r>
      </text>
    </comment>
    <comment ref="P5" authorId="0" shapeId="0" xr:uid="{00000000-0006-0000-0600-00000F000000}">
      <text>
        <r>
          <rPr>
            <sz val="11"/>
            <rFont val="Calibri"/>
          </rPr>
          <t>The Cisco perimeter router must be configured to filter ingress traffic at the external interface on an inbound direction.</t>
        </r>
      </text>
    </comment>
    <comment ref="Q5" authorId="0" shapeId="0" xr:uid="{00000000-0006-0000-0600-000010000000}">
      <text>
        <r>
          <rPr>
            <sz val="11"/>
            <rFont val="Calibri"/>
          </rPr>
          <t>The Cisco perimeter router must be configured to filter egress traffic at the internal interface on an inbound direction.</t>
        </r>
      </text>
    </comment>
    <comment ref="J7" authorId="0" shapeId="0" xr:uid="{00000000-0006-0000-0600-000011000000}">
      <text>
        <r>
          <rPr>
            <sz val="11"/>
            <rFont val="Calibri"/>
          </rPr>
          <t>The Cisco device must be configured to audit all administrator activity.</t>
        </r>
      </text>
    </comment>
    <comment ref="K7" authorId="0" shapeId="0" xr:uid="{00000000-0006-0000-0600-000012000000}">
      <text>
        <r>
          <rPr>
            <sz val="11"/>
            <rFont val="Calibri"/>
          </rPr>
          <t>The Cisco router must be configured to limit privileges to change the software resident within software libraries.</t>
        </r>
      </text>
    </comment>
    <comment ref="L7" authorId="0" shapeId="0" xr:uid="{00000000-0006-0000-0600-000013000000}">
      <text>
        <r>
          <rPr>
            <sz val="11"/>
            <rFont val="Calibri"/>
          </rPr>
          <t>The Cisco router must be configured with only one local account to be used as the account of last resort in the event the authentication server is unavailable.</t>
        </r>
      </text>
    </comment>
    <comment ref="J8" authorId="0" shapeId="0" xr:uid="{00000000-0006-0000-0600-000014000000}">
      <text>
        <r>
          <rPr>
            <sz val="11"/>
            <rFont val="Calibri"/>
          </rPr>
          <t>The Cisco device must be configured to audit all administrator activity.</t>
        </r>
      </text>
    </comment>
    <comment ref="K8" authorId="0" shapeId="0" xr:uid="{00000000-0006-0000-0600-000015000000}">
      <text>
        <r>
          <rPr>
            <sz val="11"/>
            <rFont val="Calibri"/>
          </rPr>
          <t>The Cisco router must be configured to limit privileges to change the software resident within software libraries.</t>
        </r>
      </text>
    </comment>
    <comment ref="J12" authorId="0" shapeId="0" xr:uid="{00000000-0006-0000-0600-000016000000}">
      <text>
        <r>
          <rPr>
            <sz val="11"/>
            <rFont val="Calibri"/>
          </rPr>
          <t>The Cisco router must be configured to limit the number of concurrent management sessions to an organization-defined number.</t>
        </r>
      </text>
    </comment>
    <comment ref="J13" authorId="0" shapeId="0" xr:uid="{00000000-0006-0000-0600-000017000000}">
      <text>
        <r>
          <rPr>
            <sz val="11"/>
            <rFont val="Calibri"/>
          </rPr>
          <t>The Cisco router must be configured to terminate all network connections associated with device management after five minutes of inactivity.</t>
        </r>
      </text>
    </comment>
    <comment ref="J23" authorId="0" shapeId="0" xr:uid="{00000000-0006-0000-0600-000018000000}">
      <text>
        <r>
          <rPr>
            <sz val="11"/>
            <rFont val="Calibri"/>
          </rPr>
          <t>The Cisco router must be configured to automatically audit account creation.</t>
        </r>
      </text>
    </comment>
    <comment ref="K23" authorId="0" shapeId="0" xr:uid="{00000000-0006-0000-0600-000020000000}">
      <text>
        <r>
          <rPr>
            <sz val="11"/>
            <rFont val="Calibri"/>
          </rPr>
          <t>The Cisco router must be configured to automatically audit account modification.</t>
        </r>
      </text>
    </comment>
    <comment ref="L23" authorId="0" shapeId="0" xr:uid="{00000000-0006-0000-0600-000021000000}">
      <text>
        <r>
          <rPr>
            <sz val="11"/>
            <rFont val="Calibri"/>
          </rPr>
          <t>The Cisco router must be configured to automatically audit account disabling actions.</t>
        </r>
      </text>
    </comment>
    <comment ref="M23" authorId="0" shapeId="0" xr:uid="{00000000-0006-0000-0600-000022000000}">
      <text>
        <r>
          <rPr>
            <sz val="11"/>
            <rFont val="Calibri"/>
          </rPr>
          <t>The Cisco router must be configured to automatically audit account removal actions.</t>
        </r>
      </text>
    </comment>
    <comment ref="N23" authorId="0" shapeId="0" xr:uid="{00000000-0006-0000-0600-000023000000}">
      <text>
        <r>
          <rPr>
            <sz val="11"/>
            <rFont val="Calibri"/>
          </rPr>
          <t>The Cisco router must produce audit records containing information to establish when (date and time) the events occurred.</t>
        </r>
      </text>
    </comment>
    <comment ref="O23" authorId="0" shapeId="0" xr:uid="{00000000-0006-0000-0600-000024000000}">
      <text>
        <r>
          <rPr>
            <sz val="11"/>
            <rFont val="Calibri"/>
          </rPr>
          <t>The Cisco router must produce audit records containing information to establish where the events occurred.</t>
        </r>
      </text>
    </comment>
    <comment ref="P23" authorId="0" shapeId="0" xr:uid="{00000000-0006-0000-0600-000025000000}">
      <text>
        <r>
          <rPr>
            <sz val="11"/>
            <rFont val="Calibri"/>
          </rPr>
          <t>The Cisco router must be configured to generate audit records containing the full-text recording of privileged commands.</t>
        </r>
      </text>
    </comment>
    <comment ref="Q23" authorId="0" shapeId="0" xr:uid="{00000000-0006-0000-0600-000026000000}">
      <text>
        <r>
          <rPr>
            <sz val="11"/>
            <rFont val="Calibri"/>
          </rPr>
          <t>The Cisco router must be configured to automatically audit account enabling actions.</t>
        </r>
      </text>
    </comment>
    <comment ref="R23" authorId="0" shapeId="0" xr:uid="{00000000-0006-0000-0600-000019000000}">
      <text>
        <r>
          <rPr>
            <sz val="11"/>
            <rFont val="Calibri"/>
          </rPr>
          <t>The Cisco router must be configured to allocate audit record storage capacity in accordance with organization-defined audit record storage requirements.</t>
        </r>
      </text>
    </comment>
    <comment ref="S23" authorId="0" shapeId="0" xr:uid="{00000000-0006-0000-0600-00001A000000}">
      <text>
        <r>
          <rPr>
            <sz val="11"/>
            <rFont val="Calibri"/>
          </rPr>
          <t>The Cisco router must be configured to generate log records when administrator privileges are deleted.</t>
        </r>
      </text>
    </comment>
    <comment ref="T23" authorId="0" shapeId="0" xr:uid="{00000000-0006-0000-0600-00001B000000}">
      <text>
        <r>
          <rPr>
            <sz val="11"/>
            <rFont val="Calibri"/>
          </rPr>
          <t>The Cisco router must be configured to generate audit records when successful/unsuccessful logon attempts occur.</t>
        </r>
      </text>
    </comment>
    <comment ref="U23" authorId="0" shapeId="0" xr:uid="{00000000-0006-0000-0600-00001C000000}">
      <text>
        <r>
          <rPr>
            <sz val="11"/>
            <rFont val="Calibri"/>
          </rPr>
          <t>The Cisco router must be configured to generate log records for privileged activities.</t>
        </r>
      </text>
    </comment>
    <comment ref="V23" authorId="0" shapeId="0" xr:uid="{00000000-0006-0000-0600-00001D000000}">
      <text>
        <r>
          <rPr>
            <sz val="11"/>
            <rFont val="Calibri"/>
          </rPr>
          <t>The Cisco router must be configured to produce audit records containing information to establish where the events occurred.</t>
        </r>
      </text>
    </comment>
    <comment ref="W23" authorId="0" shapeId="0" xr:uid="{00000000-0006-0000-0600-00001E000000}">
      <text>
        <r>
          <rPr>
            <sz val="11"/>
            <rFont val="Calibri"/>
          </rPr>
          <t>The Cisco router must be configured to produce audit records containing information to establish the source of the events.</t>
        </r>
      </text>
    </comment>
    <comment ref="X23" authorId="0" shapeId="0" xr:uid="{00000000-0006-0000-0600-00001F000000}">
      <text>
        <r>
          <rPr>
            <sz val="11"/>
            <rFont val="Calibri"/>
          </rPr>
          <t>The Cisco router must be configured to send log data to at least two syslog servers for the purpose of forwarding alerts to the administrators and the ISSO.</t>
        </r>
      </text>
    </comment>
    <comment ref="J24" authorId="0" shapeId="0" xr:uid="{00000000-0006-0000-0600-000027000000}">
      <text>
        <r>
          <rPr>
            <sz val="11"/>
            <rFont val="Calibri"/>
          </rPr>
          <t>The Cisco device must be configured to audit all administrator activity.</t>
        </r>
      </text>
    </comment>
    <comment ref="K24" authorId="0" shapeId="0" xr:uid="{00000000-0006-0000-0600-000028000000}">
      <text>
        <r>
          <rPr>
            <sz val="11"/>
            <rFont val="Calibri"/>
          </rPr>
          <t>The Cisco router must be configured to generate audit records containing the full-text recording of privileged commands.</t>
        </r>
      </text>
    </comment>
    <comment ref="L24" authorId="0" shapeId="0" xr:uid="{00000000-0006-0000-0600-000029000000}">
      <text>
        <r>
          <rPr>
            <sz val="11"/>
            <rFont val="Calibri"/>
          </rPr>
          <t>The Cisco router must be configured to limit privileges to change the software resident within software libraries.</t>
        </r>
      </text>
    </comment>
    <comment ref="M24" authorId="0" shapeId="0" xr:uid="{00000000-0006-0000-0600-00002A000000}">
      <text>
        <r>
          <rPr>
            <sz val="11"/>
            <rFont val="Calibri"/>
          </rPr>
          <t>The Cisco router must be configured to allocate audit record storage capacity in accordance with organization-defined audit record storage requirements.</t>
        </r>
      </text>
    </comment>
    <comment ref="N24" authorId="0" shapeId="0" xr:uid="{00000000-0006-0000-0600-00002B000000}">
      <text>
        <r>
          <rPr>
            <sz val="11"/>
            <rFont val="Calibri"/>
          </rPr>
          <t>The Cisco router must be configured to generate log records when administrator privileges are deleted.</t>
        </r>
      </text>
    </comment>
    <comment ref="O24" authorId="0" shapeId="0" xr:uid="{00000000-0006-0000-0600-00002C000000}">
      <text>
        <r>
          <rPr>
            <sz val="11"/>
            <rFont val="Calibri"/>
          </rPr>
          <t>The Cisco router must be configured to generate audit records when successful/unsuccessful logon attempts occur.</t>
        </r>
      </text>
    </comment>
    <comment ref="P24" authorId="0" shapeId="0" xr:uid="{00000000-0006-0000-0600-00002D000000}">
      <text>
        <r>
          <rPr>
            <sz val="11"/>
            <rFont val="Calibri"/>
          </rPr>
          <t>The Cisco router must be configured to generate log records for privileged activities.</t>
        </r>
      </text>
    </comment>
    <comment ref="Q24" authorId="0" shapeId="0" xr:uid="{00000000-0006-0000-0600-00002E000000}">
      <text>
        <r>
          <rPr>
            <sz val="11"/>
            <rFont val="Calibri"/>
          </rPr>
          <t>The Cisco router must be configured to produce audit records containing information to establish the source of the events.</t>
        </r>
      </text>
    </comment>
    <comment ref="J26" authorId="0" shapeId="0" xr:uid="{00000000-0006-0000-0600-00002F000000}">
      <text>
        <r>
          <rPr>
            <sz val="11"/>
            <rFont val="Calibri"/>
          </rPr>
          <t>The Cisco router must be configured to generate an alert for all audit failure events.</t>
        </r>
      </text>
    </comment>
    <comment ref="K26" authorId="0" shapeId="0" xr:uid="{00000000-0006-0000-0600-000030000000}">
      <text>
        <r>
          <rPr>
            <sz val="11"/>
            <rFont val="Calibri"/>
          </rPr>
          <t>The Cisco router must be configured to send log data to at least two syslog servers for the purpose of forwarding alerts to the administrators and the ISSO.</t>
        </r>
      </text>
    </comment>
    <comment ref="J29" authorId="0" shapeId="0" xr:uid="{00000000-0006-0000-0600-000031000000}">
      <text>
        <r>
          <rPr>
            <sz val="11"/>
            <rFont val="Calibri"/>
          </rPr>
          <t>The Cisco router must produce audit records containing information to establish when (date and time) the events occurred.</t>
        </r>
      </text>
    </comment>
    <comment ref="K29" authorId="0" shapeId="0" xr:uid="{00000000-0006-0000-0600-000032000000}">
      <text>
        <r>
          <rPr>
            <sz val="11"/>
            <rFont val="Calibri"/>
          </rPr>
          <t>The Cisco router must be configured to synchronize its clock with the primary and secondary time sources using redundant authoritative time sources.</t>
        </r>
      </text>
    </comment>
    <comment ref="L29" authorId="0" shapeId="0" xr:uid="{00000000-0006-0000-0600-000033000000}">
      <text>
        <r>
          <rPr>
            <sz val="11"/>
            <rFont val="Calibri"/>
          </rPr>
          <t>The Cisco router must be configured to authenticate Network Time Protocol (NTP) sources using authentication with FIPS-compliant algorithms.</t>
        </r>
      </text>
    </comment>
    <comment ref="J37" authorId="0" shapeId="0" xr:uid="{00000000-0006-0000-0600-000034000000}">
      <text>
        <r>
          <rPr>
            <sz val="11"/>
            <rFont val="Calibri"/>
          </rPr>
          <t>The Cisco router must be configured to prohibit the use of all unnecessary and nonsecure functions and services.</t>
        </r>
      </text>
    </comment>
    <comment ref="K37" authorId="0" shapeId="0" xr:uid="{00000000-0006-0000-0600-000035000000}">
      <text>
        <r>
          <rPr>
            <sz val="11"/>
            <rFont val="Calibri"/>
          </rPr>
          <t>The Cisco router must be configured to have all inactive interfaces disabled.</t>
        </r>
      </text>
    </comment>
    <comment ref="L37" authorId="0" shapeId="0" xr:uid="{00000000-0006-0000-0600-000036000000}">
      <text>
        <r>
          <rPr>
            <sz val="11"/>
            <rFont val="Calibri"/>
          </rPr>
          <t>The Cisco router must not be configured to have any zero-touch deployment feature enabled when connected to an operational network.</t>
        </r>
      </text>
    </comment>
    <comment ref="M37" authorId="0" shapeId="0" xr:uid="{00000000-0006-0000-0600-000037000000}">
      <text>
        <r>
          <rPr>
            <sz val="11"/>
            <rFont val="Calibri"/>
          </rPr>
          <t>The Cisco perimeter router must be configured to have Link Layer Discovery Protocol (LLDP) disabled on all external interfaces.</t>
        </r>
      </text>
    </comment>
    <comment ref="N37" authorId="0" shapeId="0" xr:uid="{00000000-0006-0000-0600-000038000000}">
      <text>
        <r>
          <rPr>
            <sz val="11"/>
            <rFont val="Calibri"/>
          </rPr>
          <t>The Cisco perimeter router must be configured to have Cisco Discovery Protocol (CDP) disabled on all external interfaces.</t>
        </r>
      </text>
    </comment>
    <comment ref="J38" authorId="0" shapeId="0" xr:uid="{00000000-0006-0000-0600-000039000000}">
      <text>
        <r>
          <rPr>
            <sz val="11"/>
            <rFont val="Calibri"/>
          </rPr>
          <t>The Cisco router must be configured to prohibit the use of all unnecessary and nonsecure functions and services.</t>
        </r>
      </text>
    </comment>
    <comment ref="J43" authorId="0" shapeId="0" xr:uid="{00000000-0006-0000-0600-00003A000000}">
      <text>
        <r>
          <rPr>
            <sz val="11"/>
            <rFont val="Calibri"/>
          </rPr>
          <t>The Cisco router must be configured with only one local account to be used as the account of last resort in the event the authentication server is unavailable.</t>
        </r>
      </text>
    </comment>
    <comment ref="K43" authorId="0" shapeId="0" xr:uid="{00000000-0006-0000-0600-00003B000000}">
      <text>
        <r>
          <rPr>
            <sz val="11"/>
            <rFont val="Calibri"/>
          </rPr>
          <t>The Cisco router must be configured to use at least two authentication servers for the purpose of authenticating users prior to granting administrative access.</t>
        </r>
      </text>
    </comment>
    <comment ref="J44" authorId="0" shapeId="0" xr:uid="{00000000-0006-0000-0600-00003C000000}">
      <text>
        <r>
          <rPr>
            <sz val="11"/>
            <rFont val="Calibri"/>
          </rPr>
          <t>The Cisco router must be configured to use at least two authentication servers for the purpose of authenticating users prior to granting administrative access.</t>
        </r>
      </text>
    </comment>
    <comment ref="J47" authorId="0" shapeId="0" xr:uid="{00000000-0006-0000-0600-00003D000000}">
      <text>
        <r>
          <rPr>
            <sz val="11"/>
            <rFont val="Calibri"/>
          </rPr>
          <t>The Cisco router must be configured to enforce the limit of three consecutive invalid logon attempts, after which time it must lock out the user account from accessing the device for 15 minutes.</t>
        </r>
      </text>
    </comment>
    <comment ref="J48" authorId="0" shapeId="0" xr:uid="{00000000-0006-0000-0600-00003E000000}">
      <text>
        <r>
          <rPr>
            <sz val="11"/>
            <rFont val="Calibri"/>
          </rPr>
          <t>The Cisco router must be configured to enforce a minimum 15-character password length.</t>
        </r>
      </text>
    </comment>
    <comment ref="K48" authorId="0" shapeId="0" xr:uid="{00000000-0006-0000-0600-00003F000000}">
      <text>
        <r>
          <rPr>
            <sz val="11"/>
            <rFont val="Calibri"/>
          </rPr>
          <t>The Cisco router must be configured to enforce password complexity by requiring that at least one uppercase character be used.</t>
        </r>
      </text>
    </comment>
    <comment ref="L48" authorId="0" shapeId="0" xr:uid="{00000000-0006-0000-0600-000040000000}">
      <text>
        <r>
          <rPr>
            <sz val="11"/>
            <rFont val="Calibri"/>
          </rPr>
          <t>The Cisco router must be configured to enforce password complexity by requiring that at least one lowercase character be used.</t>
        </r>
      </text>
    </comment>
    <comment ref="M48" authorId="0" shapeId="0" xr:uid="{00000000-0006-0000-0600-000041000000}">
      <text>
        <r>
          <rPr>
            <sz val="11"/>
            <rFont val="Calibri"/>
          </rPr>
          <t>The Cisco router must be configured to enforce password complexity by requiring that at least one numeric character be used.</t>
        </r>
      </text>
    </comment>
    <comment ref="N48" authorId="0" shapeId="0" xr:uid="{00000000-0006-0000-0600-000042000000}">
      <text>
        <r>
          <rPr>
            <sz val="11"/>
            <rFont val="Calibri"/>
          </rPr>
          <t>The Cisco router must be configured to enforce password complexity by requiring that at least one special character be used.</t>
        </r>
      </text>
    </comment>
    <comment ref="J50" authorId="0" shapeId="0" xr:uid="{00000000-0006-0000-0600-000043000000}">
      <text>
        <r>
          <rPr>
            <sz val="11"/>
            <rFont val="Calibri"/>
          </rPr>
          <t>The Cisco router must be configured to enforce a minimum 15-character password length.</t>
        </r>
      </text>
    </comment>
    <comment ref="K50" authorId="0" shapeId="0" xr:uid="{00000000-0006-0000-0600-000044000000}">
      <text>
        <r>
          <rPr>
            <sz val="11"/>
            <rFont val="Calibri"/>
          </rPr>
          <t>The Cisco router must be configured to enforce password complexity by requiring that at least one uppercase character be used.</t>
        </r>
      </text>
    </comment>
    <comment ref="L50" authorId="0" shapeId="0" xr:uid="{00000000-0006-0000-0600-000045000000}">
      <text>
        <r>
          <rPr>
            <sz val="11"/>
            <rFont val="Calibri"/>
          </rPr>
          <t>The Cisco router must be configured to enforce password complexity by requiring that at least one lowercase character be used.</t>
        </r>
      </text>
    </comment>
    <comment ref="M50" authorId="0" shapeId="0" xr:uid="{00000000-0006-0000-0600-000046000000}">
      <text>
        <r>
          <rPr>
            <sz val="11"/>
            <rFont val="Calibri"/>
          </rPr>
          <t>The Cisco router must be configured to enforce password complexity by requiring that at least one numeric character be used.</t>
        </r>
      </text>
    </comment>
    <comment ref="N50" authorId="0" shapeId="0" xr:uid="{00000000-0006-0000-0600-000047000000}">
      <text>
        <r>
          <rPr>
            <sz val="11"/>
            <rFont val="Calibri"/>
          </rPr>
          <t>The Cisco router must be configured to enforce password complexity by requiring that at least one special character be used.</t>
        </r>
      </text>
    </comment>
    <comment ref="J68" authorId="0" shapeId="0" xr:uid="{00000000-0006-0000-0600-000048000000}">
      <text>
        <r>
          <rPr>
            <sz val="11"/>
            <rFont val="Calibri"/>
          </rPr>
          <t>The Cisco router must be configured to back up the configuration when changes occur.</t>
        </r>
      </text>
    </comment>
    <comment ref="J70" authorId="0" shapeId="0" xr:uid="{00000000-0006-0000-0600-000049000000}">
      <text>
        <r>
          <rPr>
            <sz val="11"/>
            <rFont val="Calibri"/>
          </rPr>
          <t>The Cisco router must be configured to display the Standard Mandatory DoD Notice and Consent Banner before granting access to the device.</t>
        </r>
      </text>
    </comment>
    <comment ref="J88" authorId="0" shapeId="0" xr:uid="{00000000-0006-0000-0600-00004A000000}">
      <text>
        <r>
          <rPr>
            <sz val="11"/>
            <rFont val="Calibri"/>
          </rPr>
          <t>The Cisco router must be configured to have Gratuitous ARP disabled on all external interfaces.</t>
        </r>
      </text>
    </comment>
    <comment ref="K88" authorId="0" shapeId="0" xr:uid="{00000000-0006-0000-0600-000064000000}">
      <text>
        <r>
          <rPr>
            <sz val="11"/>
            <rFont val="Calibri"/>
          </rPr>
          <t>The Cisco router must be configured to have IP directed broadcast disabled on all interfaces.</t>
        </r>
      </text>
    </comment>
    <comment ref="L88" authorId="0" shapeId="0" xr:uid="{00000000-0006-0000-0600-000065000000}">
      <text>
        <r>
          <rPr>
            <sz val="11"/>
            <rFont val="Calibri"/>
          </rPr>
          <t>The Cisco router must be configured to have Internet Control Message Protocol (ICMP) unreachable messages disabled on all external interfaces.</t>
        </r>
      </text>
    </comment>
    <comment ref="M88" authorId="0" shapeId="0" xr:uid="{00000000-0006-0000-0600-000066000000}">
      <text>
        <r>
          <rPr>
            <sz val="11"/>
            <rFont val="Calibri"/>
          </rPr>
          <t>The Cisco router must be configured to have Internet Control Message Protocol (ICMP) mask reply messages disabled on all external interfaces.</t>
        </r>
      </text>
    </comment>
    <comment ref="N88" authorId="0" shapeId="0" xr:uid="{00000000-0006-0000-0600-000067000000}">
      <text>
        <r>
          <rPr>
            <sz val="11"/>
            <rFont val="Calibri"/>
          </rPr>
          <t>The Cisco router must be configured to have Internet Control Message Protocol (ICMP) redirect messages disabled on all external interfaces.</t>
        </r>
      </text>
    </comment>
    <comment ref="O88" authorId="0" shapeId="0" xr:uid="{00000000-0006-0000-0600-000068000000}">
      <text>
        <r>
          <rPr>
            <sz val="11"/>
            <rFont val="Calibri"/>
          </rPr>
          <t>The Cisco perimeter router must be configured to deny network traffic by default and allow network traffic by exception.</t>
        </r>
      </text>
    </comment>
    <comment ref="P88" authorId="0" shapeId="0" xr:uid="{00000000-0006-0000-0600-000069000000}">
      <text>
        <r>
          <rPr>
            <sz val="11"/>
            <rFont val="Calibri"/>
          </rPr>
          <t>The Cisco perimeter router must be configured to only allow incoming communications from authorized sources to be routed to authorized destinations.</t>
        </r>
      </text>
    </comment>
    <comment ref="Q88" authorId="0" shapeId="0" xr:uid="{00000000-0006-0000-0600-00006A000000}">
      <text>
        <r>
          <rPr>
            <sz val="11"/>
            <rFont val="Calibri"/>
          </rPr>
          <t>The Cisco perimeter router must be configured to block inbound packets with source Bogon IP address prefixes.</t>
        </r>
      </text>
    </comment>
    <comment ref="R88" authorId="0" shapeId="0" xr:uid="{00000000-0006-0000-0600-00006B000000}">
      <text>
        <r>
          <rPr>
            <sz val="11"/>
            <rFont val="Calibri"/>
          </rPr>
          <t>The Cisco perimeter router must be configured to protect an enclave connected to an approved gateway by using an inbound filter that only permits packets with destination addresses within the sites address space.</t>
        </r>
      </text>
    </comment>
    <comment ref="S88" authorId="0" shapeId="0" xr:uid="{00000000-0006-0000-0600-00006C000000}">
      <text>
        <r>
          <rPr>
            <sz val="11"/>
            <rFont val="Calibri"/>
          </rPr>
          <t>The Cisco perimeter router must be configured to not be a Border Gateway Protocol (BGP) peer to an approved gateway service provider.</t>
        </r>
      </text>
    </comment>
    <comment ref="T88" authorId="0" shapeId="0" xr:uid="{00000000-0006-0000-0600-00006D000000}">
      <text>
        <r>
          <rPr>
            <sz val="11"/>
            <rFont val="Calibri"/>
          </rPr>
          <t>The Cisco perimeter router must be configured to not redistribute static routes to an approved gateway service provider into BGP, an IGP peering with the NIPRNet, or other autonomous systems.</t>
        </r>
      </text>
    </comment>
    <comment ref="U88" authorId="0" shapeId="0" xr:uid="{00000000-0006-0000-0600-00006E000000}">
      <text>
        <r>
          <rPr>
            <sz val="11"/>
            <rFont val="Calibri"/>
          </rPr>
          <t>The Cisco perimeter router must be configured to filter traffic destined to the enclave in accordance with the guidelines contained in DoD Instruction 8551.1.</t>
        </r>
      </text>
    </comment>
    <comment ref="V88" authorId="0" shapeId="0" xr:uid="{00000000-0006-0000-0600-00006F000000}">
      <text>
        <r>
          <rPr>
            <sz val="11"/>
            <rFont val="Calibri"/>
          </rPr>
          <t>The Cisco perimeter router must be configured to filter ingress traffic at the external interface on an inbound direction.</t>
        </r>
      </text>
    </comment>
    <comment ref="W88" authorId="0" shapeId="0" xr:uid="{00000000-0006-0000-0600-000070000000}">
      <text>
        <r>
          <rPr>
            <sz val="11"/>
            <rFont val="Calibri"/>
          </rPr>
          <t>The Cisco perimeter router must be configured to filter egress traffic at the internal interface on an inbound direction.</t>
        </r>
      </text>
    </comment>
    <comment ref="X88" authorId="0" shapeId="0" xr:uid="{00000000-0006-0000-0600-000071000000}">
      <text>
        <r>
          <rPr>
            <sz val="11"/>
            <rFont val="Calibri"/>
          </rPr>
          <t>The Cisco perimeter router must be configured to have Proxy ARP disabled on all external interfaces.</t>
        </r>
      </text>
    </comment>
    <comment ref="Y88" authorId="0" shapeId="0" xr:uid="{00000000-0006-0000-0600-00004B000000}">
      <text>
        <r>
          <rPr>
            <sz val="11"/>
            <rFont val="Calibri"/>
          </rPr>
          <t>The Cisco perimeter router must be configured to block all outbound management traffic.</t>
        </r>
      </text>
    </comment>
    <comment ref="Z88" authorId="0" shapeId="0" xr:uid="{00000000-0006-0000-0600-00004C000000}">
      <text>
        <r>
          <rPr>
            <sz val="11"/>
            <rFont val="Calibri"/>
          </rPr>
          <t>The Cisco out-of-band management (OOBM) gateway router must be configured to transport management traffic to the Network Operations Center (NOC) via dedicated circuit, MPLS/VPN service, or IPsec tunnel.</t>
        </r>
      </text>
    </comment>
    <comment ref="AA88" authorId="0" shapeId="0" xr:uid="{00000000-0006-0000-0600-00004D000000}">
      <text>
        <r>
          <rPr>
            <sz val="11"/>
            <rFont val="Calibri"/>
          </rPr>
          <t>The Cisco out-of-band management (OOBM) gateway router must be configured to forward only authorized management traffic to the Network Operations Center (NOC).</t>
        </r>
      </text>
    </comment>
    <comment ref="AB88" authorId="0" shapeId="0" xr:uid="{00000000-0006-0000-0600-00004E000000}">
      <text>
        <r>
          <rPr>
            <sz val="11"/>
            <rFont val="Calibri"/>
          </rPr>
          <t>The Cisco out-of-band management (OOBM) gateway router must be configured to have separate IGP instances for the managed network and management network.</t>
        </r>
      </text>
    </comment>
    <comment ref="AC88" authorId="0" shapeId="0" xr:uid="{00000000-0006-0000-0600-00004F000000}">
      <text>
        <r>
          <rPr>
            <sz val="11"/>
            <rFont val="Calibri"/>
          </rPr>
          <t>The Cisco out-of-band management (OOBM) gateway router must be configured to not redistribute routes between the management network routing domain and the managed network routing domain.</t>
        </r>
      </text>
    </comment>
    <comment ref="AD88" authorId="0" shapeId="0" xr:uid="{00000000-0006-0000-0600-000050000000}">
      <text>
        <r>
          <rPr>
            <sz val="11"/>
            <rFont val="Calibri"/>
          </rPr>
          <t>The Cisco out-of-band management (OOBM) gateway router must be configured to block any traffic destined to itself that is not sourced from the OOBM network or the Network Operations Center (NOC).</t>
        </r>
      </text>
    </comment>
    <comment ref="AE88" authorId="0" shapeId="0" xr:uid="{00000000-0006-0000-0600-000051000000}">
      <text>
        <r>
          <rPr>
            <sz val="11"/>
            <rFont val="Calibri"/>
          </rPr>
          <t>The Cisco router must be configured to only permit management traffic that ingresses and egresses the out-of-band management (OOBM) interface.</t>
        </r>
      </text>
    </comment>
    <comment ref="AF88" authorId="0" shapeId="0" xr:uid="{00000000-0006-0000-0600-000052000000}">
      <text>
        <r>
          <rPr>
            <sz val="11"/>
            <rFont val="Calibri"/>
          </rPr>
          <t>The Cisco router providing connectivity to the Network Operations Center (NOC) must be configured to forward all in-band management traffic via an IPsec tunnel.</t>
        </r>
      </text>
    </comment>
    <comment ref="AG88" authorId="0" shapeId="0" xr:uid="{00000000-0006-0000-0600-000053000000}">
      <text>
        <r>
          <rPr>
            <sz val="11"/>
            <rFont val="Calibri"/>
          </rPr>
          <t>The Cisco BGP router must be configured to reject inbound route advertisements for any Bogon prefixes.</t>
        </r>
      </text>
    </comment>
    <comment ref="AH88" authorId="0" shapeId="0" xr:uid="{00000000-0006-0000-0600-000054000000}">
      <text>
        <r>
          <rPr>
            <sz val="11"/>
            <rFont val="Calibri"/>
          </rPr>
          <t>The Cisco BGP router must be configured to reject inbound route advertisements for any prefixes belonging to the local autonomous system (AS).</t>
        </r>
      </text>
    </comment>
    <comment ref="AI88" authorId="0" shapeId="0" xr:uid="{00000000-0006-0000-0600-000055000000}">
      <text>
        <r>
          <rPr>
            <sz val="11"/>
            <rFont val="Calibri"/>
          </rPr>
          <t>The Cisco BGP router must be configured to reject inbound route advertisements from a customer edge (CE) router for prefixes that are not allocated to that customer.</t>
        </r>
      </text>
    </comment>
    <comment ref="AJ88" authorId="0" shapeId="0" xr:uid="{00000000-0006-0000-0600-000056000000}">
      <text>
        <r>
          <rPr>
            <sz val="11"/>
            <rFont val="Calibri"/>
          </rPr>
          <t>The Cisco BGP router must be configured to reject outbound route advertisements for any prefixes that do not belong to any customers or the local autonomous system (AS).</t>
        </r>
      </text>
    </comment>
    <comment ref="AK88" authorId="0" shapeId="0" xr:uid="{00000000-0006-0000-0600-000057000000}">
      <text>
        <r>
          <rPr>
            <sz val="11"/>
            <rFont val="Calibri"/>
          </rPr>
          <t>The Cisco BGP router must be configured to reject outbound route advertisements for any prefixes belonging to the IP core.</t>
        </r>
      </text>
    </comment>
    <comment ref="AL88" authorId="0" shapeId="0" xr:uid="{00000000-0006-0000-0600-000058000000}">
      <text>
        <r>
          <rPr>
            <sz val="11"/>
            <rFont val="Calibri"/>
          </rPr>
          <t>The Cisco BGP router must be configured to reject route advertisements from BGP peers that do not list their autonomous system (AS) number as the first AS in the AS_PATH attribute.</t>
        </r>
      </text>
    </comment>
    <comment ref="AM88" authorId="0" shapeId="0" xr:uid="{00000000-0006-0000-0600-000059000000}">
      <text>
        <r>
          <rPr>
            <sz val="11"/>
            <rFont val="Calibri"/>
          </rPr>
          <t>The Cisco BGP router must be configured to reject route advertisements from CE routers with an originating AS in the AS_PATH attribute that does not belong to that customer.</t>
        </r>
      </text>
    </comment>
    <comment ref="AN88" authorId="0" shapeId="0" xr:uid="{00000000-0006-0000-0600-00005A000000}">
      <text>
        <r>
          <rPr>
            <sz val="11"/>
            <rFont val="Calibri"/>
          </rPr>
          <t>The Cisco BGP router must be configured to limit the prefix size on any inbound route advertisement to /24 or the least significant prefixes issued to the customer.</t>
        </r>
      </text>
    </comment>
    <comment ref="AO88" authorId="0" shapeId="0" xr:uid="{00000000-0006-0000-0600-00005B000000}">
      <text>
        <r>
          <rPr>
            <sz val="11"/>
            <rFont val="Calibri"/>
          </rPr>
          <t>The Cisco BGP router must be configured to use its loopback address as the source address for iBGP peering sessions.</t>
        </r>
      </text>
    </comment>
    <comment ref="AP88" authorId="0" shapeId="0" xr:uid="{00000000-0006-0000-0600-00005C000000}">
      <text>
        <r>
          <rPr>
            <sz val="11"/>
            <rFont val="Calibri"/>
          </rPr>
          <t>The Cisco MPLS router must be configured to use its loopback address as the source address for LDP peering sessions.</t>
        </r>
      </text>
    </comment>
    <comment ref="AQ88" authorId="0" shapeId="0" xr:uid="{00000000-0006-0000-0600-00005D000000}">
      <text>
        <r>
          <rPr>
            <sz val="11"/>
            <rFont val="Calibri"/>
          </rPr>
          <t>The Cisco MPLS router must be configured to synchronize IGP and LDP to minimize packet loss when an IGP adjacency is established prior to LDP peers completing label exchange.</t>
        </r>
      </text>
    </comment>
    <comment ref="AR88" authorId="0" shapeId="0" xr:uid="{00000000-0006-0000-0600-00005E000000}">
      <text>
        <r>
          <rPr>
            <sz val="11"/>
            <rFont val="Calibri"/>
          </rPr>
          <t>The MPLS router with RSVP-TE enabled must be configured with message pacing to adjust maximum burst and maximum number of RSVP messages to an output queue based on the link speed and input queue size of adjacent core routers.</t>
        </r>
      </text>
    </comment>
    <comment ref="AS88" authorId="0" shapeId="0" xr:uid="{00000000-0006-0000-0600-00005F000000}">
      <text>
        <r>
          <rPr>
            <sz val="11"/>
            <rFont val="Calibri"/>
          </rPr>
          <t>The Cisco MPLS router must be configured to have TTL Propagation disabled.</t>
        </r>
      </text>
    </comment>
    <comment ref="AT88" authorId="0" shapeId="0" xr:uid="{00000000-0006-0000-0600-000060000000}">
      <text>
        <r>
          <rPr>
            <sz val="11"/>
            <rFont val="Calibri"/>
          </rPr>
          <t>The Cisco PE router must be configured to have each Virtual Routing and Forwarding (VRF) instance bound to the appropriate physical or logical interfaces to maintain traffic separation between all MPLS L3VPNs.</t>
        </r>
      </text>
    </comment>
    <comment ref="AU88" authorId="0" shapeId="0" xr:uid="{00000000-0006-0000-0600-000061000000}">
      <text>
        <r>
          <rPr>
            <sz val="11"/>
            <rFont val="Calibri"/>
          </rPr>
          <t>The Cisco PE router must be configured to have each Virtual Routing and Forwarding (VRF) instance with the appropriate Route Target (RT).</t>
        </r>
      </text>
    </comment>
    <comment ref="AV88" authorId="0" shapeId="0" xr:uid="{00000000-0006-0000-0600-000062000000}">
      <text>
        <r>
          <rPr>
            <sz val="11"/>
            <rFont val="Calibri"/>
          </rPr>
          <t>The Cisco PE router must be configured to have each VRF with the appropriate Route Distinguisher (RD).</t>
        </r>
      </text>
    </comment>
    <comment ref="AW88" authorId="0" shapeId="0" xr:uid="{00000000-0006-0000-0600-000063000000}">
      <text>
        <r>
          <rPr>
            <sz val="11"/>
            <rFont val="Calibri"/>
          </rPr>
          <t>The Cisco PE router providing MPLS Virtual Private Wire Service (VPWS) must be configured to have the appropriate virtual circuit identification (VC ID) for each attachment circuit.</t>
        </r>
      </text>
    </comment>
    <comment ref="J91" authorId="0" shapeId="0" xr:uid="{00000000-0006-0000-0600-000072000000}">
      <text>
        <r>
          <rPr>
            <sz val="11"/>
            <rFont val="Calibri"/>
          </rPr>
          <t>The Cisco router must be configured to authenticate SNMP messages using a FIPS-validated Keyed-Hash Message Authentication Code (HMAC).</t>
        </r>
      </text>
    </comment>
    <comment ref="K91" authorId="0" shapeId="0" xr:uid="{00000000-0006-0000-0600-000073000000}">
      <text>
        <r>
          <rPr>
            <sz val="11"/>
            <rFont val="Calibri"/>
          </rPr>
          <t>The Cisco router must be configured to encrypt SNMP messages using a FIPS 140-2 approved algorithm.</t>
        </r>
      </text>
    </comment>
    <comment ref="L91" authorId="0" shapeId="0" xr:uid="{00000000-0006-0000-0600-000074000000}">
      <text>
        <r>
          <rPr>
            <sz val="11"/>
            <rFont val="Calibri"/>
          </rPr>
          <t>The Cisco router must be configured to use FIPS-validated Keyed-Hash Message Authentication Code (HMAC) to protect the integrity of remote maintenance sessions.</t>
        </r>
      </text>
    </comment>
    <comment ref="M91" authorId="0" shapeId="0" xr:uid="{00000000-0006-0000-0600-000075000000}">
      <text>
        <r>
          <rPr>
            <sz val="11"/>
            <rFont val="Calibri"/>
          </rPr>
          <t>The Cisco router must be configured to implement cryptographic mechanisms to protect the confidentiality of remote maintenance sessions.</t>
        </r>
      </text>
    </comment>
    <comment ref="N91" authorId="0" shapeId="0" xr:uid="{00000000-0006-0000-0600-000076000000}">
      <text>
        <r>
          <rPr>
            <sz val="11"/>
            <rFont val="Calibri"/>
          </rPr>
          <t>The Cisco router must be configured to enable routing protocol authentication using FIPS 198-1 algorithms with keys not exceeding 180 days of lifetime.</t>
        </r>
      </text>
    </comment>
    <comment ref="O91" authorId="0" shapeId="0" xr:uid="{00000000-0006-0000-0600-000077000000}">
      <text>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P91" authorId="0" shapeId="0" xr:uid="{00000000-0006-0000-0600-000078000000}">
      <text>
        <r>
          <rPr>
            <sz val="11"/>
            <rFont val="Calibri"/>
          </rPr>
          <t>The Cisco BGP router must be configured to use a unique key for each autonomous system (AS) that it peers with.</t>
        </r>
      </text>
    </comment>
    <comment ref="J93" authorId="0" shapeId="0" xr:uid="{00000000-0006-0000-0600-000079000000}">
      <text>
        <r>
          <rPr>
            <sz val="11"/>
            <rFont val="Calibri"/>
          </rPr>
          <t>The Cisco router must be configured to authenticate SNMP messages using a FIPS-validated Keyed-Hash Message Authentication Code (HMAC).</t>
        </r>
      </text>
    </comment>
    <comment ref="K93" authorId="0" shapeId="0" xr:uid="{00000000-0006-0000-0600-00007A000000}">
      <text>
        <r>
          <rPr>
            <sz val="11"/>
            <rFont val="Calibri"/>
          </rPr>
          <t>The Cisco router must be configured to encrypt SNMP messages using a FIPS 140-2 approved algorithm.</t>
        </r>
      </text>
    </comment>
    <comment ref="L93" authorId="0" shapeId="0" xr:uid="{00000000-0006-0000-0600-00007B000000}">
      <text>
        <r>
          <rPr>
            <sz val="11"/>
            <rFont val="Calibri"/>
          </rPr>
          <t>The Cisco router must be configured to use FIPS-validated Keyed-Hash Message Authentication Code (HMAC) to protect the integrity of remote maintenance sessions.</t>
        </r>
      </text>
    </comment>
    <comment ref="M93" authorId="0" shapeId="0" xr:uid="{00000000-0006-0000-0600-00007C000000}">
      <text>
        <r>
          <rPr>
            <sz val="11"/>
            <rFont val="Calibri"/>
          </rPr>
          <t>The Cisco router must be configured to implement cryptographic mechanisms to protect the confidentiality of remote maintenance sessions.</t>
        </r>
      </text>
    </comment>
    <comment ref="N93" authorId="0" shapeId="0" xr:uid="{00000000-0006-0000-0600-00007D000000}">
      <text>
        <r>
          <rPr>
            <sz val="11"/>
            <rFont val="Calibri"/>
          </rPr>
          <t>The Cisco router must be configured to obtain its public key certificates from an appropriate certificate policy through an approved service provider.</t>
        </r>
      </text>
    </comment>
    <comment ref="J94" authorId="0" shapeId="0" xr:uid="{00000000-0006-0000-0600-00007E000000}">
      <text>
        <r>
          <rPr>
            <sz val="11"/>
            <rFont val="Calibri"/>
          </rPr>
          <t>The Cisco router must only store cryptographic representations of passwords.</t>
        </r>
      </text>
    </comment>
    <comment ref="K94" authorId="0" shapeId="0" xr:uid="{00000000-0006-0000-0600-00007F000000}">
      <text>
        <r>
          <rPr>
            <sz val="11"/>
            <rFont val="Calibri"/>
          </rPr>
          <t>The Cisco router must be configured to authenticate SNMP messages using a FIPS-validated Keyed-Hash Message Authentication Code (HMAC).</t>
        </r>
      </text>
    </comment>
    <comment ref="L94" authorId="0" shapeId="0" xr:uid="{00000000-0006-0000-0600-000080000000}">
      <text>
        <r>
          <rPr>
            <sz val="11"/>
            <rFont val="Calibri"/>
          </rPr>
          <t>The Cisco router must be configured to encrypt SNMP messages using a FIPS 140-2 approved algorithm.</t>
        </r>
      </text>
    </comment>
    <comment ref="M94" authorId="0" shapeId="0" xr:uid="{00000000-0006-0000-0600-000081000000}">
      <text>
        <r>
          <rPr>
            <sz val="11"/>
            <rFont val="Calibri"/>
          </rPr>
          <t>The Cisco router must be configured to use FIPS-validated Keyed-Hash Message Authentication Code (HMAC) to protect the integrity of remote maintenance sessions.</t>
        </r>
      </text>
    </comment>
    <comment ref="N94" authorId="0" shapeId="0" xr:uid="{00000000-0006-0000-0600-000082000000}">
      <text>
        <r>
          <rPr>
            <sz val="11"/>
            <rFont val="Calibri"/>
          </rPr>
          <t>The Cisco router must be configured to implement cryptographic mechanisms to protect the confidentiality of remote maintenance sessions.</t>
        </r>
      </text>
    </comment>
    <comment ref="J99" authorId="0" shapeId="0" xr:uid="{00000000-0006-0000-0600-000083000000}">
      <text>
        <r>
          <rPr>
            <sz val="11"/>
            <rFont val="Calibri"/>
          </rPr>
          <t>The Cisco router must be running an IOS release that is currently supported by Cisco Systems.</t>
        </r>
      </text>
    </comment>
    <comment ref="J100" authorId="0" shapeId="0" xr:uid="{00000000-0006-0000-0600-000084000000}">
      <text>
        <r>
          <rPr>
            <sz val="11"/>
            <rFont val="Calibri"/>
          </rPr>
          <t>The Cisco router must be configured to protect against known types of denial-of-service (DoS) attacks by employing organization-defined security safeguards.</t>
        </r>
      </text>
    </comment>
    <comment ref="K100" authorId="0" shapeId="0" xr:uid="{00000000-0006-0000-0600-000085000000}">
      <text>
        <r>
          <rPr>
            <sz val="11"/>
            <rFont val="Calibri"/>
          </rPr>
          <t>The Cisco router must be configured to protect against or limit the effects of denial-of-service (DoS) attacks by employing control plane protection.</t>
        </r>
      </text>
    </comment>
    <comment ref="L100" authorId="0" shapeId="0" xr:uid="{00000000-0006-0000-0600-000086000000}">
      <text>
        <r>
          <rPr>
            <sz val="11"/>
            <rFont val="Calibri"/>
          </rPr>
          <t>The Cisco BGP router must be configured to use the maximum prefixes feature to protect against route table flooding and prefix de-aggregation attacks.</t>
        </r>
      </text>
    </comment>
    <comment ref="M100" authorId="0" shapeId="0" xr:uid="{00000000-0006-0000-0600-000087000000}">
      <text>
        <r>
          <rPr>
            <sz val="11"/>
            <rFont val="Calibri"/>
          </rPr>
          <t>The Cisco P router must be configured to enforce a Quality-of-Service (QoS) policy to provide preferred treatment for mission-critical applications.</t>
        </r>
      </text>
    </comment>
    <comment ref="N100" authorId="0" shapeId="0" xr:uid="{00000000-0006-0000-0600-000088000000}">
      <text>
        <r>
          <rPr>
            <sz val="11"/>
            <rFont val="Calibri"/>
          </rPr>
          <t>The Cisco PE router must be configured to enforce a Quality-of-Service (QoS) policy to limit the effects of packet flooding denial-of-service (DoS) attacks.</t>
        </r>
      </text>
    </comment>
    <comment ref="O100" authorId="0" shapeId="0" xr:uid="{00000000-0006-0000-0600-000089000000}">
      <text>
        <r>
          <rPr>
            <sz val="11"/>
            <rFont val="Calibri"/>
          </rPr>
          <t>The Cisco multicast Rendezvous Point (RP) must be configured to rate limit the number of Protocol Independent Multicast (PIM) Register messages.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Cisco router must be configured to enforce the limit of three consecutive invalid logon attempts, after which time it must lock out the user account from accessing the device for 15 minutes.</t>
        </r>
      </text>
    </comment>
    <comment ref="I89" authorId="0" shapeId="0" xr:uid="{00000000-0006-0000-0700-000008000000}">
      <text>
        <r>
          <rPr>
            <sz val="11"/>
            <rFont val="Calibri"/>
          </rPr>
          <t>The Cisco router must be configured to enforce a minimum 15-character password length.</t>
        </r>
      </text>
    </comment>
    <comment ref="J89" authorId="0" shapeId="0" xr:uid="{00000000-0006-0000-0700-000002000000}">
      <text>
        <r>
          <rPr>
            <sz val="11"/>
            <rFont val="Calibri"/>
          </rPr>
          <t>The Cisco router must be configured to enforce password complexity by requiring that at least one uppercase character be used.</t>
        </r>
      </text>
    </comment>
    <comment ref="K89" authorId="0" shapeId="0" xr:uid="{00000000-0006-0000-0700-000003000000}">
      <text>
        <r>
          <rPr>
            <sz val="11"/>
            <rFont val="Calibri"/>
          </rPr>
          <t>The Cisco router must be configured to enforce password complexity by requiring that at least one lowercase character be used.</t>
        </r>
      </text>
    </comment>
    <comment ref="L89" authorId="0" shapeId="0" xr:uid="{00000000-0006-0000-0700-000004000000}">
      <text>
        <r>
          <rPr>
            <sz val="11"/>
            <rFont val="Calibri"/>
          </rPr>
          <t>The Cisco router must be configured to enforce password complexity by requiring that at least one numeric character be used.</t>
        </r>
      </text>
    </comment>
    <comment ref="M89" authorId="0" shapeId="0" xr:uid="{00000000-0006-0000-0700-000005000000}">
      <text>
        <r>
          <rPr>
            <sz val="11"/>
            <rFont val="Calibri"/>
          </rPr>
          <t>The Cisco router must be configured to enforce password complexity by requiring that at least one special character be used.</t>
        </r>
      </text>
    </comment>
    <comment ref="N89" authorId="0" shapeId="0" xr:uid="{00000000-0006-0000-0700-000006000000}">
      <text>
        <r>
          <rPr>
            <sz val="11"/>
            <rFont val="Calibri"/>
          </rPr>
          <t>The Cisco router must only store cryptographic representations of passwords.</t>
        </r>
      </text>
    </comment>
    <comment ref="O89" authorId="0" shapeId="0" xr:uid="{00000000-0006-0000-0700-000007000000}">
      <text>
        <r>
          <rPr>
            <sz val="11"/>
            <rFont val="Calibri"/>
          </rPr>
          <t>The Cisco router must be configured to terminate all network connections associated with device management after five minutes of inactivity.</t>
        </r>
      </text>
    </comment>
    <comment ref="H91" authorId="0" shapeId="0" xr:uid="{00000000-0006-0000-0700-000009000000}">
      <text>
        <r>
          <rPr>
            <sz val="11"/>
            <rFont val="Calibri"/>
          </rPr>
          <t>The Cisco router must be configured to display the Standard Mandatory DoD Notice and Consent Banner before granting access to the device.</t>
        </r>
      </text>
    </comment>
    <comment ref="I91" authorId="0" shapeId="0" xr:uid="{00000000-0006-0000-0700-00000C000000}">
      <text>
        <r>
          <rPr>
            <sz val="11"/>
            <rFont val="Calibri"/>
          </rPr>
          <t>The Cisco router must be configured to authenticate SNMP messages using a FIPS-validated Keyed-Hash Message Authentication Code (HMAC).</t>
        </r>
      </text>
    </comment>
    <comment ref="J91" authorId="0" shapeId="0" xr:uid="{00000000-0006-0000-0700-00000D000000}">
      <text>
        <r>
          <rPr>
            <sz val="11"/>
            <rFont val="Calibri"/>
          </rPr>
          <t>The Cisco router must be configured to encrypt SNMP messages using a FIPS 140-2 approved algorithm.</t>
        </r>
      </text>
    </comment>
    <comment ref="K91" authorId="0" shapeId="0" xr:uid="{00000000-0006-0000-0700-00000E000000}">
      <text>
        <r>
          <rPr>
            <sz val="11"/>
            <rFont val="Calibri"/>
          </rPr>
          <t>The Cisco router must be configured to use FIPS-validated Keyed-Hash Message Authentication Code (HMAC) to protect the integrity of remote maintenance sessions.</t>
        </r>
      </text>
    </comment>
    <comment ref="L91" authorId="0" shapeId="0" xr:uid="{00000000-0006-0000-0700-00000F000000}">
      <text>
        <r>
          <rPr>
            <sz val="11"/>
            <rFont val="Calibri"/>
          </rPr>
          <t>The Cisco router must be configured to implement cryptographic mechanisms to protect the confidentiality of remote maintenance sessions.</t>
        </r>
      </text>
    </comment>
    <comment ref="M91" authorId="0" shapeId="0" xr:uid="{00000000-0006-0000-0700-000010000000}">
      <text>
        <r>
          <rPr>
            <sz val="11"/>
            <rFont val="Calibri"/>
          </rPr>
          <t>The Cisco router must be configured to use at least two authentication servers for the purpose of authenticating users prior to granting administrative access.</t>
        </r>
      </text>
    </comment>
    <comment ref="N91" authorId="0" shapeId="0" xr:uid="{00000000-0006-0000-0700-000011000000}">
      <text>
        <r>
          <rPr>
            <sz val="11"/>
            <rFont val="Calibri"/>
          </rPr>
          <t>The Cisco router must be configured to obtain its public key certificates from an appropriate certificate policy through an approved service provider.</t>
        </r>
      </text>
    </comment>
    <comment ref="O91" authorId="0" shapeId="0" xr:uid="{00000000-0006-0000-0700-000012000000}">
      <text>
        <r>
          <rPr>
            <sz val="11"/>
            <rFont val="Calibri"/>
          </rPr>
          <t>The Cisco router must be configured to enable routing protocol authentication using FIPS 198-1 algorithms with keys not exceeding 180 days of lifetime.</t>
        </r>
      </text>
    </comment>
    <comment ref="P91" authorId="0" shapeId="0" xr:uid="{00000000-0006-0000-0700-00000A000000}">
      <text>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Q91" authorId="0" shapeId="0" xr:uid="{00000000-0006-0000-0700-00000B000000}">
      <text>
        <r>
          <rPr>
            <sz val="11"/>
            <rFont val="Calibri"/>
          </rPr>
          <t>The Cisco BGP router must be configured to use a unique key for each autonomous system (AS) that it peers with.</t>
        </r>
      </text>
    </comment>
    <comment ref="H93" authorId="0" shapeId="0" xr:uid="{00000000-0006-0000-0700-000013000000}">
      <text>
        <r>
          <rPr>
            <sz val="11"/>
            <rFont val="Calibri"/>
          </rPr>
          <t>The Cisco router must be configured to limit the number of concurrent management sessions to an organization-defined number.</t>
        </r>
      </text>
    </comment>
    <comment ref="I93" authorId="0" shapeId="0" xr:uid="{00000000-0006-0000-0700-000016000000}">
      <text>
        <r>
          <rPr>
            <sz val="11"/>
            <rFont val="Calibri"/>
          </rPr>
          <t>The Cisco router must be configured to automatically audit account creation.</t>
        </r>
      </text>
    </comment>
    <comment ref="J93" authorId="0" shapeId="0" xr:uid="{00000000-0006-0000-0700-000017000000}">
      <text>
        <r>
          <rPr>
            <sz val="11"/>
            <rFont val="Calibri"/>
          </rPr>
          <t>The Cisco router must be configured to automatically audit account modification.</t>
        </r>
      </text>
    </comment>
    <comment ref="K93" authorId="0" shapeId="0" xr:uid="{00000000-0006-0000-0700-000018000000}">
      <text>
        <r>
          <rPr>
            <sz val="11"/>
            <rFont val="Calibri"/>
          </rPr>
          <t>The Cisco router must be configured to automatically audit account disabling actions.</t>
        </r>
      </text>
    </comment>
    <comment ref="L93" authorId="0" shapeId="0" xr:uid="{00000000-0006-0000-0700-000019000000}">
      <text>
        <r>
          <rPr>
            <sz val="11"/>
            <rFont val="Calibri"/>
          </rPr>
          <t>The Cisco router must be configured to automatically audit account removal actions.</t>
        </r>
      </text>
    </comment>
    <comment ref="M93" authorId="0" shapeId="0" xr:uid="{00000000-0006-0000-0700-00001A000000}">
      <text>
        <r>
          <rPr>
            <sz val="11"/>
            <rFont val="Calibri"/>
          </rPr>
          <t>The Cisco router must be configured to enforce approved authorizations for controlling the flow of management information within the device based on control policies.</t>
        </r>
      </text>
    </comment>
    <comment ref="N93" authorId="0" shapeId="0" xr:uid="{00000000-0006-0000-0700-00001B000000}">
      <text>
        <r>
          <rPr>
            <sz val="11"/>
            <rFont val="Calibri"/>
          </rPr>
          <t>The Cisco device must be configured to audit all administrator activity.</t>
        </r>
      </text>
    </comment>
    <comment ref="O93" authorId="0" shapeId="0" xr:uid="{00000000-0006-0000-0700-00001C000000}">
      <text>
        <r>
          <rPr>
            <sz val="11"/>
            <rFont val="Calibri"/>
          </rPr>
          <t>The Cisco router must be configured to limit privileges to change the software resident within software libraries.</t>
        </r>
      </text>
    </comment>
    <comment ref="P93" authorId="0" shapeId="0" xr:uid="{00000000-0006-0000-0700-00001D000000}">
      <text>
        <r>
          <rPr>
            <sz val="11"/>
            <rFont val="Calibri"/>
          </rPr>
          <t>The Cisco router must be configured with only one local account to be used as the account of last resort in the event the authentication server is unavailable.</t>
        </r>
      </text>
    </comment>
    <comment ref="Q93" authorId="0" shapeId="0" xr:uid="{00000000-0006-0000-0700-00001E000000}">
      <text>
        <r>
          <rPr>
            <sz val="11"/>
            <rFont val="Calibri"/>
          </rPr>
          <t>The Cisco router must be configured to automatically audit account enabling actions.</t>
        </r>
      </text>
    </comment>
    <comment ref="R93" authorId="0" shapeId="0" xr:uid="{00000000-0006-0000-0700-000014000000}">
      <text>
        <r>
          <rPr>
            <sz val="11"/>
            <rFont val="Calibri"/>
          </rPr>
          <t>The Cisco router must be configured to enforce approved authorizations for controlling the flow of information within the network based on organization-defined information flow control policies.</t>
        </r>
      </text>
    </comment>
    <comment ref="S93" authorId="0" shapeId="0" xr:uid="{00000000-0006-0000-0700-000015000000}">
      <text>
        <r>
          <rPr>
            <sz val="11"/>
            <rFont val="Calibri"/>
          </rPr>
          <t>The Cisco perimeter router must be configured to enforce approved authorizations for controlling the flow of information between interconnected networks in accordance with applicable policy.</t>
        </r>
      </text>
    </comment>
    <comment ref="H111" authorId="0" shapeId="0" xr:uid="{00000000-0006-0000-0700-00001F000000}">
      <text>
        <r>
          <rPr>
            <sz val="11"/>
            <rFont val="Calibri"/>
          </rPr>
          <t>The Cisco router must be configured to authenticate SNMP messages using a FIPS-validated Keyed-Hash Message Authentication Code (HMAC).</t>
        </r>
      </text>
    </comment>
    <comment ref="I111" authorId="0" shapeId="0" xr:uid="{00000000-0006-0000-0700-000020000000}">
      <text>
        <r>
          <rPr>
            <sz val="11"/>
            <rFont val="Calibri"/>
          </rPr>
          <t>The Cisco router must be configured to encrypt SNMP messages using a FIPS 140-2 approved algorithm.</t>
        </r>
      </text>
    </comment>
    <comment ref="J111" authorId="0" shapeId="0" xr:uid="{00000000-0006-0000-0700-000021000000}">
      <text>
        <r>
          <rPr>
            <sz val="11"/>
            <rFont val="Calibri"/>
          </rPr>
          <t>The Cisco router must be configured to use FIPS-validated Keyed-Hash Message Authentication Code (HMAC) to protect the integrity of remote maintenance sessions.</t>
        </r>
      </text>
    </comment>
    <comment ref="K111" authorId="0" shapeId="0" xr:uid="{00000000-0006-0000-0700-000022000000}">
      <text>
        <r>
          <rPr>
            <sz val="11"/>
            <rFont val="Calibri"/>
          </rPr>
          <t>The Cisco router must be configured to implement cryptographic mechanisms to protect the confidentiality of remote maintenance sessions.</t>
        </r>
      </text>
    </comment>
    <comment ref="L111" authorId="0" shapeId="0" xr:uid="{00000000-0006-0000-0700-000023000000}">
      <text>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H119" authorId="0" shapeId="0" xr:uid="{00000000-0006-0000-0700-000024000000}">
      <text>
        <r>
          <rPr>
            <sz val="11"/>
            <rFont val="Calibri"/>
          </rPr>
          <t>The Cisco router must be configured to back up the configuration when changes occur.</t>
        </r>
      </text>
    </comment>
    <comment ref="H134" authorId="0" shapeId="0" xr:uid="{00000000-0006-0000-0700-000025000000}">
      <text>
        <r>
          <rPr>
            <sz val="11"/>
            <rFont val="Calibri"/>
          </rPr>
          <t>The Cisco router must be configured to enforce approved authorizations for controlling the flow of management information within the device based on control policies.</t>
        </r>
      </text>
    </comment>
    <comment ref="I134" authorId="0" shapeId="0" xr:uid="{00000000-0006-0000-0700-000042000000}">
      <text>
        <r>
          <rPr>
            <sz val="11"/>
            <rFont val="Calibri"/>
          </rPr>
          <t>The Cisco router must be configured to protect audit information from unauthorized modification.</t>
        </r>
      </text>
    </comment>
    <comment ref="J134" authorId="0" shapeId="0" xr:uid="{00000000-0006-0000-0700-000043000000}">
      <text>
        <r>
          <rPr>
            <sz val="11"/>
            <rFont val="Calibri"/>
          </rPr>
          <t>The Cisco router must be configured to protect audit information from unauthorized deletion.</t>
        </r>
      </text>
    </comment>
    <comment ref="K134" authorId="0" shapeId="0" xr:uid="{00000000-0006-0000-0700-000044000000}">
      <text>
        <r>
          <rPr>
            <sz val="11"/>
            <rFont val="Calibri"/>
          </rPr>
          <t>The Cisco router must be configured to require that when a password is changed, the characters are changed in at least eight of the positions within the password.</t>
        </r>
      </text>
    </comment>
    <comment ref="L134" authorId="0" shapeId="0" xr:uid="{00000000-0006-0000-0700-000045000000}">
      <text>
        <r>
          <rPr>
            <sz val="11"/>
            <rFont val="Calibri"/>
          </rPr>
          <t>The Cisco router must be configured to enforce approved authorizations for controlling the flow of information within the network based on organization-defined information flow control policies.</t>
        </r>
      </text>
    </comment>
    <comment ref="M134" authorId="0" shapeId="0" xr:uid="{00000000-0006-0000-0700-000046000000}">
      <text>
        <r>
          <rPr>
            <sz val="11"/>
            <rFont val="Calibri"/>
          </rPr>
          <t>The Cisco router must be configured to have Gratuitous ARP disabled on all external interfaces.</t>
        </r>
      </text>
    </comment>
    <comment ref="N134" authorId="0" shapeId="0" xr:uid="{00000000-0006-0000-0700-000047000000}">
      <text>
        <r>
          <rPr>
            <sz val="11"/>
            <rFont val="Calibri"/>
          </rPr>
          <t>The Cisco router must be configured to have IP directed broadcast disabled on all interfaces.</t>
        </r>
      </text>
    </comment>
    <comment ref="O134" authorId="0" shapeId="0" xr:uid="{00000000-0006-0000-0700-000048000000}">
      <text>
        <r>
          <rPr>
            <sz val="11"/>
            <rFont val="Calibri"/>
          </rPr>
          <t>The Cisco router must be configured to have Internet Control Message Protocol (ICMP) unreachable messages disabled on all external interfaces.</t>
        </r>
      </text>
    </comment>
    <comment ref="P134" authorId="0" shapeId="0" xr:uid="{00000000-0006-0000-0700-000049000000}">
      <text>
        <r>
          <rPr>
            <sz val="11"/>
            <rFont val="Calibri"/>
          </rPr>
          <t>The Cisco router must be configured to have Internet Control Message Protocol (ICMP) mask reply messages disabled on all external interfaces.</t>
        </r>
      </text>
    </comment>
    <comment ref="Q134" authorId="0" shapeId="0" xr:uid="{00000000-0006-0000-0700-00004A000000}">
      <text>
        <r>
          <rPr>
            <sz val="11"/>
            <rFont val="Calibri"/>
          </rPr>
          <t>The Cisco router must be configured to have Internet Control Message Protocol (ICMP) redirect messages disabled on all external interfaces.</t>
        </r>
      </text>
    </comment>
    <comment ref="R134" authorId="0" shapeId="0" xr:uid="{00000000-0006-0000-0700-00004B000000}">
      <text>
        <r>
          <rPr>
            <sz val="11"/>
            <rFont val="Calibri"/>
          </rPr>
          <t>The Cisco router must be configured to log all packets that have been dropped at interfaces via an ACL.</t>
        </r>
      </text>
    </comment>
    <comment ref="S134" authorId="0" shapeId="0" xr:uid="{00000000-0006-0000-0700-00004C000000}">
      <text>
        <r>
          <rPr>
            <sz val="11"/>
            <rFont val="Calibri"/>
          </rPr>
          <t>The Cisco perimeter router must be configured to deny network traffic by default and allow network traffic by exception.</t>
        </r>
      </text>
    </comment>
    <comment ref="T134" authorId="0" shapeId="0" xr:uid="{00000000-0006-0000-0700-000026000000}">
      <text>
        <r>
          <rPr>
            <sz val="11"/>
            <rFont val="Calibri"/>
          </rPr>
          <t>The Cisco perimeter router must be configured to enforce approved authorizations for controlling the flow of information between interconnected networks in accordance with applicable policy.</t>
        </r>
      </text>
    </comment>
    <comment ref="U134" authorId="0" shapeId="0" xr:uid="{00000000-0006-0000-0700-000027000000}">
      <text>
        <r>
          <rPr>
            <sz val="11"/>
            <rFont val="Calibri"/>
          </rPr>
          <t>The Cisco perimeter router must be configured to only allow incoming communications from authorized sources to be routed to authorized destinations.</t>
        </r>
      </text>
    </comment>
    <comment ref="V134" authorId="0" shapeId="0" xr:uid="{00000000-0006-0000-0700-000028000000}">
      <text>
        <r>
          <rPr>
            <sz val="11"/>
            <rFont val="Calibri"/>
          </rPr>
          <t>The Cisco perimeter router must be configured to block inbound packets with source Bogon IP address prefixes.</t>
        </r>
      </text>
    </comment>
    <comment ref="W134" authorId="0" shapeId="0" xr:uid="{00000000-0006-0000-0700-000029000000}">
      <text>
        <r>
          <rPr>
            <sz val="11"/>
            <rFont val="Calibri"/>
          </rPr>
          <t>The Cisco perimeter router must be configured to protect an enclave connected to an approved gateway by using an inbound filter that only permits packets with destination addresses within the sites address space.</t>
        </r>
      </text>
    </comment>
    <comment ref="X134" authorId="0" shapeId="0" xr:uid="{00000000-0006-0000-0700-00002A000000}">
      <text>
        <r>
          <rPr>
            <sz val="11"/>
            <rFont val="Calibri"/>
          </rPr>
          <t>The Cisco perimeter router must be configured to not be a Border Gateway Protocol (BGP) peer to an approved gateway service provider.</t>
        </r>
      </text>
    </comment>
    <comment ref="Y134" authorId="0" shapeId="0" xr:uid="{00000000-0006-0000-0700-00002B000000}">
      <text>
        <r>
          <rPr>
            <sz val="11"/>
            <rFont val="Calibri"/>
          </rPr>
          <t>The Cisco perimeter router must be configured to not redistribute static routes to an approved gateway service provider into BGP, an IGP peering with the NIPRNet, or other autonomous systems.</t>
        </r>
      </text>
    </comment>
    <comment ref="Z134" authorId="0" shapeId="0" xr:uid="{00000000-0006-0000-0700-00002C000000}">
      <text>
        <r>
          <rPr>
            <sz val="11"/>
            <rFont val="Calibri"/>
          </rPr>
          <t>The Cisco perimeter router must be configured to filter traffic destined to the enclave in accordance with the guidelines contained in DoD Instruction 8551.1.</t>
        </r>
      </text>
    </comment>
    <comment ref="AA134" authorId="0" shapeId="0" xr:uid="{00000000-0006-0000-0700-00002D000000}">
      <text>
        <r>
          <rPr>
            <sz val="11"/>
            <rFont val="Calibri"/>
          </rPr>
          <t>The Cisco perimeter router must be configured to filter ingress traffic at the external interface on an inbound direction.</t>
        </r>
      </text>
    </comment>
    <comment ref="AB134" authorId="0" shapeId="0" xr:uid="{00000000-0006-0000-0700-00002E000000}">
      <text>
        <r>
          <rPr>
            <sz val="11"/>
            <rFont val="Calibri"/>
          </rPr>
          <t>The Cisco perimeter router must be configured to filter egress traffic at the internal interface on an inbound direction.</t>
        </r>
      </text>
    </comment>
    <comment ref="AC134" authorId="0" shapeId="0" xr:uid="{00000000-0006-0000-0700-00002F000000}">
      <text>
        <r>
          <rPr>
            <sz val="11"/>
            <rFont val="Calibri"/>
          </rPr>
          <t>The Cisco perimeter router must be configured to have Proxy ARP disabled on all external interfaces.</t>
        </r>
      </text>
    </comment>
    <comment ref="AD134" authorId="0" shapeId="0" xr:uid="{00000000-0006-0000-0700-000030000000}">
      <text>
        <r>
          <rPr>
            <sz val="11"/>
            <rFont val="Calibri"/>
          </rPr>
          <t>The Cisco perimeter router must be configured to block all outbound management traffic.</t>
        </r>
      </text>
    </comment>
    <comment ref="AE134" authorId="0" shapeId="0" xr:uid="{00000000-0006-0000-0700-000031000000}">
      <text>
        <r>
          <rPr>
            <sz val="11"/>
            <rFont val="Calibri"/>
          </rPr>
          <t>The Cisco out-of-band management (OOBM) gateway router must be configured to transport management traffic to the Network Operations Center (NOC) via dedicated circuit, MPLS/VPN service, or IPsec tunnel.</t>
        </r>
      </text>
    </comment>
    <comment ref="AF134" authorId="0" shapeId="0" xr:uid="{00000000-0006-0000-0700-000032000000}">
      <text>
        <r>
          <rPr>
            <sz val="11"/>
            <rFont val="Calibri"/>
          </rPr>
          <t>The Cisco out-of-band management (OOBM) gateway router must be configured to forward only authorized management traffic to the Network Operations Center (NOC).</t>
        </r>
      </text>
    </comment>
    <comment ref="AG134" authorId="0" shapeId="0" xr:uid="{00000000-0006-0000-0700-000033000000}">
      <text>
        <r>
          <rPr>
            <sz val="11"/>
            <rFont val="Calibri"/>
          </rPr>
          <t>The Cisco out-of-band management (OOBM) gateway router must be configured to have separate IGP instances for the managed network and management network.</t>
        </r>
      </text>
    </comment>
    <comment ref="AH134" authorId="0" shapeId="0" xr:uid="{00000000-0006-0000-0700-000034000000}">
      <text>
        <r>
          <rPr>
            <sz val="11"/>
            <rFont val="Calibri"/>
          </rPr>
          <t>The Cisco out-of-band management (OOBM) gateway router must be configured to not redistribute routes between the management network routing domain and the managed network routing domain.</t>
        </r>
      </text>
    </comment>
    <comment ref="AI134" authorId="0" shapeId="0" xr:uid="{00000000-0006-0000-0700-000035000000}">
      <text>
        <r>
          <rPr>
            <sz val="11"/>
            <rFont val="Calibri"/>
          </rPr>
          <t>The Cisco out-of-band management (OOBM) gateway router must be configured to block any traffic destined to itself that is not sourced from the OOBM network or the Network Operations Center (NOC).</t>
        </r>
      </text>
    </comment>
    <comment ref="AJ134" authorId="0" shapeId="0" xr:uid="{00000000-0006-0000-0700-000036000000}">
      <text>
        <r>
          <rPr>
            <sz val="11"/>
            <rFont val="Calibri"/>
          </rPr>
          <t>The Cisco router must be configured to only permit management traffic that ingresses and egresses the out-of-band management (OOBM) interface.</t>
        </r>
      </text>
    </comment>
    <comment ref="AK134" authorId="0" shapeId="0" xr:uid="{00000000-0006-0000-0700-000037000000}">
      <text>
        <r>
          <rPr>
            <sz val="11"/>
            <rFont val="Calibri"/>
          </rPr>
          <t>The Cisco router providing connectivity to the Network Operations Center (NOC) must be configured to forward all in-band management traffic via an IPsec tunnel.</t>
        </r>
      </text>
    </comment>
    <comment ref="AL134" authorId="0" shapeId="0" xr:uid="{00000000-0006-0000-0700-000038000000}">
      <text>
        <r>
          <rPr>
            <sz val="11"/>
            <rFont val="Calibri"/>
          </rPr>
          <t>The Cisco BGP router must be configured to reject inbound route advertisements for any Bogon prefixes.</t>
        </r>
      </text>
    </comment>
    <comment ref="AM134" authorId="0" shapeId="0" xr:uid="{00000000-0006-0000-0700-000039000000}">
      <text>
        <r>
          <rPr>
            <sz val="11"/>
            <rFont val="Calibri"/>
          </rPr>
          <t>The Cisco BGP router must be configured to reject inbound route advertisements for any prefixes belonging to the local autonomous system (AS).</t>
        </r>
      </text>
    </comment>
    <comment ref="AN134" authorId="0" shapeId="0" xr:uid="{00000000-0006-0000-0700-00003A000000}">
      <text>
        <r>
          <rPr>
            <sz val="11"/>
            <rFont val="Calibri"/>
          </rPr>
          <t>The Cisco BGP router must be configured to reject inbound route advertisements from a customer edge (CE) router for prefixes that are not allocated to that customer.</t>
        </r>
      </text>
    </comment>
    <comment ref="AO134" authorId="0" shapeId="0" xr:uid="{00000000-0006-0000-0700-00003B000000}">
      <text>
        <r>
          <rPr>
            <sz val="11"/>
            <rFont val="Calibri"/>
          </rPr>
          <t>The Cisco BGP router must be configured to reject outbound route advertisements for any prefixes that do not belong to any customers or the local autonomous system (AS).</t>
        </r>
      </text>
    </comment>
    <comment ref="AP134" authorId="0" shapeId="0" xr:uid="{00000000-0006-0000-0700-00003C000000}">
      <text>
        <r>
          <rPr>
            <sz val="11"/>
            <rFont val="Calibri"/>
          </rPr>
          <t>The Cisco BGP router must be configured to reject outbound route advertisements for any prefixes belonging to the IP core.</t>
        </r>
      </text>
    </comment>
    <comment ref="AQ134" authorId="0" shapeId="0" xr:uid="{00000000-0006-0000-0700-00003D000000}">
      <text>
        <r>
          <rPr>
            <sz val="11"/>
            <rFont val="Calibri"/>
          </rPr>
          <t>The Cisco BGP router must be configured to reject route advertisements from BGP peers that do not list their autonomous system (AS) number as the first AS in the AS_PATH attribute.</t>
        </r>
      </text>
    </comment>
    <comment ref="AR134" authorId="0" shapeId="0" xr:uid="{00000000-0006-0000-0700-00003E000000}">
      <text>
        <r>
          <rPr>
            <sz val="11"/>
            <rFont val="Calibri"/>
          </rPr>
          <t>The Cisco BGP router must be configured to reject route advertisements from CE routers with an originating AS in the AS_PATH attribute that does not belong to that customer.</t>
        </r>
      </text>
    </comment>
    <comment ref="AS134" authorId="0" shapeId="0" xr:uid="{00000000-0006-0000-0700-00003F000000}">
      <text>
        <r>
          <rPr>
            <sz val="11"/>
            <rFont val="Calibri"/>
          </rPr>
          <t>The Cisco BGP router must be configured to limit the prefix size on any inbound route advertisement to /24 or the least significant prefixes issued to the customer.</t>
        </r>
      </text>
    </comment>
    <comment ref="AT134" authorId="0" shapeId="0" xr:uid="{00000000-0006-0000-0700-000040000000}">
      <text>
        <r>
          <rPr>
            <sz val="11"/>
            <rFont val="Calibri"/>
          </rPr>
          <t>The Cisco BGP router must be configured to use its loopback address as the source address for iBGP peering sessions.</t>
        </r>
      </text>
    </comment>
    <comment ref="AU134" authorId="0" shapeId="0" xr:uid="{00000000-0006-0000-0700-000041000000}">
      <text>
        <r>
          <rPr>
            <sz val="11"/>
            <rFont val="Calibri"/>
          </rPr>
          <t>The Cisco MPLS router must be configured to use its loopback address as the source address for LDP peering sessions.</t>
        </r>
      </text>
    </comment>
    <comment ref="H137" authorId="0" shapeId="0" xr:uid="{00000000-0006-0000-0700-00004D000000}">
      <text>
        <r>
          <rPr>
            <sz val="11"/>
            <rFont val="Calibri"/>
          </rPr>
          <t>The Cisco router must be configured to protect against known types of denial-of-service (DoS) attacks by employing organization-defined security safeguards.</t>
        </r>
      </text>
    </comment>
    <comment ref="I137" authorId="0" shapeId="0" xr:uid="{00000000-0006-0000-0700-00004E000000}">
      <text>
        <r>
          <rPr>
            <sz val="11"/>
            <rFont val="Calibri"/>
          </rPr>
          <t>The Cisco router must be configured to protect against or limit the effects of denial-of-service (DoS) attacks by employing control plane protection.</t>
        </r>
      </text>
    </comment>
    <comment ref="J137" authorId="0" shapeId="0" xr:uid="{00000000-0006-0000-0700-00004F000000}">
      <text>
        <r>
          <rPr>
            <sz val="11"/>
            <rFont val="Calibri"/>
          </rPr>
          <t>The Cisco BGP router must be configured to use the maximum prefixes feature to protect against route table flooding and prefix de-aggregation attacks.</t>
        </r>
      </text>
    </comment>
    <comment ref="K137" authorId="0" shapeId="0" xr:uid="{00000000-0006-0000-0700-000050000000}">
      <text>
        <r>
          <rPr>
            <sz val="11"/>
            <rFont val="Calibri"/>
          </rPr>
          <t>The Cisco P router must be configured to enforce a Quality-of-Service (QoS) policy to provide preferred treatment for mission-critical applications.</t>
        </r>
      </text>
    </comment>
    <comment ref="L137" authorId="0" shapeId="0" xr:uid="{00000000-0006-0000-0700-000051000000}">
      <text>
        <r>
          <rPr>
            <sz val="11"/>
            <rFont val="Calibri"/>
          </rPr>
          <t>The Cisco PE router must be configured to enforce a Quality-of-Service (QoS) policy to limit the effects of packet flooding denial-of-service (DoS) attacks.</t>
        </r>
      </text>
    </comment>
    <comment ref="M137" authorId="0" shapeId="0" xr:uid="{00000000-0006-0000-0700-000052000000}">
      <text>
        <r>
          <rPr>
            <sz val="11"/>
            <rFont val="Calibri"/>
          </rPr>
          <t>The Cisco multicast Rendezvous Point (RP) must be configured to rate limit the number of Protocol Independent Multicast (PIM) Register messages.</t>
        </r>
      </text>
    </comment>
    <comment ref="H143" authorId="0" shapeId="0" xr:uid="{00000000-0006-0000-0700-000053000000}">
      <text>
        <r>
          <rPr>
            <sz val="11"/>
            <rFont val="Calibri"/>
          </rPr>
          <t>The Cisco router must be running an IOS release that is currently supported by Cisco Systems.</t>
        </r>
      </text>
    </comment>
    <comment ref="H145" authorId="0" shapeId="0" xr:uid="{00000000-0006-0000-0700-000054000000}">
      <text>
        <r>
          <rPr>
            <sz val="11"/>
            <rFont val="Calibri"/>
          </rPr>
          <t>The Cisco router must be configured to prohibit the use of all unnecessary and nonsecure functions and services.</t>
        </r>
      </text>
    </comment>
    <comment ref="I145" authorId="0" shapeId="0" xr:uid="{00000000-0006-0000-0700-000055000000}">
      <text>
        <r>
          <rPr>
            <sz val="11"/>
            <rFont val="Calibri"/>
          </rPr>
          <t>The Cisco router must be configured to have all inactive interfaces disabled.</t>
        </r>
      </text>
    </comment>
    <comment ref="J145" authorId="0" shapeId="0" xr:uid="{00000000-0006-0000-0700-000056000000}">
      <text>
        <r>
          <rPr>
            <sz val="11"/>
            <rFont val="Calibri"/>
          </rPr>
          <t>The Cisco router must not be configured to have any zero-touch deployment feature enabled when connected to an operational network.</t>
        </r>
      </text>
    </comment>
    <comment ref="K145" authorId="0" shapeId="0" xr:uid="{00000000-0006-0000-0700-000057000000}">
      <text>
        <r>
          <rPr>
            <sz val="11"/>
            <rFont val="Calibri"/>
          </rPr>
          <t>The Cisco router must be configured to disable the auxiliary port unless it is connected to a secured modem providing encryption and authentication.</t>
        </r>
      </text>
    </comment>
    <comment ref="L145" authorId="0" shapeId="0" xr:uid="{00000000-0006-0000-0700-000058000000}">
      <text>
        <r>
          <rPr>
            <sz val="11"/>
            <rFont val="Calibri"/>
          </rPr>
          <t>The Cisco perimeter router must be configured to deny network traffic by default and allow network traffic by exception.</t>
        </r>
      </text>
    </comment>
    <comment ref="M145" authorId="0" shapeId="0" xr:uid="{00000000-0006-0000-0700-000059000000}">
      <text>
        <r>
          <rPr>
            <sz val="11"/>
            <rFont val="Calibri"/>
          </rPr>
          <t>The Cisco perimeter router must be configured to block inbound packets with source Bogon IP address prefixes.</t>
        </r>
      </text>
    </comment>
    <comment ref="N145" authorId="0" shapeId="0" xr:uid="{00000000-0006-0000-0700-00005A000000}">
      <text>
        <r>
          <rPr>
            <sz val="11"/>
            <rFont val="Calibri"/>
          </rPr>
          <t>The Cisco perimeter router must be configured to filter traffic destined to the enclave in accordance with the guidelines contained in DoD Instruction 8551.1.</t>
        </r>
      </text>
    </comment>
    <comment ref="O145" authorId="0" shapeId="0" xr:uid="{00000000-0006-0000-0700-00005B000000}">
      <text>
        <r>
          <rPr>
            <sz val="11"/>
            <rFont val="Calibri"/>
          </rPr>
          <t>The Cisco perimeter router must be configured to filter ingress traffic at the external interface on an inbound direction.</t>
        </r>
      </text>
    </comment>
    <comment ref="P145" authorId="0" shapeId="0" xr:uid="{00000000-0006-0000-0700-00005C000000}">
      <text>
        <r>
          <rPr>
            <sz val="11"/>
            <rFont val="Calibri"/>
          </rPr>
          <t>The Cisco perimeter router must be configured to filter egress traffic at the internal interface on an inbound direction.</t>
        </r>
      </text>
    </comment>
    <comment ref="Q145" authorId="0" shapeId="0" xr:uid="{00000000-0006-0000-0700-00005D000000}">
      <text>
        <r>
          <rPr>
            <sz val="11"/>
            <rFont val="Calibri"/>
          </rPr>
          <t>The Cisco perimeter router must be configured to have Link Layer Discovery Protocol (LLDP) disabled on all external interfaces.</t>
        </r>
      </text>
    </comment>
    <comment ref="R145" authorId="0" shapeId="0" xr:uid="{00000000-0006-0000-0700-00005E000000}">
      <text>
        <r>
          <rPr>
            <sz val="11"/>
            <rFont val="Calibri"/>
          </rPr>
          <t>The Cisco perimeter router must be configured to have Cisco Discovery Protocol (CDP) disabled on all external interfaces.</t>
        </r>
      </text>
    </comment>
    <comment ref="H149" authorId="0" shapeId="0" xr:uid="{00000000-0006-0000-0700-00005F000000}">
      <text>
        <r>
          <rPr>
            <sz val="11"/>
            <rFont val="Calibri"/>
          </rPr>
          <t>The Cisco router must be configured to automatically audit account creation.</t>
        </r>
      </text>
    </comment>
    <comment ref="I149" authorId="0" shapeId="0" xr:uid="{00000000-0006-0000-0700-000060000000}">
      <text>
        <r>
          <rPr>
            <sz val="11"/>
            <rFont val="Calibri"/>
          </rPr>
          <t>The Cisco router must be configured to automatically audit account modification.</t>
        </r>
      </text>
    </comment>
    <comment ref="J149" authorId="0" shapeId="0" xr:uid="{00000000-0006-0000-0700-000061000000}">
      <text>
        <r>
          <rPr>
            <sz val="11"/>
            <rFont val="Calibri"/>
          </rPr>
          <t>The Cisco router must be configured to automatically audit account disabling actions.</t>
        </r>
      </text>
    </comment>
    <comment ref="K149" authorId="0" shapeId="0" xr:uid="{00000000-0006-0000-0700-000062000000}">
      <text>
        <r>
          <rPr>
            <sz val="11"/>
            <rFont val="Calibri"/>
          </rPr>
          <t>The Cisco router must be configured to automatically audit account removal actions.</t>
        </r>
      </text>
    </comment>
    <comment ref="L149" authorId="0" shapeId="0" xr:uid="{00000000-0006-0000-0700-000063000000}">
      <text>
        <r>
          <rPr>
            <sz val="11"/>
            <rFont val="Calibri"/>
          </rPr>
          <t>The Cisco device must be configured to audit all administrator activity.</t>
        </r>
      </text>
    </comment>
    <comment ref="M149" authorId="0" shapeId="0" xr:uid="{00000000-0006-0000-0700-000064000000}">
      <text>
        <r>
          <rPr>
            <sz val="11"/>
            <rFont val="Calibri"/>
          </rPr>
          <t>The Cisco router must produce audit records containing information to establish when (date and time) the events occurred.</t>
        </r>
      </text>
    </comment>
    <comment ref="N149" authorId="0" shapeId="0" xr:uid="{00000000-0006-0000-0700-000065000000}">
      <text>
        <r>
          <rPr>
            <sz val="11"/>
            <rFont val="Calibri"/>
          </rPr>
          <t>The Cisco router must produce audit records containing information to establish where the events occurred.</t>
        </r>
      </text>
    </comment>
    <comment ref="O149" authorId="0" shapeId="0" xr:uid="{00000000-0006-0000-0700-000066000000}">
      <text>
        <r>
          <rPr>
            <sz val="11"/>
            <rFont val="Calibri"/>
          </rPr>
          <t>The Cisco router must be configured to generate audit records containing the full-text recording of privileged commands.</t>
        </r>
      </text>
    </comment>
    <comment ref="P149" authorId="0" shapeId="0" xr:uid="{00000000-0006-0000-0700-000067000000}">
      <text>
        <r>
          <rPr>
            <sz val="11"/>
            <rFont val="Calibri"/>
          </rPr>
          <t>The Cisco router must be configured to limit privileges to change the software resident within software libraries.</t>
        </r>
      </text>
    </comment>
    <comment ref="Q149" authorId="0" shapeId="0" xr:uid="{00000000-0006-0000-0700-000068000000}">
      <text>
        <r>
          <rPr>
            <sz val="11"/>
            <rFont val="Calibri"/>
          </rPr>
          <t>The Cisco router must be configured to automatically audit account enabling actions.</t>
        </r>
      </text>
    </comment>
    <comment ref="R149" authorId="0" shapeId="0" xr:uid="{00000000-0006-0000-0700-000069000000}">
      <text>
        <r>
          <rPr>
            <sz val="11"/>
            <rFont val="Calibri"/>
          </rPr>
          <t>The Cisco router must be configured to allocate audit record storage capacity in accordance with organization-defined audit record storage requirements.</t>
        </r>
      </text>
    </comment>
    <comment ref="S149" authorId="0" shapeId="0" xr:uid="{00000000-0006-0000-0700-00006A000000}">
      <text>
        <r>
          <rPr>
            <sz val="11"/>
            <rFont val="Calibri"/>
          </rPr>
          <t>The Cisco router must be configured to synchronize its clock with the primary and secondary time sources using redundant authoritative time sources.</t>
        </r>
      </text>
    </comment>
    <comment ref="T149" authorId="0" shapeId="0" xr:uid="{00000000-0006-0000-0700-00006B000000}">
      <text>
        <r>
          <rPr>
            <sz val="11"/>
            <rFont val="Calibri"/>
          </rPr>
          <t>The Cisco router must be configured to authenticate Network Time Protocol (NTP) sources using authentication with FIPS-compliant algorithms.</t>
        </r>
      </text>
    </comment>
    <comment ref="U149" authorId="0" shapeId="0" xr:uid="{00000000-0006-0000-0700-00006C000000}">
      <text>
        <r>
          <rPr>
            <sz val="11"/>
            <rFont val="Calibri"/>
          </rPr>
          <t>The Cisco router must be configured to generate log records when administrator privileges are deleted.</t>
        </r>
      </text>
    </comment>
    <comment ref="V149" authorId="0" shapeId="0" xr:uid="{00000000-0006-0000-0700-00006D000000}">
      <text>
        <r>
          <rPr>
            <sz val="11"/>
            <rFont val="Calibri"/>
          </rPr>
          <t>The Cisco router must be configured to generate audit records when successful/unsuccessful logon attempts occur.</t>
        </r>
      </text>
    </comment>
    <comment ref="W149" authorId="0" shapeId="0" xr:uid="{00000000-0006-0000-0700-00006E000000}">
      <text>
        <r>
          <rPr>
            <sz val="11"/>
            <rFont val="Calibri"/>
          </rPr>
          <t>The Cisco router must be configured to generate log records for privileged activities.</t>
        </r>
      </text>
    </comment>
    <comment ref="X149" authorId="0" shapeId="0" xr:uid="{00000000-0006-0000-0700-00006F000000}">
      <text>
        <r>
          <rPr>
            <sz val="11"/>
            <rFont val="Calibri"/>
          </rPr>
          <t>The Cisco router must be configured to produce audit records containing information to establish where the events occurred.</t>
        </r>
      </text>
    </comment>
    <comment ref="Y149" authorId="0" shapeId="0" xr:uid="{00000000-0006-0000-0700-000070000000}">
      <text>
        <r>
          <rPr>
            <sz val="11"/>
            <rFont val="Calibri"/>
          </rPr>
          <t>The Cisco router must be configured to produce audit records containing information to establish the source of the events.</t>
        </r>
      </text>
    </comment>
    <comment ref="Z149" authorId="0" shapeId="0" xr:uid="{00000000-0006-0000-0700-000071000000}">
      <text>
        <r>
          <rPr>
            <sz val="11"/>
            <rFont val="Calibri"/>
          </rPr>
          <t>The Cisco router must be configured to send log data to at least two syslog servers for the purpose of forwarding alerts to the administrators and the ISSO.</t>
        </r>
      </text>
    </comment>
    <comment ref="H158" authorId="0" shapeId="0" xr:uid="{00000000-0006-0000-0700-000072000000}">
      <text>
        <r>
          <rPr>
            <sz val="11"/>
            <rFont val="Calibri"/>
          </rPr>
          <t>The Cisco router must produce audit records containing information to establish when (date and time) the events occurred.</t>
        </r>
      </text>
    </comment>
    <comment ref="I158" authorId="0" shapeId="0" xr:uid="{00000000-0006-0000-0700-000073000000}">
      <text>
        <r>
          <rPr>
            <sz val="11"/>
            <rFont val="Calibri"/>
          </rPr>
          <t>The Cisco router must produce audit records containing information to establish where the events occurred.</t>
        </r>
      </text>
    </comment>
    <comment ref="J158" authorId="0" shapeId="0" xr:uid="{00000000-0006-0000-0700-000074000000}">
      <text>
        <r>
          <rPr>
            <sz val="11"/>
            <rFont val="Calibri"/>
          </rPr>
          <t>The Cisco router must be configured to generate audit records containing the full-text recording of privileged commands.</t>
        </r>
      </text>
    </comment>
    <comment ref="K158" authorId="0" shapeId="0" xr:uid="{00000000-0006-0000-0700-000075000000}">
      <text>
        <r>
          <rPr>
            <sz val="11"/>
            <rFont val="Calibri"/>
          </rPr>
          <t>The Cisco router must be configured to allocate audit record storage capacity in accordance with organization-defined audit record storage requirements.</t>
        </r>
      </text>
    </comment>
    <comment ref="L158" authorId="0" shapeId="0" xr:uid="{00000000-0006-0000-0700-000076000000}">
      <text>
        <r>
          <rPr>
            <sz val="11"/>
            <rFont val="Calibri"/>
          </rPr>
          <t>The Cisco router must be configured to generate log records when administrator privileges are deleted.</t>
        </r>
      </text>
    </comment>
    <comment ref="M158" authorId="0" shapeId="0" xr:uid="{00000000-0006-0000-0700-000077000000}">
      <text>
        <r>
          <rPr>
            <sz val="11"/>
            <rFont val="Calibri"/>
          </rPr>
          <t>The Cisco router must be configured to generate audit records when successful/unsuccessful logon attempts occur.</t>
        </r>
      </text>
    </comment>
    <comment ref="N158" authorId="0" shapeId="0" xr:uid="{00000000-0006-0000-0700-000078000000}">
      <text>
        <r>
          <rPr>
            <sz val="11"/>
            <rFont val="Calibri"/>
          </rPr>
          <t>The Cisco router must be configured to generate log records for privileged activities.</t>
        </r>
      </text>
    </comment>
    <comment ref="O158" authorId="0" shapeId="0" xr:uid="{00000000-0006-0000-0700-000079000000}">
      <text>
        <r>
          <rPr>
            <sz val="11"/>
            <rFont val="Calibri"/>
          </rPr>
          <t>The Cisco router must be configured to produce audit records containing information to establish where the events occurred.</t>
        </r>
      </text>
    </comment>
    <comment ref="P158" authorId="0" shapeId="0" xr:uid="{00000000-0006-0000-0700-00007A000000}">
      <text>
        <r>
          <rPr>
            <sz val="11"/>
            <rFont val="Calibri"/>
          </rPr>
          <t>The Cisco router must be configured to produce audit records containing information to establish the source of the events.</t>
        </r>
      </text>
    </comment>
    <comment ref="Q158" authorId="0" shapeId="0" xr:uid="{00000000-0006-0000-0700-00007B000000}">
      <text>
        <r>
          <rPr>
            <sz val="11"/>
            <rFont val="Calibri"/>
          </rPr>
          <t>The Cisco router must be configured to send log data to at least two syslog servers for the purpose of forwarding alerts to the administrators and the ISSO.</t>
        </r>
      </text>
    </comment>
    <comment ref="H161" authorId="0" shapeId="0" xr:uid="{00000000-0006-0000-0700-00007C000000}">
      <text>
        <r>
          <rPr>
            <sz val="11"/>
            <rFont val="Calibri"/>
          </rPr>
          <t>The Cisco router must be configured to generate an alert for all audit failure events.</t>
        </r>
      </text>
    </comment>
    <comment ref="H163" authorId="0" shapeId="0" xr:uid="{00000000-0006-0000-0700-00007D000000}">
      <text>
        <r>
          <rPr>
            <sz val="11"/>
            <rFont val="Calibri"/>
          </rPr>
          <t>The Cisco router must be configured to generate an alert for all audit failure events.</t>
        </r>
      </text>
    </comment>
    <comment ref="H165" authorId="0" shapeId="0" xr:uid="{00000000-0006-0000-0700-00007E000000}">
      <text>
        <r>
          <rPr>
            <sz val="11"/>
            <rFont val="Calibri"/>
          </rPr>
          <t>The Cisco router must be configured to protect against known types of denial-of-service (DoS) attacks by employing organization-defined security safeguards.</t>
        </r>
      </text>
    </comment>
    <comment ref="I165" authorId="0" shapeId="0" xr:uid="{00000000-0006-0000-0700-00007F000000}">
      <text>
        <r>
          <rPr>
            <sz val="11"/>
            <rFont val="Calibri"/>
          </rPr>
          <t>The Cisco router must be configured to protect against or limit the effects of denial-of-service (DoS) attacks by employing control plane protection.</t>
        </r>
      </text>
    </comment>
    <comment ref="J165" authorId="0" shapeId="0" xr:uid="{00000000-0006-0000-0700-000080000000}">
      <text>
        <r>
          <rPr>
            <sz val="11"/>
            <rFont val="Calibri"/>
          </rPr>
          <t>The Cisco perimeter router must be configured to block all outbound management traffic.</t>
        </r>
      </text>
    </comment>
    <comment ref="K165" authorId="0" shapeId="0" xr:uid="{00000000-0006-0000-0700-000081000000}">
      <text>
        <r>
          <rPr>
            <sz val="11"/>
            <rFont val="Calibri"/>
          </rPr>
          <t>The Cisco out-of-band management (OOBM) gateway router must be configured to transport management traffic to the Network Operations Center (NOC) via dedicated circuit, MPLS/VPN service, or IPsec tunnel.</t>
        </r>
      </text>
    </comment>
    <comment ref="L165" authorId="0" shapeId="0" xr:uid="{00000000-0006-0000-0700-000082000000}">
      <text>
        <r>
          <rPr>
            <sz val="11"/>
            <rFont val="Calibri"/>
          </rPr>
          <t>The Cisco out-of-band management (OOBM) gateway router must be configured to forward only authorized management traffic to the Network Operations Center (NOC).</t>
        </r>
      </text>
    </comment>
    <comment ref="M165" authorId="0" shapeId="0" xr:uid="{00000000-0006-0000-0700-000083000000}">
      <text>
        <r>
          <rPr>
            <sz val="11"/>
            <rFont val="Calibri"/>
          </rPr>
          <t>The Cisco out-of-band management (OOBM) gateway router must be configured to have separate IGP instances for the managed network and management network.</t>
        </r>
      </text>
    </comment>
    <comment ref="N165" authorId="0" shapeId="0" xr:uid="{00000000-0006-0000-0700-000084000000}">
      <text>
        <r>
          <rPr>
            <sz val="11"/>
            <rFont val="Calibri"/>
          </rPr>
          <t>The Cisco out-of-band management (OOBM) gateway router must be configured to not redistribute routes between the management network routing domain and the managed network routing domain.</t>
        </r>
      </text>
    </comment>
    <comment ref="O165" authorId="0" shapeId="0" xr:uid="{00000000-0006-0000-0700-000085000000}">
      <text>
        <r>
          <rPr>
            <sz val="11"/>
            <rFont val="Calibri"/>
          </rPr>
          <t>The Cisco out-of-band management (OOBM) gateway router must be configured to block any traffic destined to itself that is not sourced from the OOBM network or the Network Operations Center (NOC).</t>
        </r>
      </text>
    </comment>
    <comment ref="P165" authorId="0" shapeId="0" xr:uid="{00000000-0006-0000-0700-000086000000}">
      <text>
        <r>
          <rPr>
            <sz val="11"/>
            <rFont val="Calibri"/>
          </rPr>
          <t>The Cisco router must be configured to only permit management traffic that ingresses and egresses the out-of-band management (OOBM) interface.</t>
        </r>
      </text>
    </comment>
    <comment ref="Q165" authorId="0" shapeId="0" xr:uid="{00000000-0006-0000-0700-000087000000}">
      <text>
        <r>
          <rPr>
            <sz val="11"/>
            <rFont val="Calibri"/>
          </rPr>
          <t>The Cisco router providing connectivity to the Network Operations Center (NOC) must be configured to forward all in-band management traffic via an IPsec tunnel.</t>
        </r>
      </text>
    </comment>
    <comment ref="R165" authorId="0" shapeId="0" xr:uid="{00000000-0006-0000-0700-000088000000}">
      <text>
        <r>
          <rPr>
            <sz val="11"/>
            <rFont val="Calibri"/>
          </rPr>
          <t>The Cisco BGP router must be configured to use the maximum prefixes feature to protect against route table flooding and prefix de-aggregation attacks.</t>
        </r>
      </text>
    </comment>
    <comment ref="S165" authorId="0" shapeId="0" xr:uid="{00000000-0006-0000-0700-000089000000}">
      <text>
        <r>
          <rPr>
            <sz val="11"/>
            <rFont val="Calibri"/>
          </rPr>
          <t>The Cisco PE router must be configured with Unicast Reverse Path Forwarding (uRPF) loose mode enabled on all CE-facing interfaces.</t>
        </r>
      </text>
    </comment>
    <comment ref="T165" authorId="0" shapeId="0" xr:uid="{00000000-0006-0000-0700-00008A000000}">
      <text>
        <r>
          <rPr>
            <sz val="11"/>
            <rFont val="Calibri"/>
          </rPr>
          <t>The Cisco PE router must be configured to enforce a Quality-of-Service (QoS) policy to limit the effects of packet flooding denial-of-service (DoS) attacks.</t>
        </r>
      </text>
    </comment>
    <comment ref="U165" authorId="0" shapeId="0" xr:uid="{00000000-0006-0000-0700-00008B000000}">
      <text>
        <r>
          <rPr>
            <sz val="11"/>
            <rFont val="Calibri"/>
          </rPr>
          <t>The Cisco multicast Rendezvous Point (RP) must be configured to rate limit the number of Protocol Independent Multicast (PIM) Register messages.</t>
        </r>
      </text>
    </comment>
    <comment ref="V165" authorId="0" shapeId="0" xr:uid="{00000000-0006-0000-0700-00008C000000}">
      <text>
        <r>
          <rPr>
            <sz val="11"/>
            <rFont val="Calibri"/>
          </rPr>
          <t>The Cisco perimeter router must be configured to restrict it from accepting outbound IP packets that contain an illegitimate address in the source address field via egress filter or by enabling Unicast Reverse Path Forwarding (uRPF).</t>
        </r>
      </text>
    </comment>
    <comment ref="H221" authorId="0" shapeId="0" xr:uid="{00000000-0006-0000-0700-00008D000000}">
      <text>
        <r>
          <rPr>
            <sz val="11"/>
            <rFont val="Calibri"/>
          </rPr>
          <t>The Cisco router must be configured to back up the configuration when changes occur.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Cisco router must be configured to automatically audit account creation.</t>
        </r>
      </text>
    </comment>
    <comment ref="H37" authorId="0" shapeId="0" xr:uid="{00000000-0006-0000-0800-000006000000}">
      <text>
        <r>
          <rPr>
            <sz val="11"/>
            <rFont val="Calibri"/>
          </rPr>
          <t>The Cisco router must be configured to automatically audit account modification.</t>
        </r>
      </text>
    </comment>
    <comment ref="I37" authorId="0" shapeId="0" xr:uid="{00000000-0006-0000-0800-000002000000}">
      <text>
        <r>
          <rPr>
            <sz val="11"/>
            <rFont val="Calibri"/>
          </rPr>
          <t>The Cisco router must be configured to automatically audit account disabling actions.</t>
        </r>
      </text>
    </comment>
    <comment ref="J37" authorId="0" shapeId="0" xr:uid="{00000000-0006-0000-0800-000003000000}">
      <text>
        <r>
          <rPr>
            <sz val="11"/>
            <rFont val="Calibri"/>
          </rPr>
          <t>The Cisco router must be configured to automatically audit account removal actions.</t>
        </r>
      </text>
    </comment>
    <comment ref="K37" authorId="0" shapeId="0" xr:uid="{00000000-0006-0000-0800-000004000000}">
      <text>
        <r>
          <rPr>
            <sz val="11"/>
            <rFont val="Calibri"/>
          </rPr>
          <t>The Cisco router must be configured with only one local account to be used as the account of last resort in the event the authentication server is unavailable.</t>
        </r>
      </text>
    </comment>
    <comment ref="L37" authorId="0" shapeId="0" xr:uid="{00000000-0006-0000-0800-000005000000}">
      <text>
        <r>
          <rPr>
            <sz val="11"/>
            <rFont val="Calibri"/>
          </rPr>
          <t>The Cisco router must be configured to automatically audit account enabling actions.</t>
        </r>
      </text>
    </comment>
    <comment ref="G43" authorId="0" shapeId="0" xr:uid="{00000000-0006-0000-0800-000007000000}">
      <text>
        <r>
          <rPr>
            <sz val="11"/>
            <rFont val="Calibri"/>
          </rPr>
          <t>The Cisco router must be configured to enforce a minimum 15-character password length.</t>
        </r>
      </text>
    </comment>
    <comment ref="H43" authorId="0" shapeId="0" xr:uid="{00000000-0006-0000-0800-000008000000}">
      <text>
        <r>
          <rPr>
            <sz val="11"/>
            <rFont val="Calibri"/>
          </rPr>
          <t>The Cisco router must be configured to enforce password complexity by requiring that at least one uppercase character be used.</t>
        </r>
      </text>
    </comment>
    <comment ref="I43" authorId="0" shapeId="0" xr:uid="{00000000-0006-0000-0800-000009000000}">
      <text>
        <r>
          <rPr>
            <sz val="11"/>
            <rFont val="Calibri"/>
          </rPr>
          <t>The Cisco router must be configured to enforce password complexity by requiring that at least one lowercase character be used.</t>
        </r>
      </text>
    </comment>
    <comment ref="J43" authorId="0" shapeId="0" xr:uid="{00000000-0006-0000-0800-00000A000000}">
      <text>
        <r>
          <rPr>
            <sz val="11"/>
            <rFont val="Calibri"/>
          </rPr>
          <t>The Cisco router must be configured to enforce password complexity by requiring that at least one numeric character be used.</t>
        </r>
      </text>
    </comment>
    <comment ref="K43" authorId="0" shapeId="0" xr:uid="{00000000-0006-0000-0800-00000B000000}">
      <text>
        <r>
          <rPr>
            <sz val="11"/>
            <rFont val="Calibri"/>
          </rPr>
          <t>The Cisco router must be configured to enforce password complexity by requiring that at least one special character be used.</t>
        </r>
      </text>
    </comment>
    <comment ref="G44" authorId="0" shapeId="0" xr:uid="{00000000-0006-0000-0800-00000C000000}">
      <text>
        <r>
          <rPr>
            <sz val="11"/>
            <rFont val="Calibri"/>
          </rPr>
          <t>The Cisco router must be configured to enforce a minimum 15-character password length.</t>
        </r>
      </text>
    </comment>
    <comment ref="H44" authorId="0" shapeId="0" xr:uid="{00000000-0006-0000-0800-00000D000000}">
      <text>
        <r>
          <rPr>
            <sz val="11"/>
            <rFont val="Calibri"/>
          </rPr>
          <t>The Cisco router must be configured to enforce password complexity by requiring that at least one uppercase character be used.</t>
        </r>
      </text>
    </comment>
    <comment ref="I44" authorId="0" shapeId="0" xr:uid="{00000000-0006-0000-0800-00000E000000}">
      <text>
        <r>
          <rPr>
            <sz val="11"/>
            <rFont val="Calibri"/>
          </rPr>
          <t>The Cisco router must be configured to enforce password complexity by requiring that at least one lowercase character be used.</t>
        </r>
      </text>
    </comment>
    <comment ref="J44" authorId="0" shapeId="0" xr:uid="{00000000-0006-0000-0800-00000F000000}">
      <text>
        <r>
          <rPr>
            <sz val="11"/>
            <rFont val="Calibri"/>
          </rPr>
          <t>The Cisco router must be configured to enforce password complexity by requiring that at least one numeric character be used.</t>
        </r>
      </text>
    </comment>
    <comment ref="K44" authorId="0" shapeId="0" xr:uid="{00000000-0006-0000-0800-000010000000}">
      <text>
        <r>
          <rPr>
            <sz val="11"/>
            <rFont val="Calibri"/>
          </rPr>
          <t>The Cisco router must be configured to enforce password complexity by requiring that at least one special character be used.</t>
        </r>
      </text>
    </comment>
    <comment ref="L44" authorId="0" shapeId="0" xr:uid="{00000000-0006-0000-0800-000011000000}">
      <text>
        <r>
          <rPr>
            <sz val="11"/>
            <rFont val="Calibri"/>
          </rPr>
          <t>The Cisco router must only store cryptographic representations of passwords.</t>
        </r>
      </text>
    </comment>
    <comment ref="G45" authorId="0" shapeId="0" xr:uid="{00000000-0006-0000-0800-000012000000}">
      <text>
        <r>
          <rPr>
            <sz val="11"/>
            <rFont val="Calibri"/>
          </rPr>
          <t>The Cisco router must be configured to enforce the limit of three consecutive invalid logon attempts, after which time it must lock out the user account from accessing the device for 15 minutes.</t>
        </r>
      </text>
    </comment>
    <comment ref="G46" authorId="0" shapeId="0" xr:uid="{00000000-0006-0000-0800-000013000000}">
      <text>
        <r>
          <rPr>
            <sz val="11"/>
            <rFont val="Calibri"/>
          </rPr>
          <t>The Cisco router must be configured to terminate all network connections associated with device management after five minutes of inactivity.</t>
        </r>
      </text>
    </comment>
    <comment ref="G52" authorId="0" shapeId="0" xr:uid="{00000000-0006-0000-0800-000014000000}">
      <text>
        <r>
          <rPr>
            <sz val="11"/>
            <rFont val="Calibri"/>
          </rPr>
          <t>The Cisco router must be configured to enforce approved authorizations for controlling the flow of management information within the device based on control policies.</t>
        </r>
      </text>
    </comment>
    <comment ref="H52" authorId="0" shapeId="0" xr:uid="{00000000-0006-0000-0800-000015000000}">
      <text>
        <r>
          <rPr>
            <sz val="11"/>
            <rFont val="Calibri"/>
          </rPr>
          <t>The Cisco router must be configured to use at least two authentication servers for the purpose of authenticating users prior to granting administrative access.</t>
        </r>
      </text>
    </comment>
    <comment ref="I52" authorId="0" shapeId="0" xr:uid="{00000000-0006-0000-0800-000016000000}">
      <text>
        <r>
          <rPr>
            <sz val="11"/>
            <rFont val="Calibri"/>
          </rPr>
          <t>The Cisco router must be configured to enforce approved authorizations for controlling the flow of information within the network based on organization-defined information flow control policies.</t>
        </r>
      </text>
    </comment>
    <comment ref="J52" authorId="0" shapeId="0" xr:uid="{00000000-0006-0000-0800-000017000000}">
      <text>
        <r>
          <rPr>
            <sz val="11"/>
            <rFont val="Calibri"/>
          </rPr>
          <t>The Cisco perimeter router must be configured to enforce approved authorizations for controlling the flow of information between interconnected networks in accordance with applicable policy.</t>
        </r>
      </text>
    </comment>
    <comment ref="G55" authorId="0" shapeId="0" xr:uid="{00000000-0006-0000-0800-000018000000}">
      <text>
        <r>
          <rPr>
            <sz val="11"/>
            <rFont val="Calibri"/>
          </rPr>
          <t>The Cisco device must be configured to audit all administrator activity.</t>
        </r>
      </text>
    </comment>
    <comment ref="H55" authorId="0" shapeId="0" xr:uid="{00000000-0006-0000-0800-000019000000}">
      <text>
        <r>
          <rPr>
            <sz val="11"/>
            <rFont val="Calibri"/>
          </rPr>
          <t>The Cisco router must be configured to limit privileges to change the software resident within software libraries.</t>
        </r>
      </text>
    </comment>
    <comment ref="I55" authorId="0" shapeId="0" xr:uid="{00000000-0006-0000-0800-00001A000000}">
      <text>
        <r>
          <rPr>
            <sz val="11"/>
            <rFont val="Calibri"/>
          </rPr>
          <t>The Cisco router must be configured to generate log records when administrator privileges are deleted.</t>
        </r>
      </text>
    </comment>
    <comment ref="J55" authorId="0" shapeId="0" xr:uid="{00000000-0006-0000-0800-00001B000000}">
      <text>
        <r>
          <rPr>
            <sz val="11"/>
            <rFont val="Calibri"/>
          </rPr>
          <t>The Cisco router must be configured to generate log records for privileged activities.</t>
        </r>
      </text>
    </comment>
    <comment ref="G63" authorId="0" shapeId="0" xr:uid="{00000000-0006-0000-0800-00001C000000}">
      <text>
        <r>
          <rPr>
            <sz val="11"/>
            <rFont val="Calibri"/>
          </rPr>
          <t>The Cisco router must be running an IOS release that is currently supported by Cisco Systems.</t>
        </r>
      </text>
    </comment>
    <comment ref="G64" authorId="0" shapeId="0" xr:uid="{00000000-0006-0000-0800-00001D000000}">
      <text>
        <r>
          <rPr>
            <sz val="11"/>
            <rFont val="Calibri"/>
          </rPr>
          <t>The Cisco router must be configured to prohibit the use of all unnecessary and nonsecure functions and services.</t>
        </r>
      </text>
    </comment>
    <comment ref="G69" authorId="0" shapeId="0" xr:uid="{00000000-0006-0000-0800-00001E000000}">
      <text>
        <r>
          <rPr>
            <sz val="11"/>
            <rFont val="Calibri"/>
          </rPr>
          <t>The Cisco router must produce audit records containing information to establish when (date and time) the events occurred.</t>
        </r>
      </text>
    </comment>
    <comment ref="H69" authorId="0" shapeId="0" xr:uid="{00000000-0006-0000-0800-000023000000}">
      <text>
        <r>
          <rPr>
            <sz val="11"/>
            <rFont val="Calibri"/>
          </rPr>
          <t>The Cisco router must produce audit records containing information to establish where the events occurred.</t>
        </r>
      </text>
    </comment>
    <comment ref="I69" authorId="0" shapeId="0" xr:uid="{00000000-0006-0000-0800-000024000000}">
      <text>
        <r>
          <rPr>
            <sz val="11"/>
            <rFont val="Calibri"/>
          </rPr>
          <t>The Cisco router must be configured to generate audit records containing the full-text recording of privileged commands.</t>
        </r>
      </text>
    </comment>
    <comment ref="J69" authorId="0" shapeId="0" xr:uid="{00000000-0006-0000-0800-000025000000}">
      <text>
        <r>
          <rPr>
            <sz val="11"/>
            <rFont val="Calibri"/>
          </rPr>
          <t>The Cisco router must be configured to allocate audit record storage capacity in accordance with organization-defined audit record storage requirements.</t>
        </r>
      </text>
    </comment>
    <comment ref="K69" authorId="0" shapeId="0" xr:uid="{00000000-0006-0000-0800-000026000000}">
      <text>
        <r>
          <rPr>
            <sz val="11"/>
            <rFont val="Calibri"/>
          </rPr>
          <t>The Cisco router must be configured to generate log records when administrator privileges are deleted.</t>
        </r>
      </text>
    </comment>
    <comment ref="L69" authorId="0" shapeId="0" xr:uid="{00000000-0006-0000-0800-000027000000}">
      <text>
        <r>
          <rPr>
            <sz val="11"/>
            <rFont val="Calibri"/>
          </rPr>
          <t>The Cisco router must be configured to generate audit records when successful/unsuccessful logon attempts occur.</t>
        </r>
      </text>
    </comment>
    <comment ref="M69" authorId="0" shapeId="0" xr:uid="{00000000-0006-0000-0800-00001F000000}">
      <text>
        <r>
          <rPr>
            <sz val="11"/>
            <rFont val="Calibri"/>
          </rPr>
          <t>The Cisco router must be configured to generate log records for privileged activities.</t>
        </r>
      </text>
    </comment>
    <comment ref="N69" authorId="0" shapeId="0" xr:uid="{00000000-0006-0000-0800-000020000000}">
      <text>
        <r>
          <rPr>
            <sz val="11"/>
            <rFont val="Calibri"/>
          </rPr>
          <t>The Cisco router must be configured to produce audit records containing information to establish where the events occurred.</t>
        </r>
      </text>
    </comment>
    <comment ref="O69" authorId="0" shapeId="0" xr:uid="{00000000-0006-0000-0800-000021000000}">
      <text>
        <r>
          <rPr>
            <sz val="11"/>
            <rFont val="Calibri"/>
          </rPr>
          <t>The Cisco router must be configured to produce audit records containing information to establish the source of the events.</t>
        </r>
      </text>
    </comment>
    <comment ref="P69" authorId="0" shapeId="0" xr:uid="{00000000-0006-0000-0800-000022000000}">
      <text>
        <r>
          <rPr>
            <sz val="11"/>
            <rFont val="Calibri"/>
          </rPr>
          <t>The Cisco router must be configured to send log data to at least two syslog servers for the purpose of forwarding alerts to the administrators and the ISSO.</t>
        </r>
      </text>
    </comment>
    <comment ref="G74" authorId="0" shapeId="0" xr:uid="{00000000-0006-0000-0800-000028000000}">
      <text>
        <r>
          <rPr>
            <sz val="11"/>
            <rFont val="Calibri"/>
          </rPr>
          <t>The Cisco router must be configured to enforce approved authorizations for controlling the flow of management information within the device based on control policies.</t>
        </r>
      </text>
    </comment>
    <comment ref="H74" authorId="0" shapeId="0" xr:uid="{00000000-0006-0000-0800-00002F000000}">
      <text>
        <r>
          <rPr>
            <sz val="11"/>
            <rFont val="Calibri"/>
          </rPr>
          <t>The Cisco router must be configured to protect against known types of denial-of-service (DoS) attacks by employing organization-defined security safeguards.</t>
        </r>
      </text>
    </comment>
    <comment ref="I74" authorId="0" shapeId="0" xr:uid="{00000000-0006-0000-0800-000030000000}">
      <text>
        <r>
          <rPr>
            <sz val="11"/>
            <rFont val="Calibri"/>
          </rPr>
          <t>The Cisco router must be configured to enforce approved authorizations for controlling the flow of information within the network based on organization-defined information flow control policies.</t>
        </r>
      </text>
    </comment>
    <comment ref="J74" authorId="0" shapeId="0" xr:uid="{00000000-0006-0000-0800-000031000000}">
      <text>
        <r>
          <rPr>
            <sz val="11"/>
            <rFont val="Calibri"/>
          </rPr>
          <t>The Cisco router must be configured to protect against or limit the effects of denial-of-service (DoS) attacks by employing control plane protection.</t>
        </r>
      </text>
    </comment>
    <comment ref="K74" authorId="0" shapeId="0" xr:uid="{00000000-0006-0000-0800-000032000000}">
      <text>
        <r>
          <rPr>
            <sz val="11"/>
            <rFont val="Calibri"/>
          </rPr>
          <t>The Cisco perimeter router must be configured to deny network traffic by default and allow network traffic by exception.</t>
        </r>
      </text>
    </comment>
    <comment ref="L74" authorId="0" shapeId="0" xr:uid="{00000000-0006-0000-0800-000033000000}">
      <text>
        <r>
          <rPr>
            <sz val="11"/>
            <rFont val="Calibri"/>
          </rPr>
          <t>The Cisco perimeter router must be configured to enforce approved authorizations for controlling the flow of information between interconnected networks in accordance with applicable policy.</t>
        </r>
      </text>
    </comment>
    <comment ref="M74" authorId="0" shapeId="0" xr:uid="{00000000-0006-0000-0800-000034000000}">
      <text>
        <r>
          <rPr>
            <sz val="11"/>
            <rFont val="Calibri"/>
          </rPr>
          <t>The Cisco perimeter router must be configured to only allow incoming communications from authorized sources to be routed to authorized destinations.</t>
        </r>
      </text>
    </comment>
    <comment ref="N74" authorId="0" shapeId="0" xr:uid="{00000000-0006-0000-0800-000035000000}">
      <text>
        <r>
          <rPr>
            <sz val="11"/>
            <rFont val="Calibri"/>
          </rPr>
          <t>The Cisco perimeter router must be configured to block inbound packets with source Bogon IP address prefixes.</t>
        </r>
      </text>
    </comment>
    <comment ref="O74" authorId="0" shapeId="0" xr:uid="{00000000-0006-0000-0800-000036000000}">
      <text>
        <r>
          <rPr>
            <sz val="11"/>
            <rFont val="Calibri"/>
          </rPr>
          <t>The Cisco perimeter router must be configured to protect an enclave connected to an approved gateway by using an inbound filter that only permits packets with destination addresses within the sites address space.</t>
        </r>
      </text>
    </comment>
    <comment ref="P74" authorId="0" shapeId="0" xr:uid="{00000000-0006-0000-0800-000037000000}">
      <text>
        <r>
          <rPr>
            <sz val="11"/>
            <rFont val="Calibri"/>
          </rPr>
          <t>The Cisco perimeter router must be configured to not be a Border Gateway Protocol (BGP) peer to an approved gateway service provider.</t>
        </r>
      </text>
    </comment>
    <comment ref="Q74" authorId="0" shapeId="0" xr:uid="{00000000-0006-0000-0800-000029000000}">
      <text>
        <r>
          <rPr>
            <sz val="11"/>
            <rFont val="Calibri"/>
          </rPr>
          <t>The Cisco perimeter router must be configured to not redistribute static routes to an approved gateway service provider into BGP, an IGP peering with the NIPRNet, or other autonomous systems.</t>
        </r>
      </text>
    </comment>
    <comment ref="R74" authorId="0" shapeId="0" xr:uid="{00000000-0006-0000-0800-00002A000000}">
      <text>
        <r>
          <rPr>
            <sz val="11"/>
            <rFont val="Calibri"/>
          </rPr>
          <t>The Cisco perimeter router must be configured to filter traffic destined to the enclave in accordance with the guidelines contained in DoD Instruction 8551.1.</t>
        </r>
      </text>
    </comment>
    <comment ref="S74" authorId="0" shapeId="0" xr:uid="{00000000-0006-0000-0800-00002B000000}">
      <text>
        <r>
          <rPr>
            <sz val="11"/>
            <rFont val="Calibri"/>
          </rPr>
          <t>The Cisco perimeter router must be configured to filter ingress traffic at the external interface on an inbound direction.</t>
        </r>
      </text>
    </comment>
    <comment ref="T74" authorId="0" shapeId="0" xr:uid="{00000000-0006-0000-0800-00002C000000}">
      <text>
        <r>
          <rPr>
            <sz val="11"/>
            <rFont val="Calibri"/>
          </rPr>
          <t>The Cisco perimeter router must be configured to filter egress traffic at the internal interface on an inbound direction.</t>
        </r>
      </text>
    </comment>
    <comment ref="U74" authorId="0" shapeId="0" xr:uid="{00000000-0006-0000-0800-00002D000000}">
      <text>
        <r>
          <rPr>
            <sz val="11"/>
            <rFont val="Calibri"/>
          </rPr>
          <t>The Cisco BGP router must be configured to use the maximum prefixes feature to protect against route table flooding and prefix de-aggregation attacks.</t>
        </r>
      </text>
    </comment>
    <comment ref="V74" authorId="0" shapeId="0" xr:uid="{00000000-0006-0000-0800-00002E000000}">
      <text>
        <r>
          <rPr>
            <sz val="11"/>
            <rFont val="Calibri"/>
          </rPr>
          <t>The Cisco PE router must be configured to enforce a Quality-of-Service (QoS) policy to limit the effects of packet flooding denial-of-service (DoS) attacks.</t>
        </r>
      </text>
    </comment>
    <comment ref="G77" authorId="0" shapeId="0" xr:uid="{00000000-0006-0000-0800-000038000000}">
      <text>
        <r>
          <rPr>
            <sz val="11"/>
            <rFont val="Calibri"/>
          </rPr>
          <t>The Cisco perimeter router must be configured to deny network traffic by default and allow network traffic by exception.</t>
        </r>
      </text>
    </comment>
    <comment ref="H77" authorId="0" shapeId="0" xr:uid="{00000000-0006-0000-0800-000039000000}">
      <text>
        <r>
          <rPr>
            <sz val="11"/>
            <rFont val="Calibri"/>
          </rPr>
          <t>The Cisco perimeter router must be configured to block inbound packets with source Bogon IP address prefixes.</t>
        </r>
      </text>
    </comment>
    <comment ref="I77" authorId="0" shapeId="0" xr:uid="{00000000-0006-0000-0800-00003A000000}">
      <text>
        <r>
          <rPr>
            <sz val="11"/>
            <rFont val="Calibri"/>
          </rPr>
          <t>The Cisco perimeter router must be configured to filter traffic destined to the enclave in accordance with the guidelines contained in DoD Instruction 8551.1.</t>
        </r>
      </text>
    </comment>
    <comment ref="J77" authorId="0" shapeId="0" xr:uid="{00000000-0006-0000-0800-00003B000000}">
      <text>
        <r>
          <rPr>
            <sz val="11"/>
            <rFont val="Calibri"/>
          </rPr>
          <t>The Cisco perimeter router must be configured to filter ingress traffic at the external interface on an inbound direction.</t>
        </r>
      </text>
    </comment>
    <comment ref="K77" authorId="0" shapeId="0" xr:uid="{00000000-0006-0000-0800-00003C000000}">
      <text>
        <r>
          <rPr>
            <sz val="11"/>
            <rFont val="Calibri"/>
          </rPr>
          <t>The Cisco perimeter router must be configured to filter egress traffic at the internal interface on an inbound direction.</t>
        </r>
      </text>
    </comment>
    <comment ref="G82" authorId="0" shapeId="0" xr:uid="{00000000-0006-0000-0800-00003D000000}">
      <text>
        <r>
          <rPr>
            <sz val="11"/>
            <rFont val="Calibri"/>
          </rPr>
          <t>The Cisco router must be configured to authenticate SNMP messages using a FIPS-validated Keyed-Hash Message Authentication Code (HMAC).</t>
        </r>
      </text>
    </comment>
    <comment ref="H82" authorId="0" shapeId="0" xr:uid="{00000000-0006-0000-0800-00003E000000}">
      <text>
        <r>
          <rPr>
            <sz val="11"/>
            <rFont val="Calibri"/>
          </rPr>
          <t>The Cisco router must be configured to encrypt SNMP messages using a FIPS 140-2 approved algorithm.</t>
        </r>
      </text>
    </comment>
    <comment ref="I82" authorId="0" shapeId="0" xr:uid="{00000000-0006-0000-0800-00003F000000}">
      <text>
        <r>
          <rPr>
            <sz val="11"/>
            <rFont val="Calibri"/>
          </rPr>
          <t>The Cisco router must be configured to use FIPS-validated Keyed-Hash Message Authentication Code (HMAC) to protect the integrity of remote maintenance sessions.</t>
        </r>
      </text>
    </comment>
    <comment ref="J82" authorId="0" shapeId="0" xr:uid="{00000000-0006-0000-0800-000040000000}">
      <text>
        <r>
          <rPr>
            <sz val="11"/>
            <rFont val="Calibri"/>
          </rPr>
          <t>The Cisco router must be configured to implement cryptographic mechanisms to protect the confidentiality of remote maintenance sessions.</t>
        </r>
      </text>
    </comment>
    <comment ref="G83" authorId="0" shapeId="0" xr:uid="{00000000-0006-0000-0800-000041000000}">
      <text>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Cisco router must be configured to enforce approved authorizations for controlling the flow of management information within the device based on control policies.</t>
        </r>
      </text>
    </comment>
    <comment ref="M16" authorId="0" shapeId="0" xr:uid="{00000000-0006-0000-0A00-00000C000000}">
      <text>
        <r>
          <rPr>
            <sz val="11"/>
            <rFont val="Calibri"/>
          </rPr>
          <t>The Cisco router must be configured to enforce approved authorizations for controlling the flow of information within the network based on organization-defined information flow control policies.</t>
        </r>
      </text>
    </comment>
    <comment ref="N16" authorId="0" shapeId="0" xr:uid="{00000000-0006-0000-0A00-000002000000}">
      <text>
        <r>
          <rPr>
            <sz val="11"/>
            <rFont val="Calibri"/>
          </rPr>
          <t>The Cisco perimeter router must be configured to deny network traffic by default and allow network traffic by exception.</t>
        </r>
      </text>
    </comment>
    <comment ref="O16" authorId="0" shapeId="0" xr:uid="{00000000-0006-0000-0A00-000003000000}">
      <text>
        <r>
          <rPr>
            <sz val="11"/>
            <rFont val="Calibri"/>
          </rPr>
          <t>The Cisco perimeter router must be configured to enforce approved authorizations for controlling the flow of information between interconnected networks in accordance with applicable policy.</t>
        </r>
      </text>
    </comment>
    <comment ref="P16" authorId="0" shapeId="0" xr:uid="{00000000-0006-0000-0A00-000004000000}">
      <text>
        <r>
          <rPr>
            <sz val="11"/>
            <rFont val="Calibri"/>
          </rPr>
          <t>The Cisco perimeter router must be configured to only allow incoming communications from authorized sources to be routed to authorized destinations.</t>
        </r>
      </text>
    </comment>
    <comment ref="Q16" authorId="0" shapeId="0" xr:uid="{00000000-0006-0000-0A00-000005000000}">
      <text>
        <r>
          <rPr>
            <sz val="11"/>
            <rFont val="Calibri"/>
          </rPr>
          <t>The Cisco perimeter router must be configured to block inbound packets with source Bogon IP address prefixes.</t>
        </r>
      </text>
    </comment>
    <comment ref="R16" authorId="0" shapeId="0" xr:uid="{00000000-0006-0000-0A00-000006000000}">
      <text>
        <r>
          <rPr>
            <sz val="11"/>
            <rFont val="Calibri"/>
          </rPr>
          <t>The Cisco perimeter router must be configured to protect an enclave connected to an approved gateway by using an inbound filter that only permits packets with destination addresses within the sites address space.</t>
        </r>
      </text>
    </comment>
    <comment ref="S16" authorId="0" shapeId="0" xr:uid="{00000000-0006-0000-0A00-000007000000}">
      <text>
        <r>
          <rPr>
            <sz val="11"/>
            <rFont val="Calibri"/>
          </rPr>
          <t>The Cisco perimeter router must be configured to not be a Border Gateway Protocol (BGP) peer to an approved gateway service provider.</t>
        </r>
      </text>
    </comment>
    <comment ref="T16" authorId="0" shapeId="0" xr:uid="{00000000-0006-0000-0A00-000008000000}">
      <text>
        <r>
          <rPr>
            <sz val="11"/>
            <rFont val="Calibri"/>
          </rPr>
          <t>The Cisco perimeter router must be configured to not redistribute static routes to an approved gateway service provider into BGP, an IGP peering with the NIPRNet, or other autonomous systems.</t>
        </r>
      </text>
    </comment>
    <comment ref="U16" authorId="0" shapeId="0" xr:uid="{00000000-0006-0000-0A00-000009000000}">
      <text>
        <r>
          <rPr>
            <sz val="11"/>
            <rFont val="Calibri"/>
          </rPr>
          <t>The Cisco perimeter router must be configured to filter traffic destined to the enclave in accordance with the guidelines contained in DoD Instruction 8551.1.</t>
        </r>
      </text>
    </comment>
    <comment ref="V16" authorId="0" shapeId="0" xr:uid="{00000000-0006-0000-0A00-00000A000000}">
      <text>
        <r>
          <rPr>
            <sz val="11"/>
            <rFont val="Calibri"/>
          </rPr>
          <t>The Cisco perimeter router must be configured to filter ingress traffic at the external interface on an inbound direction.</t>
        </r>
      </text>
    </comment>
    <comment ref="W16" authorId="0" shapeId="0" xr:uid="{00000000-0006-0000-0A00-00000B000000}">
      <text>
        <r>
          <rPr>
            <sz val="11"/>
            <rFont val="Calibri"/>
          </rPr>
          <t>The Cisco perimeter router must be configured to filter egress traffic at the internal interface on an inbound direction.</t>
        </r>
      </text>
    </comment>
    <comment ref="L17" authorId="0" shapeId="0" xr:uid="{00000000-0006-0000-0A00-00000D000000}">
      <text>
        <r>
          <rPr>
            <sz val="11"/>
            <rFont val="Calibri"/>
          </rPr>
          <t>The Cisco perimeter router must be configured to deny network traffic by default and allow network traffic by exception.</t>
        </r>
      </text>
    </comment>
    <comment ref="M17" authorId="0" shapeId="0" xr:uid="{00000000-0006-0000-0A00-00000E000000}">
      <text>
        <r>
          <rPr>
            <sz val="11"/>
            <rFont val="Calibri"/>
          </rPr>
          <t>The Cisco perimeter router must be configured to block inbound packets with source Bogon IP address prefixes.</t>
        </r>
      </text>
    </comment>
    <comment ref="N17" authorId="0" shapeId="0" xr:uid="{00000000-0006-0000-0A00-00000F000000}">
      <text>
        <r>
          <rPr>
            <sz val="11"/>
            <rFont val="Calibri"/>
          </rPr>
          <t>The Cisco perimeter router must be configured to filter traffic destined to the enclave in accordance with the guidelines contained in DoD Instruction 8551.1.</t>
        </r>
      </text>
    </comment>
    <comment ref="O17" authorId="0" shapeId="0" xr:uid="{00000000-0006-0000-0A00-000010000000}">
      <text>
        <r>
          <rPr>
            <sz val="11"/>
            <rFont val="Calibri"/>
          </rPr>
          <t>The Cisco perimeter router must be configured to filter ingress traffic at the external interface on an inbound direction.</t>
        </r>
      </text>
    </comment>
    <comment ref="P17" authorId="0" shapeId="0" xr:uid="{00000000-0006-0000-0A00-000011000000}">
      <text>
        <r>
          <rPr>
            <sz val="11"/>
            <rFont val="Calibri"/>
          </rPr>
          <t>The Cisco perimeter router must be configured to filter egress traffic at the internal interface on an inbound direction.</t>
        </r>
      </text>
    </comment>
    <comment ref="L35" authorId="0" shapeId="0" xr:uid="{00000000-0006-0000-0A00-000012000000}">
      <text>
        <r>
          <rPr>
            <sz val="11"/>
            <rFont val="Calibri"/>
          </rPr>
          <t>The Cisco router must be configured to prohibit the use of all unnecessary and nonsecure functions and services.</t>
        </r>
      </text>
    </comment>
    <comment ref="M35" authorId="0" shapeId="0" xr:uid="{00000000-0006-0000-0A00-000013000000}">
      <text>
        <r>
          <rPr>
            <sz val="11"/>
            <rFont val="Calibri"/>
          </rPr>
          <t>The Cisco router must be configured to have all inactive interfaces disabled.</t>
        </r>
      </text>
    </comment>
    <comment ref="N35" authorId="0" shapeId="0" xr:uid="{00000000-0006-0000-0A00-000014000000}">
      <text>
        <r>
          <rPr>
            <sz val="11"/>
            <rFont val="Calibri"/>
          </rPr>
          <t>The Cisco router must not be configured to have any zero-touch deployment feature enabled when connected to an operational network.</t>
        </r>
      </text>
    </comment>
    <comment ref="O35" authorId="0" shapeId="0" xr:uid="{00000000-0006-0000-0A00-000015000000}">
      <text>
        <r>
          <rPr>
            <sz val="11"/>
            <rFont val="Calibri"/>
          </rPr>
          <t>The Cisco router must be configured to disable the auxiliary port unless it is connected to a secured modem providing encryption and authentication.</t>
        </r>
      </text>
    </comment>
    <comment ref="P35" authorId="0" shapeId="0" xr:uid="{00000000-0006-0000-0A00-000016000000}">
      <text>
        <r>
          <rPr>
            <sz val="11"/>
            <rFont val="Calibri"/>
          </rPr>
          <t>The Cisco perimeter router must be configured to have Link Layer Discovery Protocol (LLDP) disabled on all external interfaces.</t>
        </r>
      </text>
    </comment>
    <comment ref="Q35" authorId="0" shapeId="0" xr:uid="{00000000-0006-0000-0A00-000017000000}">
      <text>
        <r>
          <rPr>
            <sz val="11"/>
            <rFont val="Calibri"/>
          </rPr>
          <t>The Cisco perimeter router must be configured to have Cisco Discovery Protocol (CDP) disabled on all external interfaces.</t>
        </r>
      </text>
    </comment>
    <comment ref="L38" authorId="0" shapeId="0" xr:uid="{00000000-0006-0000-0A00-000018000000}">
      <text>
        <r>
          <rPr>
            <sz val="11"/>
            <rFont val="Calibri"/>
          </rPr>
          <t>The Cisco router must be configured to authenticate SNMP messages using a FIPS-validated Keyed-Hash Message Authentication Code (HMAC).</t>
        </r>
      </text>
    </comment>
    <comment ref="M38" authorId="0" shapeId="0" xr:uid="{00000000-0006-0000-0A00-000019000000}">
      <text>
        <r>
          <rPr>
            <sz val="11"/>
            <rFont val="Calibri"/>
          </rPr>
          <t>The Cisco router must be configured to encrypt SNMP messages using a FIPS 140-2 approved algorithm.</t>
        </r>
      </text>
    </comment>
    <comment ref="N38" authorId="0" shapeId="0" xr:uid="{00000000-0006-0000-0A00-00001A000000}">
      <text>
        <r>
          <rPr>
            <sz val="11"/>
            <rFont val="Calibri"/>
          </rPr>
          <t>The Cisco router must be configured to use FIPS-validated Keyed-Hash Message Authentication Code (HMAC) to protect the integrity of remote maintenance sessions.</t>
        </r>
      </text>
    </comment>
    <comment ref="O38" authorId="0" shapeId="0" xr:uid="{00000000-0006-0000-0A00-00001B000000}">
      <text>
        <r>
          <rPr>
            <sz val="11"/>
            <rFont val="Calibri"/>
          </rPr>
          <t>The Cisco router must be configured to implement cryptographic mechanisms to protect the confidentiality of remote maintenance sessions.</t>
        </r>
      </text>
    </comment>
    <comment ref="P38" authorId="0" shapeId="0" xr:uid="{00000000-0006-0000-0A00-00001C000000}">
      <text>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L84" authorId="0" shapeId="0" xr:uid="{00000000-0006-0000-0A00-00001D000000}">
      <text>
        <r>
          <rPr>
            <sz val="11"/>
            <rFont val="Calibri"/>
          </rPr>
          <t>The Cisco router must be configured to authenticate SNMP messages using a FIPS-validated Keyed-Hash Message Authentication Code (HMAC).</t>
        </r>
      </text>
    </comment>
    <comment ref="M84" authorId="0" shapeId="0" xr:uid="{00000000-0006-0000-0A00-00001E000000}">
      <text>
        <r>
          <rPr>
            <sz val="11"/>
            <rFont val="Calibri"/>
          </rPr>
          <t>The Cisco router must be configured to encrypt SNMP messages using a FIPS 140-2 approved algorithm.</t>
        </r>
      </text>
    </comment>
    <comment ref="N84" authorId="0" shapeId="0" xr:uid="{00000000-0006-0000-0A00-00001F000000}">
      <text>
        <r>
          <rPr>
            <sz val="11"/>
            <rFont val="Calibri"/>
          </rPr>
          <t>The Cisco router must be configured to use FIPS-validated Keyed-Hash Message Authentication Code (HMAC) to protect the integrity of remote maintenance sessions.</t>
        </r>
      </text>
    </comment>
    <comment ref="O84" authorId="0" shapeId="0" xr:uid="{00000000-0006-0000-0A00-000020000000}">
      <text>
        <r>
          <rPr>
            <sz val="11"/>
            <rFont val="Calibri"/>
          </rPr>
          <t>The Cisco router must be configured to implement cryptographic mechanisms to protect the confidentiality of remote maintenance sessions.</t>
        </r>
      </text>
    </comment>
    <comment ref="P84" authorId="0" shapeId="0" xr:uid="{00000000-0006-0000-0A00-000021000000}">
      <text>
        <r>
          <rPr>
            <sz val="11"/>
            <rFont val="Calibri"/>
          </rPr>
          <t>The Cisco router must be configured to obtain its public key certificates from an appropriate certificate policy through an approved service provider.</t>
        </r>
      </text>
    </comment>
    <comment ref="L115" authorId="0" shapeId="0" xr:uid="{00000000-0006-0000-0A00-000022000000}">
      <text>
        <r>
          <rPr>
            <sz val="11"/>
            <rFont val="Calibri"/>
          </rPr>
          <t>The Cisco router must be configured to prohibit the use of all unnecessary and nonsecure functions and services.</t>
        </r>
      </text>
    </comment>
    <comment ref="L119" authorId="0" shapeId="0" xr:uid="{00000000-0006-0000-0A00-000023000000}">
      <text>
        <r>
          <rPr>
            <sz val="11"/>
            <rFont val="Calibri"/>
          </rPr>
          <t>The Cisco router must be running an IOS release that is currently supported by Cisco Systems.</t>
        </r>
      </text>
    </comment>
    <comment ref="L136" authorId="0" shapeId="0" xr:uid="{00000000-0006-0000-0A00-000024000000}">
      <text>
        <r>
          <rPr>
            <sz val="11"/>
            <rFont val="Calibri"/>
          </rPr>
          <t>The Cisco router must be configured to enforce approved authorizations for controlling the flow of management information within the device based on control policies.</t>
        </r>
      </text>
    </comment>
    <comment ref="M136" authorId="0" shapeId="0" xr:uid="{00000000-0006-0000-0A00-000025000000}">
      <text>
        <r>
          <rPr>
            <sz val="11"/>
            <rFont val="Calibri"/>
          </rPr>
          <t>The Cisco router must be configured to enforce approved authorizations for controlling the flow of information within the network based on organization-defined information flow control policies.</t>
        </r>
      </text>
    </comment>
    <comment ref="N136" authorId="0" shapeId="0" xr:uid="{00000000-0006-0000-0A00-000026000000}">
      <text>
        <r>
          <rPr>
            <sz val="11"/>
            <rFont val="Calibri"/>
          </rPr>
          <t>The Cisco perimeter router must be configured to enforce approved authorizations for controlling the flow of information between interconnected networks in accordance with applicable policy.</t>
        </r>
      </text>
    </comment>
    <comment ref="L139" authorId="0" shapeId="0" xr:uid="{00000000-0006-0000-0A00-000027000000}">
      <text>
        <r>
          <rPr>
            <sz val="11"/>
            <rFont val="Calibri"/>
          </rPr>
          <t>The Cisco device must be configured to audit all administrator activity.</t>
        </r>
      </text>
    </comment>
    <comment ref="M139" authorId="0" shapeId="0" xr:uid="{00000000-0006-0000-0A00-000028000000}">
      <text>
        <r>
          <rPr>
            <sz val="11"/>
            <rFont val="Calibri"/>
          </rPr>
          <t>The Cisco router must be configured to limit privileges to change the software resident within software libraries.</t>
        </r>
      </text>
    </comment>
    <comment ref="L152" authorId="0" shapeId="0" xr:uid="{00000000-0006-0000-0A00-000029000000}">
      <text>
        <r>
          <rPr>
            <sz val="11"/>
            <rFont val="Calibri"/>
          </rPr>
          <t>The Cisco router must be configured to automatically audit account creation.</t>
        </r>
      </text>
    </comment>
    <comment ref="M152" authorId="0" shapeId="0" xr:uid="{00000000-0006-0000-0A00-00002A000000}">
      <text>
        <r>
          <rPr>
            <sz val="11"/>
            <rFont val="Calibri"/>
          </rPr>
          <t>The Cisco router must be configured to automatically audit account modification.</t>
        </r>
      </text>
    </comment>
    <comment ref="N152" authorId="0" shapeId="0" xr:uid="{00000000-0006-0000-0A00-00002B000000}">
      <text>
        <r>
          <rPr>
            <sz val="11"/>
            <rFont val="Calibri"/>
          </rPr>
          <t>The Cisco router must be configured to automatically audit account disabling actions.</t>
        </r>
      </text>
    </comment>
    <comment ref="O152" authorId="0" shapeId="0" xr:uid="{00000000-0006-0000-0A00-00002C000000}">
      <text>
        <r>
          <rPr>
            <sz val="11"/>
            <rFont val="Calibri"/>
          </rPr>
          <t>The Cisco router must be configured to automatically audit account removal actions.</t>
        </r>
      </text>
    </comment>
    <comment ref="P152" authorId="0" shapeId="0" xr:uid="{00000000-0006-0000-0A00-00002D000000}">
      <text>
        <r>
          <rPr>
            <sz val="11"/>
            <rFont val="Calibri"/>
          </rPr>
          <t>The Cisco router must be configured with only one local account to be used as the account of last resort in the event the authentication server is unavailable.</t>
        </r>
      </text>
    </comment>
    <comment ref="Q152" authorId="0" shapeId="0" xr:uid="{00000000-0006-0000-0A00-00002E000000}">
      <text>
        <r>
          <rPr>
            <sz val="11"/>
            <rFont val="Calibri"/>
          </rPr>
          <t>The Cisco router must be configured to automatically audit account enabling actions.</t>
        </r>
      </text>
    </comment>
    <comment ref="R152" authorId="0" shapeId="0" xr:uid="{00000000-0006-0000-0A00-00002F000000}">
      <text>
        <r>
          <rPr>
            <sz val="11"/>
            <rFont val="Calibri"/>
          </rPr>
          <t>The Cisco router must be configured to use at least two authentication servers for the purpose of authenticating users prior to granting administrative access.</t>
        </r>
      </text>
    </comment>
    <comment ref="L154" authorId="0" shapeId="0" xr:uid="{00000000-0006-0000-0A00-000030000000}">
      <text>
        <r>
          <rPr>
            <sz val="11"/>
            <rFont val="Calibri"/>
          </rPr>
          <t>The Cisco device must be configured to audit all administrator activity.</t>
        </r>
      </text>
    </comment>
    <comment ref="M154" authorId="0" shapeId="0" xr:uid="{00000000-0006-0000-0A00-000031000000}">
      <text>
        <r>
          <rPr>
            <sz val="11"/>
            <rFont val="Calibri"/>
          </rPr>
          <t>The Cisco router must be configured to limit privileges to change the software resident within software libraries.</t>
        </r>
      </text>
    </comment>
    <comment ref="L155" authorId="0" shapeId="0" xr:uid="{00000000-0006-0000-0A00-000032000000}">
      <text>
        <r>
          <rPr>
            <sz val="11"/>
            <rFont val="Calibri"/>
          </rPr>
          <t>The Cisco router must be configured to limit the number of concurrent management sessions to an organization-defined number.</t>
        </r>
      </text>
    </comment>
    <comment ref="L159" authorId="0" shapeId="0" xr:uid="{00000000-0006-0000-0A00-000033000000}">
      <text>
        <r>
          <rPr>
            <sz val="11"/>
            <rFont val="Calibri"/>
          </rPr>
          <t>The Cisco router must be configured to display the Standard Mandatory DoD Notice and Consent Banner before granting access to the device.</t>
        </r>
      </text>
    </comment>
    <comment ref="M159" authorId="0" shapeId="0" xr:uid="{00000000-0006-0000-0A00-000034000000}">
      <text>
        <r>
          <rPr>
            <sz val="11"/>
            <rFont val="Calibri"/>
          </rPr>
          <t>The Cisco router must be configured to terminate all network connections associated with device management after five minutes of inactivity.</t>
        </r>
      </text>
    </comment>
    <comment ref="L162" authorId="0" shapeId="0" xr:uid="{00000000-0006-0000-0A00-000035000000}">
      <text>
        <r>
          <rPr>
            <sz val="11"/>
            <rFont val="Calibri"/>
          </rPr>
          <t>The Cisco router must only store cryptographic representations of passwords.</t>
        </r>
      </text>
    </comment>
    <comment ref="L164" authorId="0" shapeId="0" xr:uid="{00000000-0006-0000-0A00-000036000000}">
      <text>
        <r>
          <rPr>
            <sz val="11"/>
            <rFont val="Calibri"/>
          </rPr>
          <t>The Cisco router must be configured to enforce the limit of three consecutive invalid logon attempts, after which time it must lock out the user account from accessing the device for 15 minutes.</t>
        </r>
      </text>
    </comment>
    <comment ref="L166" authorId="0" shapeId="0" xr:uid="{00000000-0006-0000-0A00-000037000000}">
      <text>
        <r>
          <rPr>
            <sz val="11"/>
            <rFont val="Calibri"/>
          </rPr>
          <t>The Cisco router must be configured to enforce a minimum 15-character password length.</t>
        </r>
      </text>
    </comment>
    <comment ref="M166" authorId="0" shapeId="0" xr:uid="{00000000-0006-0000-0A00-000038000000}">
      <text>
        <r>
          <rPr>
            <sz val="11"/>
            <rFont val="Calibri"/>
          </rPr>
          <t>The Cisco router must be configured to enforce password complexity by requiring that at least one uppercase character be used.</t>
        </r>
      </text>
    </comment>
    <comment ref="N166" authorId="0" shapeId="0" xr:uid="{00000000-0006-0000-0A00-000039000000}">
      <text>
        <r>
          <rPr>
            <sz val="11"/>
            <rFont val="Calibri"/>
          </rPr>
          <t>The Cisco router must be configured to enforce password complexity by requiring that at least one lowercase character be used.</t>
        </r>
      </text>
    </comment>
    <comment ref="O166" authorId="0" shapeId="0" xr:uid="{00000000-0006-0000-0A00-00003A000000}">
      <text>
        <r>
          <rPr>
            <sz val="11"/>
            <rFont val="Calibri"/>
          </rPr>
          <t>The Cisco router must be configured to enforce password complexity by requiring that at least one numeric character be used.</t>
        </r>
      </text>
    </comment>
    <comment ref="P166" authorId="0" shapeId="0" xr:uid="{00000000-0006-0000-0A00-00003B000000}">
      <text>
        <r>
          <rPr>
            <sz val="11"/>
            <rFont val="Calibri"/>
          </rPr>
          <t>The Cisco router must be configured to enforce password complexity by requiring that at least one special character be used.</t>
        </r>
      </text>
    </comment>
    <comment ref="L167" authorId="0" shapeId="0" xr:uid="{00000000-0006-0000-0A00-00003C000000}">
      <text>
        <r>
          <rPr>
            <sz val="11"/>
            <rFont val="Calibri"/>
          </rPr>
          <t>The Cisco router must be configured to enforce a minimum 15-character password length.</t>
        </r>
      </text>
    </comment>
    <comment ref="M167" authorId="0" shapeId="0" xr:uid="{00000000-0006-0000-0A00-00003D000000}">
      <text>
        <r>
          <rPr>
            <sz val="11"/>
            <rFont val="Calibri"/>
          </rPr>
          <t>The Cisco router must be configured to enforce password complexity by requiring that at least one uppercase character be used.</t>
        </r>
      </text>
    </comment>
    <comment ref="N167" authorId="0" shapeId="0" xr:uid="{00000000-0006-0000-0A00-00003E000000}">
      <text>
        <r>
          <rPr>
            <sz val="11"/>
            <rFont val="Calibri"/>
          </rPr>
          <t>The Cisco router must be configured to enforce password complexity by requiring that at least one lowercase character be used.</t>
        </r>
      </text>
    </comment>
    <comment ref="O167" authorId="0" shapeId="0" xr:uid="{00000000-0006-0000-0A00-00003F000000}">
      <text>
        <r>
          <rPr>
            <sz val="11"/>
            <rFont val="Calibri"/>
          </rPr>
          <t>The Cisco router must be configured to enforce password complexity by requiring that at least one numeric character be used.</t>
        </r>
      </text>
    </comment>
    <comment ref="P167" authorId="0" shapeId="0" xr:uid="{00000000-0006-0000-0A00-000040000000}">
      <text>
        <r>
          <rPr>
            <sz val="11"/>
            <rFont val="Calibri"/>
          </rPr>
          <t>The Cisco router must be configured to enforce password complexity by requiring that at least one special character be used.</t>
        </r>
      </text>
    </comment>
    <comment ref="L175" authorId="0" shapeId="0" xr:uid="{00000000-0006-0000-0A00-000041000000}">
      <text>
        <r>
          <rPr>
            <sz val="11"/>
            <rFont val="Calibri"/>
          </rPr>
          <t>The Cisco router must be configured to use at least two authentication servers for the purpose of authenticating users prior to granting administrative access.</t>
        </r>
      </text>
    </comment>
    <comment ref="L221" authorId="0" shapeId="0" xr:uid="{00000000-0006-0000-0A00-000042000000}">
      <text>
        <r>
          <rPr>
            <sz val="11"/>
            <rFont val="Calibri"/>
          </rPr>
          <t>The Cisco router must be configured to automatically audit account creation.</t>
        </r>
      </text>
    </comment>
    <comment ref="M221" authorId="0" shapeId="0" xr:uid="{00000000-0006-0000-0A00-000045000000}">
      <text>
        <r>
          <rPr>
            <sz val="11"/>
            <rFont val="Calibri"/>
          </rPr>
          <t>The Cisco router must be configured to automatically audit account modification.</t>
        </r>
      </text>
    </comment>
    <comment ref="N221" authorId="0" shapeId="0" xr:uid="{00000000-0006-0000-0A00-000046000000}">
      <text>
        <r>
          <rPr>
            <sz val="11"/>
            <rFont val="Calibri"/>
          </rPr>
          <t>The Cisco router must be configured to automatically audit account disabling actions.</t>
        </r>
      </text>
    </comment>
    <comment ref="O221" authorId="0" shapeId="0" xr:uid="{00000000-0006-0000-0A00-000047000000}">
      <text>
        <r>
          <rPr>
            <sz val="11"/>
            <rFont val="Calibri"/>
          </rPr>
          <t>The Cisco router must be configured to automatically audit account removal actions.</t>
        </r>
      </text>
    </comment>
    <comment ref="P221" authorId="0" shapeId="0" xr:uid="{00000000-0006-0000-0A00-000048000000}">
      <text>
        <r>
          <rPr>
            <sz val="11"/>
            <rFont val="Calibri"/>
          </rPr>
          <t>The Cisco router must produce audit records containing information to establish when (date and time) the events occurred.</t>
        </r>
      </text>
    </comment>
    <comment ref="Q221" authorId="0" shapeId="0" xr:uid="{00000000-0006-0000-0A00-000049000000}">
      <text>
        <r>
          <rPr>
            <sz val="11"/>
            <rFont val="Calibri"/>
          </rPr>
          <t>The Cisco router must produce audit records containing information to establish where the events occurred.</t>
        </r>
      </text>
    </comment>
    <comment ref="R221" authorId="0" shapeId="0" xr:uid="{00000000-0006-0000-0A00-00004A000000}">
      <text>
        <r>
          <rPr>
            <sz val="11"/>
            <rFont val="Calibri"/>
          </rPr>
          <t>The Cisco router must be configured to generate audit records containing the full-text recording of privileged commands.</t>
        </r>
      </text>
    </comment>
    <comment ref="S221" authorId="0" shapeId="0" xr:uid="{00000000-0006-0000-0A00-00004B000000}">
      <text>
        <r>
          <rPr>
            <sz val="11"/>
            <rFont val="Calibri"/>
          </rPr>
          <t>The Cisco router must be configured to automatically audit account enabling actions.</t>
        </r>
      </text>
    </comment>
    <comment ref="T221" authorId="0" shapeId="0" xr:uid="{00000000-0006-0000-0A00-00004C000000}">
      <text>
        <r>
          <rPr>
            <sz val="11"/>
            <rFont val="Calibri"/>
          </rPr>
          <t>The Cisco router must be configured to allocate audit record storage capacity in accordance with organization-defined audit record storage requirements.</t>
        </r>
      </text>
    </comment>
    <comment ref="U221" authorId="0" shapeId="0" xr:uid="{00000000-0006-0000-0A00-00004D000000}">
      <text>
        <r>
          <rPr>
            <sz val="11"/>
            <rFont val="Calibri"/>
          </rPr>
          <t>The Cisco router must be configured to generate log records when administrator privileges are deleted.</t>
        </r>
      </text>
    </comment>
    <comment ref="V221" authorId="0" shapeId="0" xr:uid="{00000000-0006-0000-0A00-00004E000000}">
      <text>
        <r>
          <rPr>
            <sz val="11"/>
            <rFont val="Calibri"/>
          </rPr>
          <t>The Cisco router must be configured to generate audit records when successful/unsuccessful logon attempts occur.</t>
        </r>
      </text>
    </comment>
    <comment ref="W221" authorId="0" shapeId="0" xr:uid="{00000000-0006-0000-0A00-00004F000000}">
      <text>
        <r>
          <rPr>
            <sz val="11"/>
            <rFont val="Calibri"/>
          </rPr>
          <t>The Cisco router must be configured to generate log records for privileged activities.</t>
        </r>
      </text>
    </comment>
    <comment ref="X221" authorId="0" shapeId="0" xr:uid="{00000000-0006-0000-0A00-000043000000}">
      <text>
        <r>
          <rPr>
            <sz val="11"/>
            <rFont val="Calibri"/>
          </rPr>
          <t>The Cisco router must be configured to produce audit records containing information to establish where the events occurred.</t>
        </r>
      </text>
    </comment>
    <comment ref="Y221" authorId="0" shapeId="0" xr:uid="{00000000-0006-0000-0A00-000044000000}">
      <text>
        <r>
          <rPr>
            <sz val="11"/>
            <rFont val="Calibri"/>
          </rPr>
          <t>The Cisco router must be configured to produce audit records containing information to establish the source of the events.</t>
        </r>
      </text>
    </comment>
    <comment ref="L231" authorId="0" shapeId="0" xr:uid="{00000000-0006-0000-0A00-000050000000}">
      <text>
        <r>
          <rPr>
            <sz val="11"/>
            <rFont val="Calibri"/>
          </rPr>
          <t>The Cisco router must produce audit records containing information to establish where the events occurred.</t>
        </r>
      </text>
    </comment>
    <comment ref="M231" authorId="0" shapeId="0" xr:uid="{00000000-0006-0000-0A00-000051000000}">
      <text>
        <r>
          <rPr>
            <sz val="11"/>
            <rFont val="Calibri"/>
          </rPr>
          <t>The Cisco router must be configured to generate audit records containing the full-text recording of privileged commands.</t>
        </r>
      </text>
    </comment>
    <comment ref="N231" authorId="0" shapeId="0" xr:uid="{00000000-0006-0000-0A00-000052000000}">
      <text>
        <r>
          <rPr>
            <sz val="11"/>
            <rFont val="Calibri"/>
          </rPr>
          <t>The Cisco router must be configured to allocate audit record storage capacity in accordance with organization-defined audit record storage requirements.</t>
        </r>
      </text>
    </comment>
    <comment ref="O231" authorId="0" shapeId="0" xr:uid="{00000000-0006-0000-0A00-000053000000}">
      <text>
        <r>
          <rPr>
            <sz val="11"/>
            <rFont val="Calibri"/>
          </rPr>
          <t>The Cisco router must be configured to generate log records when administrator privileges are deleted.</t>
        </r>
      </text>
    </comment>
    <comment ref="P231" authorId="0" shapeId="0" xr:uid="{00000000-0006-0000-0A00-000054000000}">
      <text>
        <r>
          <rPr>
            <sz val="11"/>
            <rFont val="Calibri"/>
          </rPr>
          <t>The Cisco router must be configured to generate log records for privileged activities.</t>
        </r>
      </text>
    </comment>
    <comment ref="Q231" authorId="0" shapeId="0" xr:uid="{00000000-0006-0000-0A00-000055000000}">
      <text>
        <r>
          <rPr>
            <sz val="11"/>
            <rFont val="Calibri"/>
          </rPr>
          <t>The Cisco router must be configured to produce audit records containing information to establish where the events occurred.</t>
        </r>
      </text>
    </comment>
    <comment ref="R231" authorId="0" shapeId="0" xr:uid="{00000000-0006-0000-0A00-000056000000}">
      <text>
        <r>
          <rPr>
            <sz val="11"/>
            <rFont val="Calibri"/>
          </rPr>
          <t>The Cisco router must be configured to produce audit records containing information to establish the source of the events.</t>
        </r>
      </text>
    </comment>
    <comment ref="L232" authorId="0" shapeId="0" xr:uid="{00000000-0006-0000-0A00-000057000000}">
      <text>
        <r>
          <rPr>
            <sz val="11"/>
            <rFont val="Calibri"/>
          </rPr>
          <t>The Cisco router must be configured to send log data to at least two syslog servers for the purpose of forwarding alerts to the administrators and the ISSO.</t>
        </r>
      </text>
    </comment>
    <comment ref="L233" authorId="0" shapeId="0" xr:uid="{00000000-0006-0000-0A00-000058000000}">
      <text>
        <r>
          <rPr>
            <sz val="11"/>
            <rFont val="Calibri"/>
          </rPr>
          <t>The Cisco router must be configured to send log data to at least two syslog servers for the purpose of forwarding alerts to the administrators and the ISSO.</t>
        </r>
      </text>
    </comment>
    <comment ref="L244" authorId="0" shapeId="0" xr:uid="{00000000-0006-0000-0A00-000059000000}">
      <text>
        <r>
          <rPr>
            <sz val="11"/>
            <rFont val="Calibri"/>
          </rPr>
          <t>The Cisco router must produce audit records containing information to establish when (date and time) the events occurred.</t>
        </r>
      </text>
    </comment>
    <comment ref="M244" authorId="0" shapeId="0" xr:uid="{00000000-0006-0000-0A00-00005A000000}">
      <text>
        <r>
          <rPr>
            <sz val="11"/>
            <rFont val="Calibri"/>
          </rPr>
          <t>The Cisco router must be configured to synchronize its clock with the primary and secondary time sources using redundant authoritative time sources.</t>
        </r>
      </text>
    </comment>
    <comment ref="N244" authorId="0" shapeId="0" xr:uid="{00000000-0006-0000-0A00-00005B000000}">
      <text>
        <r>
          <rPr>
            <sz val="11"/>
            <rFont val="Calibri"/>
          </rPr>
          <t>The Cisco router must be configured to authenticate Network Time Protocol (NTP) sources using authentication with FIPS-compliant algorithms.</t>
        </r>
      </text>
    </comment>
    <comment ref="L249" authorId="0" shapeId="0" xr:uid="{00000000-0006-0000-0A00-00005C000000}">
      <text>
        <r>
          <rPr>
            <sz val="11"/>
            <rFont val="Calibri"/>
          </rPr>
          <t>The Cisco router must be configured to generate an alert for all audit failure events.</t>
        </r>
      </text>
    </comment>
    <comment ref="L274" authorId="0" shapeId="0" xr:uid="{00000000-0006-0000-0A00-00005D000000}">
      <text>
        <r>
          <rPr>
            <sz val="11"/>
            <rFont val="Calibri"/>
          </rPr>
          <t>The Cisco router must be configured to protect against known types of denial-of-service (DoS) attacks by employing organization-defined security safeguards.</t>
        </r>
      </text>
    </comment>
    <comment ref="M274" authorId="0" shapeId="0" xr:uid="{00000000-0006-0000-0A00-00005E000000}">
      <text>
        <r>
          <rPr>
            <sz val="11"/>
            <rFont val="Calibri"/>
          </rPr>
          <t>The Cisco router must be configured to protect against or limit the effects of denial-of-service (DoS) attacks by employing control plane protection.</t>
        </r>
      </text>
    </comment>
    <comment ref="N274" authorId="0" shapeId="0" xr:uid="{00000000-0006-0000-0A00-00005F000000}">
      <text>
        <r>
          <rPr>
            <sz val="11"/>
            <rFont val="Calibri"/>
          </rPr>
          <t>The Cisco BGP router must be configured to use the maximum prefixes feature to protect against route table flooding and prefix de-aggregation attacks.</t>
        </r>
      </text>
    </comment>
    <comment ref="O274" authorId="0" shapeId="0" xr:uid="{00000000-0006-0000-0A00-000060000000}">
      <text>
        <r>
          <rPr>
            <sz val="11"/>
            <rFont val="Calibri"/>
          </rPr>
          <t>The Cisco PE router must be configured to enforce a Quality-of-Service (QoS) policy to limit the effects of packet flooding denial-of-service (DoS) attacks.</t>
        </r>
      </text>
    </comment>
    <comment ref="P274" authorId="0" shapeId="0" xr:uid="{00000000-0006-0000-0A00-000061000000}">
      <text>
        <r>
          <rPr>
            <sz val="11"/>
            <rFont val="Calibri"/>
          </rPr>
          <t>The Cisco multicast Rendezvous Point (RP) must be configured to rate limit the number of Protocol Independent Multicast (PIM) Register messages.</t>
        </r>
      </text>
    </comment>
    <comment ref="L291" authorId="0" shapeId="0" xr:uid="{00000000-0006-0000-0A00-000062000000}">
      <text>
        <r>
          <rPr>
            <sz val="11"/>
            <rFont val="Calibri"/>
          </rPr>
          <t>The Cisco router must be configured to back up the configuration when changes occur.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 authorId="0" shapeId="0" xr:uid="{00000000-0006-0000-0B00-000001000000}">
      <text>
        <r>
          <rPr>
            <sz val="11"/>
            <rFont val="Calibri"/>
          </rPr>
          <t>The Cisco router must be configured to back up the configuration when changes occur.</t>
        </r>
      </text>
    </comment>
    <comment ref="H111" authorId="0" shapeId="0" xr:uid="{00000000-0006-0000-0B00-000002000000}">
      <text>
        <r>
          <rPr>
            <sz val="11"/>
            <rFont val="Calibri"/>
          </rPr>
          <t>The Cisco router must be configured to authenticate SNMP messages using a FIPS-validated Keyed-Hash Message Authentication Code (HMAC).</t>
        </r>
      </text>
    </comment>
    <comment ref="I111" authorId="0" shapeId="0" xr:uid="{00000000-0006-0000-0B00-000008000000}">
      <text>
        <r>
          <rPr>
            <sz val="11"/>
            <rFont val="Calibri"/>
          </rPr>
          <t>The Cisco router must be configured to encrypt SNMP messages using a FIPS 140-2 approved algorithm.</t>
        </r>
      </text>
    </comment>
    <comment ref="J111" authorId="0" shapeId="0" xr:uid="{00000000-0006-0000-0B00-000003000000}">
      <text>
        <r>
          <rPr>
            <sz val="11"/>
            <rFont val="Calibri"/>
          </rPr>
          <t>The Cisco router must be configured to use FIPS-validated Keyed-Hash Message Authentication Code (HMAC) to protect the integrity of remote maintenance sessions.</t>
        </r>
      </text>
    </comment>
    <comment ref="K111" authorId="0" shapeId="0" xr:uid="{00000000-0006-0000-0B00-000004000000}">
      <text>
        <r>
          <rPr>
            <sz val="11"/>
            <rFont val="Calibri"/>
          </rPr>
          <t>The Cisco router must be configured to implement cryptographic mechanisms to protect the confidentiality of remote maintenance sessions.</t>
        </r>
      </text>
    </comment>
    <comment ref="L111" authorId="0" shapeId="0" xr:uid="{00000000-0006-0000-0B00-000005000000}">
      <text>
        <r>
          <rPr>
            <sz val="11"/>
            <rFont val="Calibri"/>
          </rPr>
          <t>The Cisco router must be configured to enable routing protocol authentication using FIPS 198-1 algorithms with keys not exceeding 180 days of lifetime.</t>
        </r>
      </text>
    </comment>
    <comment ref="M111" authorId="0" shapeId="0" xr:uid="{00000000-0006-0000-0B00-000006000000}">
      <text>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N111" authorId="0" shapeId="0" xr:uid="{00000000-0006-0000-0B00-000007000000}">
      <text>
        <r>
          <rPr>
            <sz val="11"/>
            <rFont val="Calibri"/>
          </rPr>
          <t>The Cisco BGP router must be configured to use a unique key for each autonomous system (AS) that it peers with.</t>
        </r>
      </text>
    </comment>
    <comment ref="H112" authorId="0" shapeId="0" xr:uid="{00000000-0006-0000-0B00-000009000000}">
      <text>
        <r>
          <rPr>
            <sz val="11"/>
            <rFont val="Calibri"/>
          </rPr>
          <t>The Cisco router must be configured to authenticate SNMP messages using a FIPS-validated Keyed-Hash Message Authentication Code (HMAC).</t>
        </r>
      </text>
    </comment>
    <comment ref="I112" authorId="0" shapeId="0" xr:uid="{00000000-0006-0000-0B00-00000A000000}">
      <text>
        <r>
          <rPr>
            <sz val="11"/>
            <rFont val="Calibri"/>
          </rPr>
          <t>The Cisco router must be configured to encrypt SNMP messages using a FIPS 140-2 approved algorithm.</t>
        </r>
      </text>
    </comment>
    <comment ref="J112" authorId="0" shapeId="0" xr:uid="{00000000-0006-0000-0B00-00000B000000}">
      <text>
        <r>
          <rPr>
            <sz val="11"/>
            <rFont val="Calibri"/>
          </rPr>
          <t>The Cisco router must be configured to use FIPS-validated Keyed-Hash Message Authentication Code (HMAC) to protect the integrity of remote maintenance sessions.</t>
        </r>
      </text>
    </comment>
    <comment ref="K112" authorId="0" shapeId="0" xr:uid="{00000000-0006-0000-0B00-00000C000000}">
      <text>
        <r>
          <rPr>
            <sz val="11"/>
            <rFont val="Calibri"/>
          </rPr>
          <t>The Cisco router must be configured to implement cryptographic mechanisms to protect the confidentiality of remote maintenance sessions.</t>
        </r>
      </text>
    </comment>
    <comment ref="H114" authorId="0" shapeId="0" xr:uid="{00000000-0006-0000-0B00-00000D000000}">
      <text>
        <r>
          <rPr>
            <sz val="11"/>
            <rFont val="Calibri"/>
          </rPr>
          <t>The Cisco router must be configured to obtain its public key certificates from an appropriate certificate policy through an approved service provider.</t>
        </r>
      </text>
    </comment>
    <comment ref="H238" authorId="0" shapeId="0" xr:uid="{00000000-0006-0000-0B00-00000E000000}">
      <text>
        <r>
          <rPr>
            <sz val="11"/>
            <rFont val="Calibri"/>
          </rPr>
          <t>The Cisco router must be running an IOS release that is currently supported by Cisco Systems.</t>
        </r>
      </text>
    </comment>
    <comment ref="H240" authorId="0" shapeId="0" xr:uid="{00000000-0006-0000-0B00-00000F000000}">
      <text>
        <r>
          <rPr>
            <sz val="11"/>
            <rFont val="Calibri"/>
          </rPr>
          <t>The Cisco router must be configured to prohibit the use of all unnecessary and nonsecure functions and services.</t>
        </r>
      </text>
    </comment>
    <comment ref="H241" authorId="0" shapeId="0" xr:uid="{00000000-0006-0000-0B00-000010000000}">
      <text>
        <r>
          <rPr>
            <sz val="11"/>
            <rFont val="Calibri"/>
          </rPr>
          <t>The Cisco router must be configured to prohibit the use of all unnecessary and nonsecure functions and services.</t>
        </r>
      </text>
    </comment>
    <comment ref="I241" authorId="0" shapeId="0" xr:uid="{00000000-0006-0000-0B00-000011000000}">
      <text>
        <r>
          <rPr>
            <sz val="11"/>
            <rFont val="Calibri"/>
          </rPr>
          <t>The Cisco router must be configured to have all inactive interfaces disabled.</t>
        </r>
      </text>
    </comment>
    <comment ref="H242" authorId="0" shapeId="0" xr:uid="{00000000-0006-0000-0B00-000012000000}">
      <text>
        <r>
          <rPr>
            <sz val="11"/>
            <rFont val="Calibri"/>
          </rPr>
          <t>The Cisco router must not be configured to have any zero-touch deployment feature enabled when connected to an operational network.</t>
        </r>
      </text>
    </comment>
    <comment ref="I242" authorId="0" shapeId="0" xr:uid="{00000000-0006-0000-0B00-000013000000}">
      <text>
        <r>
          <rPr>
            <sz val="11"/>
            <rFont val="Calibri"/>
          </rPr>
          <t>The Cisco perimeter router must be configured to have Link Layer Discovery Protocol (LLDP) disabled on all external interfaces.</t>
        </r>
      </text>
    </comment>
    <comment ref="J242" authorId="0" shapeId="0" xr:uid="{00000000-0006-0000-0B00-000014000000}">
      <text>
        <r>
          <rPr>
            <sz val="11"/>
            <rFont val="Calibri"/>
          </rPr>
          <t>The Cisco perimeter router must be configured to have Cisco Discovery Protocol (CDP) disabled on all external interfaces.</t>
        </r>
      </text>
    </comment>
    <comment ref="H244" authorId="0" shapeId="0" xr:uid="{00000000-0006-0000-0B00-000015000000}">
      <text>
        <r>
          <rPr>
            <sz val="11"/>
            <rFont val="Calibri"/>
          </rPr>
          <t>The Cisco router must be configured to disable the auxiliary port unless it is connected to a secured modem providing encryption and authentication.</t>
        </r>
      </text>
    </comment>
    <comment ref="H304" authorId="0" shapeId="0" xr:uid="{00000000-0006-0000-0B00-000016000000}">
      <text>
        <r>
          <rPr>
            <sz val="11"/>
            <rFont val="Calibri"/>
          </rPr>
          <t>The Cisco device must be configured to audit all administrator activity.</t>
        </r>
      </text>
    </comment>
    <comment ref="I304" authorId="0" shapeId="0" xr:uid="{00000000-0006-0000-0B00-000017000000}">
      <text>
        <r>
          <rPr>
            <sz val="11"/>
            <rFont val="Calibri"/>
          </rPr>
          <t>The Cisco router must be configured to limit privileges to change the software resident within software libraries.</t>
        </r>
      </text>
    </comment>
    <comment ref="H305" authorId="0" shapeId="0" xr:uid="{00000000-0006-0000-0B00-000018000000}">
      <text>
        <r>
          <rPr>
            <sz val="11"/>
            <rFont val="Calibri"/>
          </rPr>
          <t>The Cisco device must be configured to audit all administrator activity.</t>
        </r>
      </text>
    </comment>
    <comment ref="I305" authorId="0" shapeId="0" xr:uid="{00000000-0006-0000-0B00-000019000000}">
      <text>
        <r>
          <rPr>
            <sz val="11"/>
            <rFont val="Calibri"/>
          </rPr>
          <t>The Cisco router must be configured to limit privileges to change the software resident within software libraries.</t>
        </r>
      </text>
    </comment>
    <comment ref="J305" authorId="0" shapeId="0" xr:uid="{00000000-0006-0000-0B00-00001A000000}">
      <text>
        <r>
          <rPr>
            <sz val="11"/>
            <rFont val="Calibri"/>
          </rPr>
          <t>The Cisco router must be configured with only one local account to be used as the account of last resort in the event the authentication server is unavailable.</t>
        </r>
      </text>
    </comment>
    <comment ref="H307" authorId="0" shapeId="0" xr:uid="{00000000-0006-0000-0B00-00001B000000}">
      <text>
        <r>
          <rPr>
            <sz val="11"/>
            <rFont val="Calibri"/>
          </rPr>
          <t>The Cisco router must be configured to generate log records when administrator privileges are deleted.</t>
        </r>
      </text>
    </comment>
    <comment ref="I307" authorId="0" shapeId="0" xr:uid="{00000000-0006-0000-0B00-00001C000000}">
      <text>
        <r>
          <rPr>
            <sz val="11"/>
            <rFont val="Calibri"/>
          </rPr>
          <t>The Cisco router must be configured to generate log records for privileged activities.</t>
        </r>
      </text>
    </comment>
    <comment ref="H355" authorId="0" shapeId="0" xr:uid="{00000000-0006-0000-0B00-00001D000000}">
      <text>
        <r>
          <rPr>
            <sz val="11"/>
            <rFont val="Calibri"/>
          </rPr>
          <t>The Cisco router must be configured to automatically audit account creation.</t>
        </r>
      </text>
    </comment>
    <comment ref="I355" authorId="0" shapeId="0" xr:uid="{00000000-0006-0000-0B00-000028000000}">
      <text>
        <r>
          <rPr>
            <sz val="11"/>
            <rFont val="Calibri"/>
          </rPr>
          <t>The Cisco router must be configured to automatically audit account modification.</t>
        </r>
      </text>
    </comment>
    <comment ref="J355" authorId="0" shapeId="0" xr:uid="{00000000-0006-0000-0B00-000029000000}">
      <text>
        <r>
          <rPr>
            <sz val="11"/>
            <rFont val="Calibri"/>
          </rPr>
          <t>The Cisco router must be configured to automatically audit account disabling actions.</t>
        </r>
      </text>
    </comment>
    <comment ref="K355" authorId="0" shapeId="0" xr:uid="{00000000-0006-0000-0B00-00002A000000}">
      <text>
        <r>
          <rPr>
            <sz val="11"/>
            <rFont val="Calibri"/>
          </rPr>
          <t>The Cisco router must be configured to automatically audit account removal actions.</t>
        </r>
      </text>
    </comment>
    <comment ref="L355" authorId="0" shapeId="0" xr:uid="{00000000-0006-0000-0B00-00002B000000}">
      <text>
        <r>
          <rPr>
            <sz val="11"/>
            <rFont val="Calibri"/>
          </rPr>
          <t>The Cisco device must be configured to audit all administrator activity.</t>
        </r>
      </text>
    </comment>
    <comment ref="M355" authorId="0" shapeId="0" xr:uid="{00000000-0006-0000-0B00-00002C000000}">
      <text>
        <r>
          <rPr>
            <sz val="11"/>
            <rFont val="Calibri"/>
          </rPr>
          <t>The Cisco router must produce audit records containing information to establish when (date and time) the events occurred.</t>
        </r>
      </text>
    </comment>
    <comment ref="N355" authorId="0" shapeId="0" xr:uid="{00000000-0006-0000-0B00-00002D000000}">
      <text>
        <r>
          <rPr>
            <sz val="11"/>
            <rFont val="Calibri"/>
          </rPr>
          <t>The Cisco router must produce audit records containing information to establish where the events occurred.</t>
        </r>
      </text>
    </comment>
    <comment ref="O355" authorId="0" shapeId="0" xr:uid="{00000000-0006-0000-0B00-00001E000000}">
      <text>
        <r>
          <rPr>
            <sz val="11"/>
            <rFont val="Calibri"/>
          </rPr>
          <t>The Cisco router must be configured to generate audit records containing the full-text recording of privileged commands.</t>
        </r>
      </text>
    </comment>
    <comment ref="P355" authorId="0" shapeId="0" xr:uid="{00000000-0006-0000-0B00-00001F000000}">
      <text>
        <r>
          <rPr>
            <sz val="11"/>
            <rFont val="Calibri"/>
          </rPr>
          <t>The Cisco router must be configured to limit privileges to change the software resident within software libraries.</t>
        </r>
      </text>
    </comment>
    <comment ref="Q355" authorId="0" shapeId="0" xr:uid="{00000000-0006-0000-0B00-000020000000}">
      <text>
        <r>
          <rPr>
            <sz val="11"/>
            <rFont val="Calibri"/>
          </rPr>
          <t>The Cisco router must be configured to automatically audit account enabling actions.</t>
        </r>
      </text>
    </comment>
    <comment ref="R355" authorId="0" shapeId="0" xr:uid="{00000000-0006-0000-0B00-000021000000}">
      <text>
        <r>
          <rPr>
            <sz val="11"/>
            <rFont val="Calibri"/>
          </rPr>
          <t>The Cisco router must be configured to allocate audit record storage capacity in accordance with organization-defined audit record storage requirements.</t>
        </r>
      </text>
    </comment>
    <comment ref="S355" authorId="0" shapeId="0" xr:uid="{00000000-0006-0000-0B00-000022000000}">
      <text>
        <r>
          <rPr>
            <sz val="11"/>
            <rFont val="Calibri"/>
          </rPr>
          <t>The Cisco router must be configured to generate log records when administrator privileges are deleted.</t>
        </r>
      </text>
    </comment>
    <comment ref="T355" authorId="0" shapeId="0" xr:uid="{00000000-0006-0000-0B00-000023000000}">
      <text>
        <r>
          <rPr>
            <sz val="11"/>
            <rFont val="Calibri"/>
          </rPr>
          <t>The Cisco router must be configured to generate audit records when successful/unsuccessful logon attempts occur.</t>
        </r>
      </text>
    </comment>
    <comment ref="U355" authorId="0" shapeId="0" xr:uid="{00000000-0006-0000-0B00-000024000000}">
      <text>
        <r>
          <rPr>
            <sz val="11"/>
            <rFont val="Calibri"/>
          </rPr>
          <t>The Cisco router must be configured to generate log records for privileged activities.</t>
        </r>
      </text>
    </comment>
    <comment ref="V355" authorId="0" shapeId="0" xr:uid="{00000000-0006-0000-0B00-000025000000}">
      <text>
        <r>
          <rPr>
            <sz val="11"/>
            <rFont val="Calibri"/>
          </rPr>
          <t>The Cisco router must be configured to produce audit records containing information to establish where the events occurred.</t>
        </r>
      </text>
    </comment>
    <comment ref="W355" authorId="0" shapeId="0" xr:uid="{00000000-0006-0000-0B00-000026000000}">
      <text>
        <r>
          <rPr>
            <sz val="11"/>
            <rFont val="Calibri"/>
          </rPr>
          <t>The Cisco router must be configured to produce audit records containing information to establish the source of the events.</t>
        </r>
      </text>
    </comment>
    <comment ref="X355" authorId="0" shapeId="0" xr:uid="{00000000-0006-0000-0B00-000027000000}">
      <text>
        <r>
          <rPr>
            <sz val="11"/>
            <rFont val="Calibri"/>
          </rPr>
          <t>The Cisco router must be configured to send log data to at least two syslog servers for the purpose of forwarding alerts to the administrators and the ISSO.</t>
        </r>
      </text>
    </comment>
    <comment ref="H356" authorId="0" shapeId="0" xr:uid="{00000000-0006-0000-0B00-00002E000000}">
      <text>
        <r>
          <rPr>
            <sz val="11"/>
            <rFont val="Calibri"/>
          </rPr>
          <t>The Cisco router must be configured to generate audit records containing the full-text recording of privileged commands.</t>
        </r>
      </text>
    </comment>
    <comment ref="I356" authorId="0" shapeId="0" xr:uid="{00000000-0006-0000-0B00-00002F000000}">
      <text>
        <r>
          <rPr>
            <sz val="11"/>
            <rFont val="Calibri"/>
          </rPr>
          <t>The Cisco router must be configured to allocate audit record storage capacity in accordance with organization-defined audit record storage requirements.</t>
        </r>
      </text>
    </comment>
    <comment ref="J356" authorId="0" shapeId="0" xr:uid="{00000000-0006-0000-0B00-000030000000}">
      <text>
        <r>
          <rPr>
            <sz val="11"/>
            <rFont val="Calibri"/>
          </rPr>
          <t>The Cisco router must be configured to produce audit records containing information to establish the source of the events.</t>
        </r>
      </text>
    </comment>
    <comment ref="H357" authorId="0" shapeId="0" xr:uid="{00000000-0006-0000-0B00-000031000000}">
      <text>
        <r>
          <rPr>
            <sz val="11"/>
            <rFont val="Calibri"/>
          </rPr>
          <t>The Cisco router must be configured to send log data to at least two syslog servers for the purpose of forwarding alerts to the administrators and the ISSO.</t>
        </r>
      </text>
    </comment>
    <comment ref="H359" authorId="0" shapeId="0" xr:uid="{00000000-0006-0000-0B00-000032000000}">
      <text>
        <r>
          <rPr>
            <sz val="11"/>
            <rFont val="Calibri"/>
          </rPr>
          <t>The Cisco router must produce audit records containing information to establish when (date and time) the events occurred.</t>
        </r>
      </text>
    </comment>
    <comment ref="I359" authorId="0" shapeId="0" xr:uid="{00000000-0006-0000-0B00-000033000000}">
      <text>
        <r>
          <rPr>
            <sz val="11"/>
            <rFont val="Calibri"/>
          </rPr>
          <t>The Cisco router must be configured to synchronize its clock with the primary and secondary time sources using redundant authoritative time sources.</t>
        </r>
      </text>
    </comment>
    <comment ref="J359" authorId="0" shapeId="0" xr:uid="{00000000-0006-0000-0B00-000034000000}">
      <text>
        <r>
          <rPr>
            <sz val="11"/>
            <rFont val="Calibri"/>
          </rPr>
          <t>The Cisco router must be configured to authenticate Network Time Protocol (NTP) sources using authentication with FIPS-compliant algorithms.</t>
        </r>
      </text>
    </comment>
    <comment ref="H361" authorId="0" shapeId="0" xr:uid="{00000000-0006-0000-0B00-000035000000}">
      <text>
        <r>
          <rPr>
            <sz val="11"/>
            <rFont val="Calibri"/>
          </rPr>
          <t>The Cisco router must be configured to generate an alert for all audit failure events.</t>
        </r>
      </text>
    </comment>
    <comment ref="H374" authorId="0" shapeId="0" xr:uid="{00000000-0006-0000-0B00-000036000000}">
      <text>
        <r>
          <rPr>
            <sz val="11"/>
            <rFont val="Calibri"/>
          </rPr>
          <t>The Cisco router must not be configured to have any zero-touch deployment feature enabled when connected to an operational network.</t>
        </r>
      </text>
    </comment>
    <comment ref="I374" authorId="0" shapeId="0" xr:uid="{00000000-0006-0000-0B00-000037000000}">
      <text>
        <r>
          <rPr>
            <sz val="11"/>
            <rFont val="Calibri"/>
          </rPr>
          <t>The Cisco perimeter router must be configured to have Link Layer Discovery Protocol (LLDP) disabled on all external interfaces.</t>
        </r>
      </text>
    </comment>
    <comment ref="J374" authorId="0" shapeId="0" xr:uid="{00000000-0006-0000-0B00-000038000000}">
      <text>
        <r>
          <rPr>
            <sz val="11"/>
            <rFont val="Calibri"/>
          </rPr>
          <t>The Cisco perimeter router must be configured to have Cisco Discovery Protocol (CDP) disabled on all external interfaces.</t>
        </r>
      </text>
    </comment>
    <comment ref="H375" authorId="0" shapeId="0" xr:uid="{00000000-0006-0000-0B00-000039000000}">
      <text>
        <r>
          <rPr>
            <sz val="11"/>
            <rFont val="Calibri"/>
          </rPr>
          <t>The Cisco router must be configured to use at least two authentication servers for the purpose of authenticating users prior to granting administrative access.</t>
        </r>
      </text>
    </comment>
    <comment ref="H376" authorId="0" shapeId="0" xr:uid="{00000000-0006-0000-0B00-00003A000000}">
      <text>
        <r>
          <rPr>
            <sz val="11"/>
            <rFont val="Calibri"/>
          </rPr>
          <t>The Cisco router must be configured to synchronize its clock with the primary and secondary time sources using redundant authoritative time sources.</t>
        </r>
      </text>
    </comment>
    <comment ref="I376" authorId="0" shapeId="0" xr:uid="{00000000-0006-0000-0B00-00003B000000}">
      <text>
        <r>
          <rPr>
            <sz val="11"/>
            <rFont val="Calibri"/>
          </rPr>
          <t>The Cisco router must be configured to authenticate Network Time Protocol (NTP) sources using authentication with FIPS-compliant algorithms.</t>
        </r>
      </text>
    </comment>
    <comment ref="H377" authorId="0" shapeId="0" xr:uid="{00000000-0006-0000-0B00-00003C000000}">
      <text>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H378" authorId="0" shapeId="0" xr:uid="{00000000-0006-0000-0B00-00003D000000}">
      <text>
        <r>
          <rPr>
            <sz val="11"/>
            <rFont val="Calibri"/>
          </rPr>
          <t>The Cisco perimeter router must be configured to block all outbound management traffic.</t>
        </r>
      </text>
    </comment>
    <comment ref="I378" authorId="0" shapeId="0" xr:uid="{00000000-0006-0000-0B00-00003E000000}">
      <text>
        <r>
          <rPr>
            <sz val="11"/>
            <rFont val="Calibri"/>
          </rPr>
          <t>The Cisco out-of-band management (OOBM) gateway router must be configured to transport management traffic to the Network Operations Center (NOC) via dedicated circuit, MPLS/VPN service, or IPsec tunnel.</t>
        </r>
      </text>
    </comment>
    <comment ref="J378" authorId="0" shapeId="0" xr:uid="{00000000-0006-0000-0B00-00003F000000}">
      <text>
        <r>
          <rPr>
            <sz val="11"/>
            <rFont val="Calibri"/>
          </rPr>
          <t>The Cisco out-of-band management (OOBM) gateway router must be configured to forward only authorized management traffic to the Network Operations Center (NOC).</t>
        </r>
      </text>
    </comment>
    <comment ref="K378" authorId="0" shapeId="0" xr:uid="{00000000-0006-0000-0B00-000040000000}">
      <text>
        <r>
          <rPr>
            <sz val="11"/>
            <rFont val="Calibri"/>
          </rPr>
          <t>The Cisco out-of-band management (OOBM) gateway router must be configured to have separate IGP instances for the managed network and management network.</t>
        </r>
      </text>
    </comment>
    <comment ref="L378" authorId="0" shapeId="0" xr:uid="{00000000-0006-0000-0B00-000041000000}">
      <text>
        <r>
          <rPr>
            <sz val="11"/>
            <rFont val="Calibri"/>
          </rPr>
          <t>The Cisco out-of-band management (OOBM) gateway router must be configured to not redistribute routes between the management network routing domain and the managed network routing domain.</t>
        </r>
      </text>
    </comment>
    <comment ref="M378" authorId="0" shapeId="0" xr:uid="{00000000-0006-0000-0B00-000042000000}">
      <text>
        <r>
          <rPr>
            <sz val="11"/>
            <rFont val="Calibri"/>
          </rPr>
          <t>The Cisco out-of-band management (OOBM) gateway router must be configured to block any traffic destined to itself that is not sourced from the OOBM network or the Network Operations Center (NOC).</t>
        </r>
      </text>
    </comment>
    <comment ref="N378" authorId="0" shapeId="0" xr:uid="{00000000-0006-0000-0B00-000043000000}">
      <text>
        <r>
          <rPr>
            <sz val="11"/>
            <rFont val="Calibri"/>
          </rPr>
          <t>The Cisco router must be configured to only permit management traffic that ingresses and egresses the out-of-band management (OOBM) interface.</t>
        </r>
      </text>
    </comment>
    <comment ref="O378" authorId="0" shapeId="0" xr:uid="{00000000-0006-0000-0B00-000044000000}">
      <text>
        <r>
          <rPr>
            <sz val="11"/>
            <rFont val="Calibri"/>
          </rPr>
          <t>The Cisco router providing connectivity to the Network Operations Center (NOC) must be configured to forward all in-band management traffic via an IPsec tunnel.</t>
        </r>
      </text>
    </comment>
    <comment ref="H379" authorId="0" shapeId="0" xr:uid="{00000000-0006-0000-0B00-000045000000}">
      <text>
        <r>
          <rPr>
            <sz val="11"/>
            <rFont val="Calibri"/>
          </rPr>
          <t>The Cisco router must be configured to terminate all network connections associated with device management after five minutes of inactivity.</t>
        </r>
      </text>
    </comment>
    <comment ref="H380" authorId="0" shapeId="0" xr:uid="{00000000-0006-0000-0B00-000046000000}">
      <text>
        <r>
          <rPr>
            <sz val="11"/>
            <rFont val="Calibri"/>
          </rPr>
          <t>The Cisco router must be configured to display the Standard Mandatory DoD Notice and Consent Banner before granting access to the device.</t>
        </r>
      </text>
    </comment>
    <comment ref="H381" authorId="0" shapeId="0" xr:uid="{00000000-0006-0000-0B00-000047000000}">
      <text>
        <r>
          <rPr>
            <sz val="11"/>
            <rFont val="Calibri"/>
          </rPr>
          <t>The Cisco router must be configured to limit the number of concurrent management sessions to an organization-defined number.</t>
        </r>
      </text>
    </comment>
    <comment ref="H385" authorId="0" shapeId="0" xr:uid="{00000000-0006-0000-0B00-000048000000}">
      <text>
        <r>
          <rPr>
            <sz val="11"/>
            <rFont val="Calibri"/>
          </rPr>
          <t>The Cisco perimeter router must be configured to block all outbound management traffic.</t>
        </r>
      </text>
    </comment>
    <comment ref="I385" authorId="0" shapeId="0" xr:uid="{00000000-0006-0000-0B00-000049000000}">
      <text>
        <r>
          <rPr>
            <sz val="11"/>
            <rFont val="Calibri"/>
          </rPr>
          <t>The Cisco out-of-band management (OOBM) gateway router must be configured to transport management traffic to the Network Operations Center (NOC) via dedicated circuit, MPLS/VPN service, or IPsec tunnel.</t>
        </r>
      </text>
    </comment>
    <comment ref="J385" authorId="0" shapeId="0" xr:uid="{00000000-0006-0000-0B00-00004A000000}">
      <text>
        <r>
          <rPr>
            <sz val="11"/>
            <rFont val="Calibri"/>
          </rPr>
          <t>The Cisco out-of-band management (OOBM) gateway router must be configured to forward only authorized management traffic to the Network Operations Center (NOC).</t>
        </r>
      </text>
    </comment>
    <comment ref="K385" authorId="0" shapeId="0" xr:uid="{00000000-0006-0000-0B00-00004B000000}">
      <text>
        <r>
          <rPr>
            <sz val="11"/>
            <rFont val="Calibri"/>
          </rPr>
          <t>The Cisco out-of-band management (OOBM) gateway router must be configured to have separate IGP instances for the managed network and management network.</t>
        </r>
      </text>
    </comment>
    <comment ref="L385" authorId="0" shapeId="0" xr:uid="{00000000-0006-0000-0B00-00004C000000}">
      <text>
        <r>
          <rPr>
            <sz val="11"/>
            <rFont val="Calibri"/>
          </rPr>
          <t>The Cisco out-of-band management (OOBM) gateway router must be configured to not redistribute routes between the management network routing domain and the managed network routing domain.</t>
        </r>
      </text>
    </comment>
    <comment ref="M385" authorId="0" shapeId="0" xr:uid="{00000000-0006-0000-0B00-00004D000000}">
      <text>
        <r>
          <rPr>
            <sz val="11"/>
            <rFont val="Calibri"/>
          </rPr>
          <t>The Cisco out-of-band management (OOBM) gateway router must be configured to block any traffic destined to itself that is not sourced from the OOBM network or the Network Operations Center (NOC).</t>
        </r>
      </text>
    </comment>
    <comment ref="N385" authorId="0" shapeId="0" xr:uid="{00000000-0006-0000-0B00-00004E000000}">
      <text>
        <r>
          <rPr>
            <sz val="11"/>
            <rFont val="Calibri"/>
          </rPr>
          <t>The Cisco router must be configured to only permit management traffic that ingresses and egresses the out-of-band management (OOBM) interface.</t>
        </r>
      </text>
    </comment>
    <comment ref="O385" authorId="0" shapeId="0" xr:uid="{00000000-0006-0000-0B00-00004F000000}">
      <text>
        <r>
          <rPr>
            <sz val="11"/>
            <rFont val="Calibri"/>
          </rPr>
          <t>The Cisco router providing connectivity to the Network Operations Center (NOC) must be configured to forward all in-band management traffic via an IPsec tunnel.</t>
        </r>
      </text>
    </comment>
    <comment ref="H387" authorId="0" shapeId="0" xr:uid="{00000000-0006-0000-0B00-000050000000}">
      <text>
        <r>
          <rPr>
            <sz val="11"/>
            <rFont val="Calibri"/>
          </rPr>
          <t>The Cisco router must be configured to enforce approved authorizations for controlling the flow of management information within the device based on control policies.</t>
        </r>
      </text>
    </comment>
    <comment ref="I387" authorId="0" shapeId="0" xr:uid="{00000000-0006-0000-0B00-000051000000}">
      <text>
        <r>
          <rPr>
            <sz val="11"/>
            <rFont val="Calibri"/>
          </rPr>
          <t>The Cisco router must be configured to enforce approved authorizations for controlling the flow of information within the network based on organization-defined information flow control policies.</t>
        </r>
      </text>
    </comment>
    <comment ref="J387" authorId="0" shapeId="0" xr:uid="{00000000-0006-0000-0B00-000052000000}">
      <text>
        <r>
          <rPr>
            <sz val="11"/>
            <rFont val="Calibri"/>
          </rPr>
          <t>The Cisco router must be configured to have all inactive interfaces disabled.</t>
        </r>
      </text>
    </comment>
    <comment ref="K387" authorId="0" shapeId="0" xr:uid="{00000000-0006-0000-0B00-000053000000}">
      <text>
        <r>
          <rPr>
            <sz val="11"/>
            <rFont val="Calibri"/>
          </rPr>
          <t>The Cisco perimeter router must be configured to deny network traffic by default and allow network traffic by exception.</t>
        </r>
      </text>
    </comment>
    <comment ref="L387" authorId="0" shapeId="0" xr:uid="{00000000-0006-0000-0B00-000054000000}">
      <text>
        <r>
          <rPr>
            <sz val="11"/>
            <rFont val="Calibri"/>
          </rPr>
          <t>The Cisco perimeter router must be configured to enforce approved authorizations for controlling the flow of information between interconnected networks in accordance with applicable policy.</t>
        </r>
      </text>
    </comment>
    <comment ref="M387" authorId="0" shapeId="0" xr:uid="{00000000-0006-0000-0B00-000055000000}">
      <text>
        <r>
          <rPr>
            <sz val="11"/>
            <rFont val="Calibri"/>
          </rPr>
          <t>The Cisco perimeter router must be configured to only allow incoming communications from authorized sources to be routed to authorized destinations.</t>
        </r>
      </text>
    </comment>
    <comment ref="N387" authorId="0" shapeId="0" xr:uid="{00000000-0006-0000-0B00-000056000000}">
      <text>
        <r>
          <rPr>
            <sz val="11"/>
            <rFont val="Calibri"/>
          </rPr>
          <t>The Cisco perimeter router must be configured to block inbound packets with source Bogon IP address prefixes.</t>
        </r>
      </text>
    </comment>
    <comment ref="O387" authorId="0" shapeId="0" xr:uid="{00000000-0006-0000-0B00-000057000000}">
      <text>
        <r>
          <rPr>
            <sz val="11"/>
            <rFont val="Calibri"/>
          </rPr>
          <t>The Cisco perimeter router must be configured to protect an enclave connected to an approved gateway by using an inbound filter that only permits packets with destination addresses within the sites address space.</t>
        </r>
      </text>
    </comment>
    <comment ref="P387" authorId="0" shapeId="0" xr:uid="{00000000-0006-0000-0B00-000058000000}">
      <text>
        <r>
          <rPr>
            <sz val="11"/>
            <rFont val="Calibri"/>
          </rPr>
          <t>The Cisco perimeter router must be configured to not be a Border Gateway Protocol (BGP) peer to an approved gateway service provider.</t>
        </r>
      </text>
    </comment>
    <comment ref="Q387" authorId="0" shapeId="0" xr:uid="{00000000-0006-0000-0B00-000059000000}">
      <text>
        <r>
          <rPr>
            <sz val="11"/>
            <rFont val="Calibri"/>
          </rPr>
          <t>The Cisco perimeter router must be configured to not redistribute static routes to an approved gateway service provider into BGP, an IGP peering with the NIPRNet, or other autonomous systems.</t>
        </r>
      </text>
    </comment>
    <comment ref="R387" authorId="0" shapeId="0" xr:uid="{00000000-0006-0000-0B00-00005A000000}">
      <text>
        <r>
          <rPr>
            <sz val="11"/>
            <rFont val="Calibri"/>
          </rPr>
          <t>The Cisco perimeter router must be configured to filter traffic destined to the enclave in accordance with the guidelines contained in DoD Instruction 8551.1.</t>
        </r>
      </text>
    </comment>
    <comment ref="S387" authorId="0" shapeId="0" xr:uid="{00000000-0006-0000-0B00-00005B000000}">
      <text>
        <r>
          <rPr>
            <sz val="11"/>
            <rFont val="Calibri"/>
          </rPr>
          <t>The Cisco perimeter router must be configured to filter ingress traffic at the external interface on an inbound direction.</t>
        </r>
      </text>
    </comment>
    <comment ref="T387" authorId="0" shapeId="0" xr:uid="{00000000-0006-0000-0B00-00005C000000}">
      <text>
        <r>
          <rPr>
            <sz val="11"/>
            <rFont val="Calibri"/>
          </rPr>
          <t>The Cisco perimeter router must be configured to filter egress traffic at the internal interface on an inbound direction.</t>
        </r>
      </text>
    </comment>
    <comment ref="H388" authorId="0" shapeId="0" xr:uid="{00000000-0006-0000-0B00-00005D000000}">
      <text>
        <r>
          <rPr>
            <sz val="11"/>
            <rFont val="Calibri"/>
          </rPr>
          <t>The Cisco perimeter router must be configured to deny network traffic by default and allow network traffic by exception.</t>
        </r>
      </text>
    </comment>
    <comment ref="I388" authorId="0" shapeId="0" xr:uid="{00000000-0006-0000-0B00-00005E000000}">
      <text>
        <r>
          <rPr>
            <sz val="11"/>
            <rFont val="Calibri"/>
          </rPr>
          <t>The Cisco perimeter router must be configured to only allow incoming communications from authorized sources to be routed to authorized destinations.</t>
        </r>
      </text>
    </comment>
    <comment ref="J388" authorId="0" shapeId="0" xr:uid="{00000000-0006-0000-0B00-00005F000000}">
      <text>
        <r>
          <rPr>
            <sz val="11"/>
            <rFont val="Calibri"/>
          </rPr>
          <t>The Cisco perimeter router must be configured to block inbound packets with source Bogon IP address prefixes.</t>
        </r>
      </text>
    </comment>
    <comment ref="K388" authorId="0" shapeId="0" xr:uid="{00000000-0006-0000-0B00-000060000000}">
      <text>
        <r>
          <rPr>
            <sz val="11"/>
            <rFont val="Calibri"/>
          </rPr>
          <t>The Cisco perimeter router must be configured to protect an enclave connected to an approved gateway by using an inbound filter that only permits packets with destination addresses within the sites address space.</t>
        </r>
      </text>
    </comment>
    <comment ref="L388" authorId="0" shapeId="0" xr:uid="{00000000-0006-0000-0B00-000061000000}">
      <text>
        <r>
          <rPr>
            <sz val="11"/>
            <rFont val="Calibri"/>
          </rPr>
          <t>The Cisco perimeter router must be configured to not be a Border Gateway Protocol (BGP) peer to an approved gateway service provider.</t>
        </r>
      </text>
    </comment>
    <comment ref="M388" authorId="0" shapeId="0" xr:uid="{00000000-0006-0000-0B00-000062000000}">
      <text>
        <r>
          <rPr>
            <sz val="11"/>
            <rFont val="Calibri"/>
          </rPr>
          <t>The Cisco perimeter router must be configured to not redistribute static routes to an approved gateway service provider into BGP, an IGP peering with the NIPRNet, or other autonomous systems.</t>
        </r>
      </text>
    </comment>
    <comment ref="N388" authorId="0" shapeId="0" xr:uid="{00000000-0006-0000-0B00-000063000000}">
      <text>
        <r>
          <rPr>
            <sz val="11"/>
            <rFont val="Calibri"/>
          </rPr>
          <t>The Cisco perimeter router must be configured to filter traffic destined to the enclave in accordance with the guidelines contained in DoD Instruction 8551.1.</t>
        </r>
      </text>
    </comment>
    <comment ref="O388" authorId="0" shapeId="0" xr:uid="{00000000-0006-0000-0B00-000064000000}">
      <text>
        <r>
          <rPr>
            <sz val="11"/>
            <rFont val="Calibri"/>
          </rPr>
          <t>The Cisco perimeter router must be configured to filter ingress traffic at the external interface on an inbound direction.</t>
        </r>
      </text>
    </comment>
    <comment ref="P388" authorId="0" shapeId="0" xr:uid="{00000000-0006-0000-0B00-000065000000}">
      <text>
        <r>
          <rPr>
            <sz val="11"/>
            <rFont val="Calibri"/>
          </rPr>
          <t>The Cisco perimeter router must be configured to filter egress traffic at the internal interface on an inbound direction.</t>
        </r>
      </text>
    </comment>
    <comment ref="Q388" authorId="0" shapeId="0" xr:uid="{00000000-0006-0000-0B00-000066000000}">
      <text>
        <r>
          <rPr>
            <sz val="11"/>
            <rFont val="Calibri"/>
          </rPr>
          <t>The Cisco router must be configured to have Cisco Express Forwarding enabled.</t>
        </r>
      </text>
    </comment>
    <comment ref="H389" authorId="0" shapeId="0" xr:uid="{00000000-0006-0000-0B00-000067000000}">
      <text>
        <r>
          <rPr>
            <sz val="11"/>
            <rFont val="Calibri"/>
          </rPr>
          <t>The Cisco router must be configured to have Gratuitous ARP disabled on all external interfaces.</t>
        </r>
      </text>
    </comment>
    <comment ref="I389" authorId="0" shapeId="0" xr:uid="{00000000-0006-0000-0B00-000069000000}">
      <text>
        <r>
          <rPr>
            <sz val="11"/>
            <rFont val="Calibri"/>
          </rPr>
          <t>The Cisco router must be configured to have IP directed broadcast disabled on all interfaces.</t>
        </r>
      </text>
    </comment>
    <comment ref="J389" authorId="0" shapeId="0" xr:uid="{00000000-0006-0000-0B00-00006A000000}">
      <text>
        <r>
          <rPr>
            <sz val="11"/>
            <rFont val="Calibri"/>
          </rPr>
          <t>The Cisco router must be configured to have Internet Control Message Protocol (ICMP) unreachable messages disabled on all external interfaces.</t>
        </r>
      </text>
    </comment>
    <comment ref="K389" authorId="0" shapeId="0" xr:uid="{00000000-0006-0000-0B00-00006B000000}">
      <text>
        <r>
          <rPr>
            <sz val="11"/>
            <rFont val="Calibri"/>
          </rPr>
          <t>The Cisco router must be configured to have Internet Control Message Protocol (ICMP) mask reply messages disabled on all external interfaces.</t>
        </r>
      </text>
    </comment>
    <comment ref="L389" authorId="0" shapeId="0" xr:uid="{00000000-0006-0000-0B00-00006C000000}">
      <text>
        <r>
          <rPr>
            <sz val="11"/>
            <rFont val="Calibri"/>
          </rPr>
          <t>The Cisco router must be configured to have Internet Control Message Protocol (ICMP) redirect messages disabled on all external interfaces.</t>
        </r>
      </text>
    </comment>
    <comment ref="M389" authorId="0" shapeId="0" xr:uid="{00000000-0006-0000-0B00-00006D000000}">
      <text>
        <r>
          <rPr>
            <sz val="11"/>
            <rFont val="Calibri"/>
          </rPr>
          <t>The Cisco perimeter router must be configured to have Proxy ARP disabled on all external interfaces.</t>
        </r>
      </text>
    </comment>
    <comment ref="N389" authorId="0" shapeId="0" xr:uid="{00000000-0006-0000-0B00-00006E000000}">
      <text>
        <r>
          <rPr>
            <sz val="11"/>
            <rFont val="Calibri"/>
          </rPr>
          <t>The Cisco perimeter router must be configured to block all packets with any IP options.</t>
        </r>
      </text>
    </comment>
    <comment ref="O389" authorId="0" shapeId="0" xr:uid="{00000000-0006-0000-0B00-00006F000000}">
      <text>
        <r>
          <rPr>
            <sz val="11"/>
            <rFont val="Calibri"/>
          </rPr>
          <t>The Cisco PE router must be configured to drop all packets with any IP options.</t>
        </r>
      </text>
    </comment>
    <comment ref="P389" authorId="0" shapeId="0" xr:uid="{00000000-0006-0000-0B00-000070000000}">
      <text>
        <r>
          <rPr>
            <sz val="11"/>
            <rFont val="Calibri"/>
          </rPr>
          <t>The Cisco router must be configured to advertise a hop limit of at least 32 in Router Advertisement messages for IPv6 stateless auto-configuration deployments.</t>
        </r>
      </text>
    </comment>
    <comment ref="Q389" authorId="0" shapeId="0" xr:uid="{00000000-0006-0000-0B00-000071000000}">
      <text>
        <r>
          <rPr>
            <sz val="11"/>
            <rFont val="Calibri"/>
          </rPr>
          <t>The Cisco router must not be configured to use IPv6 Site Local Unicast addresses.</t>
        </r>
      </text>
    </comment>
    <comment ref="R389" authorId="0" shapeId="0" xr:uid="{00000000-0006-0000-0B00-000072000000}">
      <text>
        <r>
          <rPr>
            <sz val="11"/>
            <rFont val="Calibri"/>
          </rPr>
          <t>The Cisco perimeter router must be configured to suppress Router Advertisements on all external IPv6-enabled interfaces.</t>
        </r>
      </text>
    </comment>
    <comment ref="S389" authorId="0" shapeId="0" xr:uid="{00000000-0006-0000-0B00-000073000000}">
      <text>
        <r>
          <rPr>
            <sz val="11"/>
            <rFont val="Calibri"/>
          </rPr>
          <t>The Cisco perimeter router must be configured to drop IPv6 undetermined transport packets.</t>
        </r>
      </text>
    </comment>
    <comment ref="T389" authorId="0" shapeId="0" xr:uid="{00000000-0006-0000-0B00-000074000000}">
      <text>
        <r>
          <rPr>
            <sz val="11"/>
            <rFont val="Calibri"/>
          </rPr>
          <t>The Cisco perimeter router must be configured drop IPv6 packets with a Routing Header type 0, 1, or 3–255.</t>
        </r>
      </text>
    </comment>
    <comment ref="U389" authorId="0" shapeId="0" xr:uid="{00000000-0006-0000-0B00-000075000000}">
      <text>
        <r>
          <rPr>
            <sz val="11"/>
            <rFont val="Calibri"/>
          </rPr>
          <t>The Cisco perimeter router must be configured to drop IPv6 packets containing a Hop-by-Hop header with invalid option type values.</t>
        </r>
      </text>
    </comment>
    <comment ref="V389" authorId="0" shapeId="0" xr:uid="{00000000-0006-0000-0B00-000076000000}">
      <text>
        <r>
          <rPr>
            <sz val="11"/>
            <rFont val="Calibri"/>
          </rPr>
          <t>The Cisco perimeter router must be configured to drop IPv6 packets containing a Destination Option header with invalid option type values.</t>
        </r>
      </text>
    </comment>
    <comment ref="W389" authorId="0" shapeId="0" xr:uid="{00000000-0006-0000-0B00-000077000000}">
      <text>
        <r>
          <rPr>
            <sz val="11"/>
            <rFont val="Calibri"/>
          </rPr>
          <t>The Cisco perimeter router must be configured to drop IPv6 packets containing an extension header with the Endpoint Identification option.</t>
        </r>
      </text>
    </comment>
    <comment ref="X389" authorId="0" shapeId="0" xr:uid="{00000000-0006-0000-0B00-000078000000}">
      <text>
        <r>
          <rPr>
            <sz val="11"/>
            <rFont val="Calibri"/>
          </rPr>
          <t>The Cisco perimeter router must be configured to drop IPv6 packets containing the NSAP address option within Destination Option header.</t>
        </r>
      </text>
    </comment>
    <comment ref="Y389" authorId="0" shapeId="0" xr:uid="{00000000-0006-0000-0B00-000068000000}">
      <text>
        <r>
          <rPr>
            <sz val="11"/>
            <rFont val="Calibri"/>
          </rPr>
          <t>The Cisco perimeter router must be configured to drop IPv6 packets containing a Hop-by-Hop or Destination Option extension header with an undefined option type.</t>
        </r>
      </text>
    </comment>
    <comment ref="H390" authorId="0" shapeId="0" xr:uid="{00000000-0006-0000-0B00-000079000000}">
      <text>
        <r>
          <rPr>
            <sz val="11"/>
            <rFont val="Calibri"/>
          </rPr>
          <t>The Cisco PE router must be configured with Unicast Reverse Path Forwarding (uRPF) loose mode enabled on all CE-facing interfaces.</t>
        </r>
      </text>
    </comment>
    <comment ref="I390" authorId="0" shapeId="0" xr:uid="{00000000-0006-0000-0B00-00007A000000}">
      <text>
        <r>
          <rPr>
            <sz val="11"/>
            <rFont val="Calibri"/>
          </rPr>
          <t>The Cisco perimeter router must be configured to restrict it from accepting outbound IP packets that contain an illegitimate address in the source address field via egress filter or by enabling Unicast Reverse Path Forwarding (uRPF).</t>
        </r>
      </text>
    </comment>
    <comment ref="H391" authorId="0" shapeId="0" xr:uid="{00000000-0006-0000-0B00-00007B000000}">
      <text>
        <r>
          <rPr>
            <sz val="11"/>
            <rFont val="Calibri"/>
          </rPr>
          <t>The Cisco router must be configured to enable routing protocol authentication using FIPS 198-1 algorithms with keys not exceeding 180 days of lifetime.</t>
        </r>
      </text>
    </comment>
    <comment ref="I391" authorId="0" shapeId="0" xr:uid="{00000000-0006-0000-0B00-00007C000000}">
      <text>
        <r>
          <rPr>
            <sz val="11"/>
            <rFont val="Calibri"/>
          </rPr>
          <t>The Cisco BGP router must be configured to use a unique key for each autonomous system (AS) that it peers with.</t>
        </r>
      </text>
    </comment>
    <comment ref="H393" authorId="0" shapeId="0" xr:uid="{00000000-0006-0000-0B00-00007D000000}">
      <text>
        <r>
          <rPr>
            <sz val="11"/>
            <rFont val="Calibri"/>
          </rPr>
          <t>The Cisco BGP router must be configured to reject inbound route advertisements for any Bogon prefixes.</t>
        </r>
      </text>
    </comment>
    <comment ref="I393" authorId="0" shapeId="0" xr:uid="{00000000-0006-0000-0B00-000090000000}">
      <text>
        <r>
          <rPr>
            <sz val="11"/>
            <rFont val="Calibri"/>
          </rPr>
          <t>The Cisco BGP router must be configured to reject inbound route advertisements for any prefixes belonging to the local autonomous system (AS).</t>
        </r>
      </text>
    </comment>
    <comment ref="J393" authorId="0" shapeId="0" xr:uid="{00000000-0006-0000-0B00-000091000000}">
      <text>
        <r>
          <rPr>
            <sz val="11"/>
            <rFont val="Calibri"/>
          </rPr>
          <t>The Cisco BGP router must be configured to reject inbound route advertisements from a customer edge (CE) router for prefixes that are not allocated to that customer.</t>
        </r>
      </text>
    </comment>
    <comment ref="K393" authorId="0" shapeId="0" xr:uid="{00000000-0006-0000-0B00-000092000000}">
      <text>
        <r>
          <rPr>
            <sz val="11"/>
            <rFont val="Calibri"/>
          </rPr>
          <t>The Cisco BGP router must be configured to reject outbound route advertisements for any prefixes that do not belong to any customers or the local autonomous system (AS).</t>
        </r>
      </text>
    </comment>
    <comment ref="L393" authorId="0" shapeId="0" xr:uid="{00000000-0006-0000-0B00-000093000000}">
      <text>
        <r>
          <rPr>
            <sz val="11"/>
            <rFont val="Calibri"/>
          </rPr>
          <t>The Cisco BGP router must be configured to reject outbound route advertisements for any prefixes belonging to the IP core.</t>
        </r>
      </text>
    </comment>
    <comment ref="M393" authorId="0" shapeId="0" xr:uid="{00000000-0006-0000-0B00-000094000000}">
      <text>
        <r>
          <rPr>
            <sz val="11"/>
            <rFont val="Calibri"/>
          </rPr>
          <t>The Cisco BGP router must be configured to reject route advertisements from BGP peers that do not list their autonomous system (AS) number as the first AS in the AS_PATH attribute.</t>
        </r>
      </text>
    </comment>
    <comment ref="N393" authorId="0" shapeId="0" xr:uid="{00000000-0006-0000-0B00-000095000000}">
      <text>
        <r>
          <rPr>
            <sz val="11"/>
            <rFont val="Calibri"/>
          </rPr>
          <t>The Cisco BGP router must be configured to reject route advertisements from CE routers with an originating AS in the AS_PATH attribute that does not belong to that customer.</t>
        </r>
      </text>
    </comment>
    <comment ref="O393" authorId="0" shapeId="0" xr:uid="{00000000-0006-0000-0B00-000096000000}">
      <text>
        <r>
          <rPr>
            <sz val="11"/>
            <rFont val="Calibri"/>
          </rPr>
          <t>The Cisco BGP router must be configured to limit the prefix size on any inbound route advertisement to /24 or the least significant prefixes issued to the customer.</t>
        </r>
      </text>
    </comment>
    <comment ref="P393" authorId="0" shapeId="0" xr:uid="{00000000-0006-0000-0B00-000097000000}">
      <text>
        <r>
          <rPr>
            <sz val="11"/>
            <rFont val="Calibri"/>
          </rPr>
          <t>The Cisco BGP router must be configured to use its loopback address as the source address for iBGP peering sessions.</t>
        </r>
      </text>
    </comment>
    <comment ref="Q393" authorId="0" shapeId="0" xr:uid="{00000000-0006-0000-0B00-000098000000}">
      <text>
        <r>
          <rPr>
            <sz val="11"/>
            <rFont val="Calibri"/>
          </rPr>
          <t>The Cisco MPLS router must be configured to use its loopback address as the source address for LDP peering sessions.</t>
        </r>
      </text>
    </comment>
    <comment ref="R393" authorId="0" shapeId="0" xr:uid="{00000000-0006-0000-0B00-000099000000}">
      <text>
        <r>
          <rPr>
            <sz val="11"/>
            <rFont val="Calibri"/>
          </rPr>
          <t>The Cisco MPLS router must be configured to synchronize IGP and LDP to minimize packet loss when an IGP adjacency is established prior to LDP peers completing label exchange.</t>
        </r>
      </text>
    </comment>
    <comment ref="S393" authorId="0" shapeId="0" xr:uid="{00000000-0006-0000-0B00-00009A000000}">
      <text>
        <r>
          <rPr>
            <sz val="11"/>
            <rFont val="Calibri"/>
          </rPr>
          <t>The MPLS router with RSVP-TE enabled must be configured with message pacing to adjust maximum burst and maximum number of RSVP messages to an output queue based on the link speed and input queue size of adjacent core routers.</t>
        </r>
      </text>
    </comment>
    <comment ref="T393" authorId="0" shapeId="0" xr:uid="{00000000-0006-0000-0B00-00009B000000}">
      <text>
        <r>
          <rPr>
            <sz val="11"/>
            <rFont val="Calibri"/>
          </rPr>
          <t>The Cisco MPLS router must be configured to have TTL Propagation disabled.</t>
        </r>
      </text>
    </comment>
    <comment ref="U393" authorId="0" shapeId="0" xr:uid="{00000000-0006-0000-0B00-00009C000000}">
      <text>
        <r>
          <rPr>
            <sz val="11"/>
            <rFont val="Calibri"/>
          </rPr>
          <t>The Cisco PE router must be configured to have each Virtual Routing and Forwarding (VRF) instance bound to the appropriate physical or logical interfaces to maintain traffic separation between all MPLS L3VPNs.</t>
        </r>
      </text>
    </comment>
    <comment ref="V393" authorId="0" shapeId="0" xr:uid="{00000000-0006-0000-0B00-00009D000000}">
      <text>
        <r>
          <rPr>
            <sz val="11"/>
            <rFont val="Calibri"/>
          </rPr>
          <t>The Cisco PE router must be configured to have each Virtual Routing and Forwarding (VRF) instance with the appropriate Route Target (RT).</t>
        </r>
      </text>
    </comment>
    <comment ref="W393" authorId="0" shapeId="0" xr:uid="{00000000-0006-0000-0B00-00009E000000}">
      <text>
        <r>
          <rPr>
            <sz val="11"/>
            <rFont val="Calibri"/>
          </rPr>
          <t>The Cisco PE router must be configured to have each VRF with the appropriate Route Distinguisher (RD).</t>
        </r>
      </text>
    </comment>
    <comment ref="X393" authorId="0" shapeId="0" xr:uid="{00000000-0006-0000-0B00-00009F000000}">
      <text>
        <r>
          <rPr>
            <sz val="11"/>
            <rFont val="Calibri"/>
          </rPr>
          <t>The Cisco PE router providing MPLS Virtual Private Wire Service (VPWS) must be configured to have the appropriate virtual circuit identification (VC ID) for each attachment circuit.</t>
        </r>
      </text>
    </comment>
    <comment ref="Y393" authorId="0" shapeId="0" xr:uid="{00000000-0006-0000-0B00-0000A0000000}">
      <text>
        <r>
          <rPr>
            <sz val="11"/>
            <rFont val="Calibri"/>
          </rPr>
          <t>The Cisco PE router must be configured to block any traffic that is destined to IP core infrastructure.</t>
        </r>
      </text>
    </comment>
    <comment ref="Z393" authorId="0" shapeId="0" xr:uid="{00000000-0006-0000-0B00-00007E000000}">
      <text>
        <r>
          <rPr>
            <sz val="11"/>
            <rFont val="Calibri"/>
          </rPr>
          <t>The Cisco PE router must be configured to enforce a Quality-of-Service (QoS) policy to provide preferred treatment for mission-critical applications.</t>
        </r>
      </text>
    </comment>
    <comment ref="AA393" authorId="0" shapeId="0" xr:uid="{00000000-0006-0000-0B00-00007F000000}">
      <text>
        <r>
          <rPr>
            <sz val="11"/>
            <rFont val="Calibri"/>
          </rPr>
          <t>The Cisco multicast router must be configured to disable Protocol Independent Multicast (PIM) on all interfaces that are not required to support multicast routing.</t>
        </r>
      </text>
    </comment>
    <comment ref="AB393" authorId="0" shapeId="0" xr:uid="{00000000-0006-0000-0B00-000080000000}">
      <text>
        <r>
          <rPr>
            <sz val="11"/>
            <rFont val="Calibri"/>
          </rPr>
          <t>The Cisco multicast router must be configured to bind a Protocol Independent Multicast (PIM) neighbor filter to interfaces that have PIM enabled.</t>
        </r>
      </text>
    </comment>
    <comment ref="AC393" authorId="0" shapeId="0" xr:uid="{00000000-0006-0000-0B00-000081000000}">
      <text>
        <r>
          <rPr>
            <sz val="11"/>
            <rFont val="Calibri"/>
          </rPr>
          <t>The Cisco multicast edge router must be configured to establish boundaries for administratively scoped multicast traffic.</t>
        </r>
      </text>
    </comment>
    <comment ref="AD393" authorId="0" shapeId="0" xr:uid="{00000000-0006-0000-0B00-000082000000}">
      <text>
        <r>
          <rPr>
            <sz val="11"/>
            <rFont val="Calibri"/>
          </rPr>
          <t>The Cisco multicast Rendezvous Point (RP) router must be configured to limit the multicast forwarding cache so that its resources are not saturated by managing an overwhelming number of Protocol Independent Multicast (PIM) and Multicast Source Discovery Protocol (MSDP) source-active entries.</t>
        </r>
      </text>
    </comment>
    <comment ref="AE393" authorId="0" shapeId="0" xr:uid="{00000000-0006-0000-0B00-000083000000}">
      <text>
        <r>
          <rPr>
            <sz val="11"/>
            <rFont val="Calibri"/>
          </rPr>
          <t>The Cisco multicast Rendezvous Point (RP) router must be configured to filter Protocol Independent Multicast (PIM) Register messages received from the Designated Router (DR) for any undesirable multicast groups and sources.</t>
        </r>
      </text>
    </comment>
    <comment ref="AF393" authorId="0" shapeId="0" xr:uid="{00000000-0006-0000-0B00-000084000000}">
      <text>
        <r>
          <rPr>
            <sz val="11"/>
            <rFont val="Calibri"/>
          </rPr>
          <t>The Cisco multicast Rendezvous Point (RP) router must be configured to filter Protocol Independent Multicast (PIM) Join messages received from the Designated Router (DR) for any undesirable multicast groups.</t>
        </r>
      </text>
    </comment>
    <comment ref="AG393" authorId="0" shapeId="0" xr:uid="{00000000-0006-0000-0B00-000085000000}">
      <text>
        <r>
          <rPr>
            <sz val="11"/>
            <rFont val="Calibri"/>
          </rPr>
          <t>The Cisco multicast Designated Router (DR) must be configured to filter the Internet Group Management Protocol (IGMP) and Multicast Listener Discovery (MLD) Report messages to allow hosts to join only multicast groups that have been approved by the organization.</t>
        </r>
      </text>
    </comment>
    <comment ref="AH393" authorId="0" shapeId="0" xr:uid="{00000000-0006-0000-0B00-000086000000}">
      <text>
        <r>
          <rPr>
            <sz val="11"/>
            <rFont val="Calibri"/>
          </rPr>
          <t>The Cisco multicast Designated Router (DR) must be configured to filter the Internet Group Management Protocol (IGMP) and Multicast Listener Discovery (MLD) Report messages to allow hosts to join a multicast group only from sources that have been approved by the organization.</t>
        </r>
      </text>
    </comment>
    <comment ref="AI393" authorId="0" shapeId="0" xr:uid="{00000000-0006-0000-0B00-000087000000}">
      <text>
        <r>
          <rPr>
            <sz val="11"/>
            <rFont val="Calibri"/>
          </rPr>
          <t>The Cisco multicast Designated Router (DR) must be configured to limit the number of mroute states resulting from Internet Group Management Protocol (IGMP) and Multicast Listener Discovery (MLD) Host Membership Reports.</t>
        </r>
      </text>
    </comment>
    <comment ref="AJ393" authorId="0" shapeId="0" xr:uid="{00000000-0006-0000-0B00-000088000000}">
      <text>
        <r>
          <rPr>
            <sz val="11"/>
            <rFont val="Calibri"/>
          </rPr>
          <t>The Cisco multicast Designated Router (DR) must be configured to set the shortest-path tree (SPT) threshold to infinity to minimalize source-group (S, G) state within the multicast topology where Any Source Multicast (ASM) is deployed.</t>
        </r>
      </text>
    </comment>
    <comment ref="AK393" authorId="0" shapeId="0" xr:uid="{00000000-0006-0000-0B00-000089000000}">
      <text>
        <r>
          <rPr>
            <sz val="11"/>
            <rFont val="Calibri"/>
          </rPr>
          <t>The Cisco Multicast Source Discovery Protocol (MSDP) router must be configured to only accept MSDP packets from known MSDP peers.</t>
        </r>
      </text>
    </comment>
    <comment ref="AL393" authorId="0" shapeId="0" xr:uid="{00000000-0006-0000-0B00-00008A000000}">
      <text>
        <r>
          <rPr>
            <sz val="11"/>
            <rFont val="Calibri"/>
          </rPr>
          <t>The Cisco Multicast Source Discovery Protocol (MSDP) router must be configured to authenticate all received MSDP packets.</t>
        </r>
      </text>
    </comment>
    <comment ref="AM393" authorId="0" shapeId="0" xr:uid="{00000000-0006-0000-0B00-00008B000000}">
      <text>
        <r>
          <rPr>
            <sz val="11"/>
            <rFont val="Calibri"/>
          </rPr>
          <t>The Cisco Multicast Source Discovery Protocol (MSDP) router must be configured to filter received source-active multicast advertisements for any undesirable multicast groups and sources.</t>
        </r>
      </text>
    </comment>
    <comment ref="AN393" authorId="0" shapeId="0" xr:uid="{00000000-0006-0000-0B00-00008C000000}">
      <text>
        <r>
          <rPr>
            <sz val="11"/>
            <rFont val="Calibri"/>
          </rPr>
          <t>The Cisco Multicast Source Discovery Protocol (MSDP) router must be configured to filter source-active multicast advertisements to external MSDP peers to avoid global visibility of local-only multicast sources and groups.</t>
        </r>
      </text>
    </comment>
    <comment ref="AO393" authorId="0" shapeId="0" xr:uid="{00000000-0006-0000-0B00-00008D000000}">
      <text>
        <r>
          <rPr>
            <sz val="11"/>
            <rFont val="Calibri"/>
          </rPr>
          <t>The Cisco Multicast Source Discovery Protocol (MSDP) router must be configured to limit the amount of source-active messages it accepts on a per-peer basis.</t>
        </r>
      </text>
    </comment>
    <comment ref="AP393" authorId="0" shapeId="0" xr:uid="{00000000-0006-0000-0B00-00008E000000}">
      <text>
        <r>
          <rPr>
            <sz val="11"/>
            <rFont val="Calibri"/>
          </rPr>
          <t>The Cisco Multicast Source Discovery Protocol (MSDP) router must be configured to use a loopback address as the source address when originating MSDP traffic.</t>
        </r>
      </text>
    </comment>
    <comment ref="AQ393" authorId="0" shapeId="0" xr:uid="{00000000-0006-0000-0B00-00008F000000}">
      <text>
        <r>
          <rPr>
            <sz val="11"/>
            <rFont val="Calibri"/>
          </rPr>
          <t>The Cisco BGP router must be configured to enable the Generalized TTL Security Mechanism (GTSM).</t>
        </r>
      </text>
    </comment>
    <comment ref="H394" authorId="0" shapeId="0" xr:uid="{00000000-0006-0000-0B00-0000A1000000}">
      <text>
        <r>
          <rPr>
            <sz val="11"/>
            <rFont val="Calibri"/>
          </rPr>
          <t>The Cisco BGP router must be configured to reject inbound route advertisements for any Bogon prefixes.</t>
        </r>
      </text>
    </comment>
    <comment ref="I394" authorId="0" shapeId="0" xr:uid="{00000000-0006-0000-0B00-0000A2000000}">
      <text>
        <r>
          <rPr>
            <sz val="11"/>
            <rFont val="Calibri"/>
          </rPr>
          <t>The Cisco BGP router must be configured to reject inbound route advertisements for any prefixes belonging to the local autonomous system (AS).</t>
        </r>
      </text>
    </comment>
    <comment ref="J394" authorId="0" shapeId="0" xr:uid="{00000000-0006-0000-0B00-0000A3000000}">
      <text>
        <r>
          <rPr>
            <sz val="11"/>
            <rFont val="Calibri"/>
          </rPr>
          <t>The Cisco BGP router must be configured to reject inbound route advertisements from a customer edge (CE) router for prefixes that are not allocated to that customer.</t>
        </r>
      </text>
    </comment>
    <comment ref="K394" authorId="0" shapeId="0" xr:uid="{00000000-0006-0000-0B00-0000A4000000}">
      <text>
        <r>
          <rPr>
            <sz val="11"/>
            <rFont val="Calibri"/>
          </rPr>
          <t>The Cisco BGP router must be configured to reject outbound route advertisements for any prefixes that do not belong to any customers or the local autonomous system (AS).</t>
        </r>
      </text>
    </comment>
    <comment ref="L394" authorId="0" shapeId="0" xr:uid="{00000000-0006-0000-0B00-0000A5000000}">
      <text>
        <r>
          <rPr>
            <sz val="11"/>
            <rFont val="Calibri"/>
          </rPr>
          <t>The Cisco BGP router must be configured to reject outbound route advertisements for any prefixes belonging to the IP core.</t>
        </r>
      </text>
    </comment>
    <comment ref="M394" authorId="0" shapeId="0" xr:uid="{00000000-0006-0000-0B00-0000A6000000}">
      <text>
        <r>
          <rPr>
            <sz val="11"/>
            <rFont val="Calibri"/>
          </rPr>
          <t>The Cisco BGP router must be configured to reject route advertisements from BGP peers that do not list their autonomous system (AS) number as the first AS in the AS_PATH attribute.</t>
        </r>
      </text>
    </comment>
    <comment ref="N394" authorId="0" shapeId="0" xr:uid="{00000000-0006-0000-0B00-0000A7000000}">
      <text>
        <r>
          <rPr>
            <sz val="11"/>
            <rFont val="Calibri"/>
          </rPr>
          <t>The Cisco BGP router must be configured to reject route advertisements from CE routers with an originating AS in the AS_PATH attribute that does not belong to that customer.</t>
        </r>
      </text>
    </comment>
    <comment ref="O394" authorId="0" shapeId="0" xr:uid="{00000000-0006-0000-0B00-0000A8000000}">
      <text>
        <r>
          <rPr>
            <sz val="11"/>
            <rFont val="Calibri"/>
          </rPr>
          <t>The Cisco BGP router must be configured to limit the prefix size on any inbound route advertisement to /24 or the least significant prefixes issued to the customer.</t>
        </r>
      </text>
    </comment>
    <comment ref="P394" authorId="0" shapeId="0" xr:uid="{00000000-0006-0000-0B00-0000A9000000}">
      <text>
        <r>
          <rPr>
            <sz val="11"/>
            <rFont val="Calibri"/>
          </rPr>
          <t>The Cisco BGP router must be configured to use its loopback address as the source address for iBGP peering sessions.</t>
        </r>
      </text>
    </comment>
    <comment ref="H400" authorId="0" shapeId="0" xr:uid="{00000000-0006-0000-0B00-0000AA000000}">
      <text>
        <r>
          <rPr>
            <sz val="11"/>
            <rFont val="Calibri"/>
          </rPr>
          <t>The Cisco multicast router must be configured to disable Protocol Independent Multicast (PIM) on all interfaces that are not required to support multicast routing.</t>
        </r>
      </text>
    </comment>
    <comment ref="I400" authorId="0" shapeId="0" xr:uid="{00000000-0006-0000-0B00-0000AB000000}">
      <text>
        <r>
          <rPr>
            <sz val="11"/>
            <rFont val="Calibri"/>
          </rPr>
          <t>The Cisco multicast router must be configured to bind a Protocol Independent Multicast (PIM) neighbor filter to interfaces that have PIM enabled.</t>
        </r>
      </text>
    </comment>
    <comment ref="J400" authorId="0" shapeId="0" xr:uid="{00000000-0006-0000-0B00-0000AC000000}">
      <text>
        <r>
          <rPr>
            <sz val="11"/>
            <rFont val="Calibri"/>
          </rPr>
          <t>The Cisco multicast edge router must be configured to establish boundaries for administratively scoped multicast traffic.</t>
        </r>
      </text>
    </comment>
    <comment ref="K400" authorId="0" shapeId="0" xr:uid="{00000000-0006-0000-0B00-0000AD000000}">
      <text>
        <r>
          <rPr>
            <sz val="11"/>
            <rFont val="Calibri"/>
          </rPr>
          <t>The Cisco multicast Rendezvous Point (RP) router must be configured to limit the multicast forwarding cache so that its resources are not saturated by managing an overwhelming number of Protocol Independent Multicast (PIM) and Multicast Source Discovery Protocol (MSDP) source-active entries.</t>
        </r>
      </text>
    </comment>
    <comment ref="L400" authorId="0" shapeId="0" xr:uid="{00000000-0006-0000-0B00-0000AE000000}">
      <text>
        <r>
          <rPr>
            <sz val="11"/>
            <rFont val="Calibri"/>
          </rPr>
          <t>The Cisco multicast Rendezvous Point (RP) router must be configured to filter Protocol Independent Multicast (PIM) Register messages received from the Designated Router (DR) for any undesirable multicast groups and sources.</t>
        </r>
      </text>
    </comment>
    <comment ref="M400" authorId="0" shapeId="0" xr:uid="{00000000-0006-0000-0B00-0000AF000000}">
      <text>
        <r>
          <rPr>
            <sz val="11"/>
            <rFont val="Calibri"/>
          </rPr>
          <t>The Cisco multicast Rendezvous Point (RP) router must be configured to filter Protocol Independent Multicast (PIM) Join messages received from the Designated Router (DR) for any undesirable multicast groups.</t>
        </r>
      </text>
    </comment>
    <comment ref="N400" authorId="0" shapeId="0" xr:uid="{00000000-0006-0000-0B00-0000B0000000}">
      <text>
        <r>
          <rPr>
            <sz val="11"/>
            <rFont val="Calibri"/>
          </rPr>
          <t>The Cisco multicast Designated Router (DR) must be configured to set the shortest-path tree (SPT) threshold to infinity to minimalize source-group (S, G) state within the multicast topology where Any Source Multicast (ASM) is deployed.</t>
        </r>
      </text>
    </comment>
    <comment ref="O400" authorId="0" shapeId="0" xr:uid="{00000000-0006-0000-0B00-0000B1000000}">
      <text>
        <r>
          <rPr>
            <sz val="11"/>
            <rFont val="Calibri"/>
          </rPr>
          <t>The Cisco Multicast Source Discovery Protocol (MSDP) router must be configured to only accept MSDP packets from known MSDP peers.</t>
        </r>
      </text>
    </comment>
    <comment ref="P400" authorId="0" shapeId="0" xr:uid="{00000000-0006-0000-0B00-0000B2000000}">
      <text>
        <r>
          <rPr>
            <sz val="11"/>
            <rFont val="Calibri"/>
          </rPr>
          <t>The Cisco Multicast Source Discovery Protocol (MSDP) router must be configured to authenticate all received MSDP packets.</t>
        </r>
      </text>
    </comment>
    <comment ref="Q400" authorId="0" shapeId="0" xr:uid="{00000000-0006-0000-0B00-0000B3000000}">
      <text>
        <r>
          <rPr>
            <sz val="11"/>
            <rFont val="Calibri"/>
          </rPr>
          <t>The Cisco Multicast Source Discovery Protocol (MSDP) router must be configured to filter received source-active multicast advertisements for any undesirable multicast groups and sources.</t>
        </r>
      </text>
    </comment>
    <comment ref="R400" authorId="0" shapeId="0" xr:uid="{00000000-0006-0000-0B00-0000B4000000}">
      <text>
        <r>
          <rPr>
            <sz val="11"/>
            <rFont val="Calibri"/>
          </rPr>
          <t>The Cisco Multicast Source Discovery Protocol (MSDP) router must be configured to filter source-active multicast advertisements to external MSDP peers to avoid global visibility of local-only multicast sources and groups.</t>
        </r>
      </text>
    </comment>
    <comment ref="S400" authorId="0" shapeId="0" xr:uid="{00000000-0006-0000-0B00-0000B5000000}">
      <text>
        <r>
          <rPr>
            <sz val="11"/>
            <rFont val="Calibri"/>
          </rPr>
          <t>The Cisco Multicast Source Discovery Protocol (MSDP) router must be configured to limit the amount of source-active messages it accepts on a per-peer basis.</t>
        </r>
      </text>
    </comment>
    <comment ref="T400" authorId="0" shapeId="0" xr:uid="{00000000-0006-0000-0B00-0000B6000000}">
      <text>
        <r>
          <rPr>
            <sz val="11"/>
            <rFont val="Calibri"/>
          </rPr>
          <t>The Cisco Multicast Source Discovery Protocol (MSDP) router must be configured to use a loopback address as the source address when originating MSDP traffic.</t>
        </r>
      </text>
    </comment>
    <comment ref="H401" authorId="0" shapeId="0" xr:uid="{00000000-0006-0000-0B00-0000B7000000}">
      <text>
        <r>
          <rPr>
            <sz val="11"/>
            <rFont val="Calibri"/>
          </rPr>
          <t>The Cisco router must be configured to protect against known types of denial-of-service (DoS) attacks by employing organization-defined security safeguards.</t>
        </r>
      </text>
    </comment>
    <comment ref="I401" authorId="0" shapeId="0" xr:uid="{00000000-0006-0000-0B00-0000B8000000}">
      <text>
        <r>
          <rPr>
            <sz val="11"/>
            <rFont val="Calibri"/>
          </rPr>
          <t>The Cisco router must be configured to protect against or limit the effects of denial-of-service (DoS) attacks by employing control plane protection.</t>
        </r>
      </text>
    </comment>
    <comment ref="J401" authorId="0" shapeId="0" xr:uid="{00000000-0006-0000-0B00-0000B9000000}">
      <text>
        <r>
          <rPr>
            <sz val="11"/>
            <rFont val="Calibri"/>
          </rPr>
          <t>The Cisco BGP router must be configured to use the maximum prefixes feature to protect against route table flooding and prefix de-aggregation attacks.</t>
        </r>
      </text>
    </comment>
    <comment ref="K401" authorId="0" shapeId="0" xr:uid="{00000000-0006-0000-0B00-0000BA000000}">
      <text>
        <r>
          <rPr>
            <sz val="11"/>
            <rFont val="Calibri"/>
          </rPr>
          <t>The Cisco P router must be configured to enforce a Quality-of-Service (QoS) policy to provide preferred treatment for mission-critical applications.</t>
        </r>
      </text>
    </comment>
    <comment ref="L401" authorId="0" shapeId="0" xr:uid="{00000000-0006-0000-0B00-0000BB000000}">
      <text>
        <r>
          <rPr>
            <sz val="11"/>
            <rFont val="Calibri"/>
          </rPr>
          <t>The Cisco PE router must be configured to enforce a Quality-of-Service (QoS) policy to limit the effects of packet flooding denial-of-service (DoS) attacks.</t>
        </r>
      </text>
    </comment>
    <comment ref="M401" authorId="0" shapeId="0" xr:uid="{00000000-0006-0000-0B00-0000BC000000}">
      <text>
        <r>
          <rPr>
            <sz val="11"/>
            <rFont val="Calibri"/>
          </rPr>
          <t>The Cisco multicast Rendezvous Point (RP) must be configured to rate limit the number of Protocol Independent Multicast (PIM) Register messages.</t>
        </r>
      </text>
    </comment>
    <comment ref="H402" authorId="0" shapeId="0" xr:uid="{00000000-0006-0000-0B00-0000BD000000}">
      <text>
        <r>
          <rPr>
            <sz val="11"/>
            <rFont val="Calibri"/>
          </rPr>
          <t>The Cisco router must be configured to protect against known types of denial-of-service (DoS) attacks by employing organization-defined security safeguards.</t>
        </r>
      </text>
    </comment>
    <comment ref="I402" authorId="0" shapeId="0" xr:uid="{00000000-0006-0000-0B00-0000BE000000}">
      <text>
        <r>
          <rPr>
            <sz val="11"/>
            <rFont val="Calibri"/>
          </rPr>
          <t>The Cisco router must be configured to protect against or limit the effects of denial-of-service (DoS) attacks by employing control plane protection.</t>
        </r>
      </text>
    </comment>
    <comment ref="J402" authorId="0" shapeId="0" xr:uid="{00000000-0006-0000-0B00-0000BF000000}">
      <text>
        <r>
          <rPr>
            <sz val="11"/>
            <rFont val="Calibri"/>
          </rPr>
          <t>The Cisco BGP router must be configured to use the maximum prefixes feature to protect against route table flooding and prefix de-aggregation attacks.</t>
        </r>
      </text>
    </comment>
    <comment ref="K402" authorId="0" shapeId="0" xr:uid="{00000000-0006-0000-0B00-0000C0000000}">
      <text>
        <r>
          <rPr>
            <sz val="11"/>
            <rFont val="Calibri"/>
          </rPr>
          <t>The Cisco P router must be configured to enforce a Quality-of-Service (QoS) policy to provide preferred treatment for mission-critical applications.</t>
        </r>
      </text>
    </comment>
    <comment ref="L402" authorId="0" shapeId="0" xr:uid="{00000000-0006-0000-0B00-0000C1000000}">
      <text>
        <r>
          <rPr>
            <sz val="11"/>
            <rFont val="Calibri"/>
          </rPr>
          <t>The Cisco PE router must be configured to enforce a Quality-of-Service (QoS) policy to limit the effects of packet flooding denial-of-service (DoS) attacks.</t>
        </r>
      </text>
    </comment>
    <comment ref="M402" authorId="0" shapeId="0" xr:uid="{00000000-0006-0000-0B00-0000C2000000}">
      <text>
        <r>
          <rPr>
            <sz val="11"/>
            <rFont val="Calibri"/>
          </rPr>
          <t>The Cisco multicast Rendezvous Point (RP) must be configured to rate limit the number of Protocol Independent Multicast (PIM) Register messages.</t>
        </r>
      </text>
    </comment>
    <comment ref="H411" authorId="0" shapeId="0" xr:uid="{00000000-0006-0000-0B00-0000C3000000}">
      <text>
        <r>
          <rPr>
            <sz val="11"/>
            <rFont val="Calibri"/>
          </rPr>
          <t>The Cisco router must be configured to automatically audit account creation.</t>
        </r>
      </text>
    </comment>
    <comment ref="I411" authorId="0" shapeId="0" xr:uid="{00000000-0006-0000-0B00-0000C4000000}">
      <text>
        <r>
          <rPr>
            <sz val="11"/>
            <rFont val="Calibri"/>
          </rPr>
          <t>The Cisco router must be configured to automatically audit account modification.</t>
        </r>
      </text>
    </comment>
    <comment ref="J411" authorId="0" shapeId="0" xr:uid="{00000000-0006-0000-0B00-0000C5000000}">
      <text>
        <r>
          <rPr>
            <sz val="11"/>
            <rFont val="Calibri"/>
          </rPr>
          <t>The Cisco router must be configured to automatically audit account disabling actions.</t>
        </r>
      </text>
    </comment>
    <comment ref="K411" authorId="0" shapeId="0" xr:uid="{00000000-0006-0000-0B00-0000C6000000}">
      <text>
        <r>
          <rPr>
            <sz val="11"/>
            <rFont val="Calibri"/>
          </rPr>
          <t>The Cisco router must be configured to automatically audit account removal actions.</t>
        </r>
      </text>
    </comment>
    <comment ref="L411" authorId="0" shapeId="0" xr:uid="{00000000-0006-0000-0B00-0000C7000000}">
      <text>
        <r>
          <rPr>
            <sz val="11"/>
            <rFont val="Calibri"/>
          </rPr>
          <t>The Cisco router must be configured with only one local account to be used as the account of last resort in the event the authentication server is unavailable.</t>
        </r>
      </text>
    </comment>
    <comment ref="M411" authorId="0" shapeId="0" xr:uid="{00000000-0006-0000-0B00-0000C8000000}">
      <text>
        <r>
          <rPr>
            <sz val="11"/>
            <rFont val="Calibri"/>
          </rPr>
          <t>The Cisco router must be configured to automatically audit account enabling actions.</t>
        </r>
      </text>
    </comment>
    <comment ref="H413" authorId="0" shapeId="0" xr:uid="{00000000-0006-0000-0B00-0000C9000000}">
      <text>
        <r>
          <rPr>
            <sz val="11"/>
            <rFont val="Calibri"/>
          </rPr>
          <t>The Cisco router must be configured to use at least two authentication servers for the purpose of authenticating users prior to granting administrative access.</t>
        </r>
      </text>
    </comment>
    <comment ref="H416" authorId="0" shapeId="0" xr:uid="{00000000-0006-0000-0B00-0000CA000000}">
      <text>
        <r>
          <rPr>
            <sz val="11"/>
            <rFont val="Calibri"/>
          </rPr>
          <t>The Cisco router must be configured to enforce approved authorizations for controlling the flow of management information within the device based on control policies.</t>
        </r>
      </text>
    </comment>
    <comment ref="I416" authorId="0" shapeId="0" xr:uid="{00000000-0006-0000-0B00-0000CB000000}">
      <text>
        <r>
          <rPr>
            <sz val="11"/>
            <rFont val="Calibri"/>
          </rPr>
          <t>The Cisco router must be configured to enforce approved authorizations for controlling the flow of information within the network based on organization-defined information flow control policies.</t>
        </r>
      </text>
    </comment>
    <comment ref="J416" authorId="0" shapeId="0" xr:uid="{00000000-0006-0000-0B00-0000CC000000}">
      <text>
        <r>
          <rPr>
            <sz val="11"/>
            <rFont val="Calibri"/>
          </rPr>
          <t>The Cisco perimeter router must be configured to enforce approved authorizations for controlling the flow of information between interconnected networks in accordance with applicable policy.</t>
        </r>
      </text>
    </comment>
    <comment ref="H420" authorId="0" shapeId="0" xr:uid="{00000000-0006-0000-0B00-0000CD000000}">
      <text>
        <r>
          <rPr>
            <sz val="11"/>
            <rFont val="Calibri"/>
          </rPr>
          <t>The Cisco router must be configured to enforce the limit of three consecutive invalid logon attempts, after which time it must lock out the user account from accessing the device for 15 minutes.</t>
        </r>
      </text>
    </comment>
    <comment ref="I420" authorId="0" shapeId="0" xr:uid="{00000000-0006-0000-0B00-0000CE000000}">
      <text>
        <r>
          <rPr>
            <sz val="11"/>
            <rFont val="Calibri"/>
          </rPr>
          <t>The Cisco router must be configured to generate audit records when successful/unsuccessful logon attempts occur.</t>
        </r>
      </text>
    </comment>
    <comment ref="H421" authorId="0" shapeId="0" xr:uid="{00000000-0006-0000-0B00-0000CF000000}">
      <text>
        <r>
          <rPr>
            <sz val="11"/>
            <rFont val="Calibri"/>
          </rPr>
          <t>The Cisco router must be configured to enforce a minimum 15-character password length.</t>
        </r>
      </text>
    </comment>
    <comment ref="I421" authorId="0" shapeId="0" xr:uid="{00000000-0006-0000-0B00-0000D0000000}">
      <text>
        <r>
          <rPr>
            <sz val="11"/>
            <rFont val="Calibri"/>
          </rPr>
          <t>The Cisco router must be configured to enforce password complexity by requiring that at least one uppercase character be used.</t>
        </r>
      </text>
    </comment>
    <comment ref="J421" authorId="0" shapeId="0" xr:uid="{00000000-0006-0000-0B00-0000D1000000}">
      <text>
        <r>
          <rPr>
            <sz val="11"/>
            <rFont val="Calibri"/>
          </rPr>
          <t>The Cisco router must be configured to enforce password complexity by requiring that at least one lowercase character be used.</t>
        </r>
      </text>
    </comment>
    <comment ref="K421" authorId="0" shapeId="0" xr:uid="{00000000-0006-0000-0B00-0000D2000000}">
      <text>
        <r>
          <rPr>
            <sz val="11"/>
            <rFont val="Calibri"/>
          </rPr>
          <t>The Cisco router must be configured to enforce password complexity by requiring that at least one numeric character be used.</t>
        </r>
      </text>
    </comment>
    <comment ref="L421" authorId="0" shapeId="0" xr:uid="{00000000-0006-0000-0B00-0000D3000000}">
      <text>
        <r>
          <rPr>
            <sz val="11"/>
            <rFont val="Calibri"/>
          </rPr>
          <t>The Cisco router must be configured to enforce password complexity by requiring that at least one special character be used.</t>
        </r>
      </text>
    </comment>
    <comment ref="M421" authorId="0" shapeId="0" xr:uid="{00000000-0006-0000-0B00-0000D4000000}">
      <text>
        <r>
          <rPr>
            <sz val="11"/>
            <rFont val="Calibri"/>
          </rPr>
          <t>The Cisco router must only store cryptographic representations of passwords.</t>
        </r>
      </text>
    </comment>
    <comment ref="H422" authorId="0" shapeId="0" xr:uid="{00000000-0006-0000-0B00-0000D5000000}">
      <text>
        <r>
          <rPr>
            <sz val="11"/>
            <rFont val="Calibri"/>
          </rPr>
          <t>The Cisco router must be configured to enforce a minimum 15-character password length.</t>
        </r>
      </text>
    </comment>
    <comment ref="I422" authorId="0" shapeId="0" xr:uid="{00000000-0006-0000-0B00-0000D6000000}">
      <text>
        <r>
          <rPr>
            <sz val="11"/>
            <rFont val="Calibri"/>
          </rPr>
          <t>The Cisco router must be configured to enforce password complexity by requiring that at least one uppercase character be used.</t>
        </r>
      </text>
    </comment>
    <comment ref="J422" authorId="0" shapeId="0" xr:uid="{00000000-0006-0000-0B00-0000D7000000}">
      <text>
        <r>
          <rPr>
            <sz val="11"/>
            <rFont val="Calibri"/>
          </rPr>
          <t>The Cisco router must be configured to enforce password complexity by requiring that at least one lowercase character be used.</t>
        </r>
      </text>
    </comment>
    <comment ref="K422" authorId="0" shapeId="0" xr:uid="{00000000-0006-0000-0B00-0000D8000000}">
      <text>
        <r>
          <rPr>
            <sz val="11"/>
            <rFont val="Calibri"/>
          </rPr>
          <t>The Cisco router must be configured to enforce password complexity by requiring that at least one numeric character be used.</t>
        </r>
      </text>
    </comment>
    <comment ref="L422" authorId="0" shapeId="0" xr:uid="{00000000-0006-0000-0B00-0000D9000000}">
      <text>
        <r>
          <rPr>
            <sz val="11"/>
            <rFont val="Calibri"/>
          </rPr>
          <t>The Cisco router must be configured to enforce password complexity by requiring that at least one special character be used.</t>
        </r>
      </text>
    </comment>
  </commentList>
</comments>
</file>

<file path=xl/sharedStrings.xml><?xml version="1.0" encoding="utf-8"?>
<sst xmlns="http://schemas.openxmlformats.org/spreadsheetml/2006/main" count="13384" uniqueCount="6390">
  <si>
    <t>Id</t>
  </si>
  <si>
    <t>Title</t>
  </si>
  <si>
    <t>Severity</t>
  </si>
  <si>
    <t>Component</t>
  </si>
  <si>
    <t>MoSCoW</t>
  </si>
  <si>
    <t>OpsImpact</t>
  </si>
  <si>
    <t>Phase</t>
  </si>
  <si>
    <t>ImplStatus</t>
  </si>
  <si>
    <t>Notes</t>
  </si>
  <si>
    <t>Remediation</t>
  </si>
  <si>
    <t>Description</t>
  </si>
  <si>
    <t>Audit</t>
  </si>
  <si>
    <t>Status</t>
  </si>
  <si>
    <t>LogID</t>
  </si>
  <si>
    <t>V-215662</t>
  </si>
  <si>
    <r>
      <rPr>
        <sz val="11"/>
        <rFont val="Calibri"/>
      </rPr>
      <t>The Cisco router must be configured to limit the number of concurrent management sessions to an organization-defined number.</t>
    </r>
  </si>
  <si>
    <t>CAT II (Medium)</t>
  </si>
  <si>
    <t>NDM</t>
  </si>
  <si>
    <t>Unassigned</t>
  </si>
  <si>
    <t>Unassessed</t>
  </si>
  <si>
    <t>Pending</t>
  </si>
  <si>
    <t/>
  </si>
  <si>
    <r>
      <rPr>
        <sz val="11"/>
        <color rgb="FF000000"/>
        <rFont val="Calibri"/>
      </rPr>
      <t>Configure the router to limit the number of concurrent management sessions to an organization-defined number as shown in the example below.</t>
    </r>
    <r>
      <rPr>
        <sz val="11"/>
        <color rgb="FF000000"/>
        <rFont val="Calibri"/>
      </rPr>
      <t xml:space="preserve">
</t>
    </r>
    <r>
      <rPr>
        <sz val="11"/>
        <color rgb="FF000000"/>
        <rFont val="Calibri"/>
      </rPr>
      <t xml:space="preserve">R4(config)#ip http max-connections 2 </t>
    </r>
    <r>
      <rPr>
        <sz val="11"/>
        <color rgb="FF000000"/>
        <rFont val="Calibri"/>
      </rPr>
      <t xml:space="preserve">
</t>
    </r>
    <r>
      <rPr>
        <sz val="11"/>
        <color rgb="FF000000"/>
        <rFont val="Calibri"/>
      </rPr>
      <t xml:space="preserve">R4(config)#line vty 0 1 </t>
    </r>
    <r>
      <rPr>
        <sz val="11"/>
        <color rgb="FF000000"/>
        <rFont val="Calibri"/>
      </rPr>
      <t xml:space="preserve">
</t>
    </r>
    <r>
      <rPr>
        <sz val="11"/>
        <color rgb="FF000000"/>
        <rFont val="Calibri"/>
      </rPr>
      <t>R4(config-line)#transport input ssh</t>
    </r>
    <r>
      <rPr>
        <sz val="11"/>
        <color rgb="FF000000"/>
        <rFont val="Calibri"/>
      </rPr>
      <t xml:space="preserve">
</t>
    </r>
    <r>
      <rPr>
        <sz val="11"/>
        <color rgb="FF000000"/>
        <rFont val="Calibri"/>
      </rPr>
      <t>R4(config-line)#exit</t>
    </r>
    <r>
      <rPr>
        <sz val="11"/>
        <color rgb="FF000000"/>
        <rFont val="Calibri"/>
      </rPr>
      <t xml:space="preserve">
</t>
    </r>
    <r>
      <rPr>
        <sz val="11"/>
        <color rgb="FF000000"/>
        <rFont val="Calibri"/>
      </rPr>
      <t xml:space="preserve">R4(config)#line vty 2 4 </t>
    </r>
    <r>
      <rPr>
        <sz val="11"/>
        <color rgb="FF000000"/>
        <rFont val="Calibri"/>
      </rPr>
      <t xml:space="preserve">
</t>
    </r>
    <r>
      <rPr>
        <sz val="11"/>
        <color rgb="FF000000"/>
        <rFont val="Calibri"/>
      </rPr>
      <t xml:space="preserve">R4(config-line)# transport input none  </t>
    </r>
    <r>
      <rPr>
        <sz val="11"/>
        <color rgb="FF000000"/>
        <rFont val="Calibri"/>
      </rPr>
      <t xml:space="preserve">
</t>
    </r>
    <r>
      <rPr>
        <sz val="11"/>
        <color rgb="FF000000"/>
        <rFont val="Calibri"/>
      </rPr>
      <t>R4(config-line)#end</t>
    </r>
    <r>
      <rPr>
        <sz val="11"/>
        <color rgb="FF000000"/>
        <rFont val="Calibri"/>
      </rPr>
      <t xml:space="preserve">
</t>
    </r>
    <r>
      <rPr>
        <sz val="11"/>
        <color rgb="FF000000"/>
        <rFont val="Calibri"/>
      </rPr>
      <t>To configure session limiting, use the example below.</t>
    </r>
    <r>
      <rPr>
        <sz val="11"/>
        <color rgb="FF000000"/>
        <rFont val="Calibri"/>
      </rPr>
      <t xml:space="preserve">
</t>
    </r>
    <r>
      <rPr>
        <sz val="11"/>
        <color rgb="FF000000"/>
        <rFont val="Calibri"/>
      </rPr>
      <t>R4(config)#line vty 0 4</t>
    </r>
    <r>
      <rPr>
        <sz val="11"/>
        <color rgb="FF000000"/>
        <rFont val="Calibri"/>
      </rPr>
      <t xml:space="preserve">
</t>
    </r>
    <r>
      <rPr>
        <sz val="11"/>
        <color rgb="FF000000"/>
        <rFont val="Calibri"/>
      </rPr>
      <t>R4(config-line)#session-limit 2</t>
    </r>
    <r>
      <rPr>
        <sz val="11"/>
        <color rgb="FF000000"/>
        <rFont val="Calibri"/>
      </rPr>
      <t xml:space="preserve">
</t>
    </r>
    <r>
      <rPr>
        <sz val="11"/>
        <color rgb="FF000000"/>
        <rFont val="Calibri"/>
      </rPr>
      <t>R4(config-line)#transport input ssh</t>
    </r>
  </si>
  <si>
    <r>
      <rPr>
        <sz val="11"/>
        <color rgb="FF000000"/>
        <rFont val="Calibri"/>
      </rPr>
      <t>Device management includes the ability to control the number of administrators and management sessions that manage a device. Limiting the number of allowed administrators and sessions per administrator based on account type, role, or access type is helpful in limiting risks related to DoS attacks.</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should be defined based upon mission needs and the operational environment for each system. At a minimum, limits must be set for SSH, HTTPS, account of last resort, and root account sessions.</t>
    </r>
  </si>
  <si>
    <r>
      <rPr>
        <sz val="11"/>
        <color rgb="FF000000"/>
        <rFont val="Calibri"/>
      </rPr>
      <t>Note: This requirement is not applicable to file transfer actions such as FTP, SCP, and SFTP.</t>
    </r>
    <r>
      <rPr>
        <sz val="11"/>
        <color rgb="FF000000"/>
        <rFont val="Calibri"/>
      </rPr>
      <t xml:space="preserve">
</t>
    </r>
    <r>
      <rPr>
        <sz val="11"/>
        <color rgb="FF000000"/>
        <rFont val="Calibri"/>
      </rPr>
      <t>Review the router configuration to determine if concurrent management sessions are limited as shown in the example below:</t>
    </r>
    <r>
      <rPr>
        <sz val="11"/>
        <color rgb="FF000000"/>
        <rFont val="Calibri"/>
      </rPr>
      <t xml:space="preserve">
</t>
    </r>
    <r>
      <rPr>
        <sz val="11"/>
        <color rgb="FF000000"/>
        <rFont val="Calibri"/>
      </rPr>
      <t xml:space="preserve">ip http secure-server </t>
    </r>
    <r>
      <rPr>
        <sz val="11"/>
        <color rgb="FF000000"/>
        <rFont val="Calibri"/>
      </rPr>
      <t xml:space="preserve">
</t>
    </r>
    <r>
      <rPr>
        <sz val="11"/>
        <color rgb="FF000000"/>
        <rFont val="Calibri"/>
      </rPr>
      <t xml:space="preserve">ip http max-connections 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platforms that support the session-limit command:</t>
    </r>
    <r>
      <rPr>
        <sz val="11"/>
        <color rgb="FF000000"/>
        <rFont val="Calibri"/>
      </rPr>
      <t xml:space="preserve">
</t>
    </r>
    <r>
      <rPr>
        <sz val="11"/>
        <color rgb="FF000000"/>
        <rFont val="Calibri"/>
      </rPr>
      <t>line vty 0 4</t>
    </r>
    <r>
      <rPr>
        <sz val="11"/>
        <color rgb="FF000000"/>
        <rFont val="Calibri"/>
      </rPr>
      <t xml:space="preserve">
</t>
    </r>
    <r>
      <rPr>
        <sz val="11"/>
        <color rgb="FF000000"/>
        <rFont val="Calibri"/>
      </rPr>
      <t>session-limit 2</t>
    </r>
    <r>
      <rPr>
        <sz val="11"/>
        <color rgb="FF000000"/>
        <rFont val="Calibri"/>
      </rPr>
      <t xml:space="preserve">
</t>
    </r>
    <r>
      <rPr>
        <sz val="11"/>
        <color rgb="FF000000"/>
        <rFont val="Calibri"/>
      </rPr>
      <t>transport input ssh</t>
    </r>
    <r>
      <rPr>
        <sz val="11"/>
        <color rgb="FF000000"/>
        <rFont val="Calibri"/>
      </rPr>
      <t xml:space="preserve">
</t>
    </r>
    <r>
      <rPr>
        <sz val="11"/>
        <color rgb="FF000000"/>
        <rFont val="Calibri"/>
      </rPr>
      <t>For those platforms that do not support the session-limit command, the sessions can also be limited by reducing the number of active vty lines as shown in the example below.</t>
    </r>
    <r>
      <rPr>
        <sz val="11"/>
        <color rgb="FF000000"/>
        <rFont val="Calibri"/>
      </rPr>
      <t xml:space="preserve">
</t>
    </r>
    <r>
      <rPr>
        <sz val="11"/>
        <color rgb="FF000000"/>
        <rFont val="Calibri"/>
      </rPr>
      <t>line vty 0 1</t>
    </r>
    <r>
      <rPr>
        <sz val="11"/>
        <color rgb="FF000000"/>
        <rFont val="Calibri"/>
      </rPr>
      <t xml:space="preserve">
</t>
    </r>
    <r>
      <rPr>
        <sz val="11"/>
        <color rgb="FF000000"/>
        <rFont val="Calibri"/>
      </rPr>
      <t>transport input ssh</t>
    </r>
    <r>
      <rPr>
        <sz val="11"/>
        <color rgb="FF000000"/>
        <rFont val="Calibri"/>
      </rPr>
      <t xml:space="preserve">
</t>
    </r>
    <r>
      <rPr>
        <sz val="11"/>
        <color rgb="FF000000"/>
        <rFont val="Calibri"/>
      </rPr>
      <t>line vty 2 4</t>
    </r>
    <r>
      <rPr>
        <sz val="11"/>
        <color rgb="FF000000"/>
        <rFont val="Calibri"/>
      </rPr>
      <t xml:space="preserve">
</t>
    </r>
    <r>
      <rPr>
        <sz val="11"/>
        <color rgb="FF000000"/>
        <rFont val="Calibri"/>
      </rPr>
      <t xml:space="preserve">transport input none </t>
    </r>
    <r>
      <rPr>
        <sz val="11"/>
        <color rgb="FF000000"/>
        <rFont val="Calibri"/>
      </rPr>
      <t xml:space="preserve">
</t>
    </r>
    <r>
      <rPr>
        <sz val="11"/>
        <color rgb="FF000000"/>
        <rFont val="Calibri"/>
      </rPr>
      <t>If the router is not configured to limit the number of concurrent management sessions, this is a finding.</t>
    </r>
  </si>
  <si>
    <t>V-215663</t>
  </si>
  <si>
    <r>
      <rPr>
        <sz val="11"/>
        <rFont val="Calibri"/>
      </rPr>
      <t>The Cisco router must be configured to automatically audit account creation.</t>
    </r>
  </si>
  <si>
    <r>
      <rPr>
        <sz val="11"/>
        <color rgb="FF000000"/>
        <rFont val="Calibri"/>
      </rPr>
      <t>Configure the router to log account creation using the following commands:</t>
    </r>
    <r>
      <rPr>
        <sz val="11"/>
        <color rgb="FF000000"/>
        <rFont val="Calibri"/>
      </rPr>
      <t xml:space="preserve">
</t>
    </r>
    <r>
      <rPr>
        <sz val="11"/>
        <color rgb="FF000000"/>
        <rFont val="Calibri"/>
      </rPr>
      <t>R4(config)#archive</t>
    </r>
    <r>
      <rPr>
        <sz val="11"/>
        <color rgb="FF000000"/>
        <rFont val="Calibri"/>
      </rPr>
      <t xml:space="preserve">
</t>
    </r>
    <r>
      <rPr>
        <sz val="11"/>
        <color rgb="FF000000"/>
        <rFont val="Calibri"/>
      </rPr>
      <t>R4(config-archive)#log config</t>
    </r>
    <r>
      <rPr>
        <sz val="11"/>
        <color rgb="FF000000"/>
        <rFont val="Calibri"/>
      </rPr>
      <t xml:space="preserve">
</t>
    </r>
    <r>
      <rPr>
        <sz val="11"/>
        <color rgb="FF000000"/>
        <rFont val="Calibri"/>
      </rPr>
      <t>R4(config-archive-log-cfg)#logging enable</t>
    </r>
    <r>
      <rPr>
        <sz val="11"/>
        <color rgb="FF000000"/>
        <rFont val="Calibri"/>
      </rPr>
      <t xml:space="preserve">
</t>
    </r>
    <r>
      <rPr>
        <sz val="11"/>
        <color rgb="FF000000"/>
        <rFont val="Calibri"/>
      </rPr>
      <t>R4(config-archive-log-cfg)#logging size 1000</t>
    </r>
    <r>
      <rPr>
        <sz val="11"/>
        <color rgb="FF000000"/>
        <rFont val="Calibri"/>
      </rPr>
      <t xml:space="preserve">
</t>
    </r>
    <r>
      <rPr>
        <sz val="11"/>
        <color rgb="FF000000"/>
        <rFont val="Calibri"/>
      </rPr>
      <t>R4(config-archive-log-cfg)#notify syslog contenttype plaintext</t>
    </r>
    <r>
      <rPr>
        <sz val="11"/>
        <color rgb="FF000000"/>
        <rFont val="Calibri"/>
      </rPr>
      <t xml:space="preserve">
</t>
    </r>
    <r>
      <rPr>
        <sz val="11"/>
        <color rgb="FF000000"/>
        <rFont val="Calibri"/>
      </rPr>
      <t>R4(config-archive-log-cfg)#hidekeys</t>
    </r>
    <r>
      <rPr>
        <sz val="11"/>
        <color rgb="FF000000"/>
        <rFont val="Calibri"/>
      </rPr>
      <t xml:space="preserve">
</t>
    </r>
    <r>
      <rPr>
        <sz val="11"/>
        <color rgb="FF000000"/>
        <rFont val="Calibri"/>
      </rPr>
      <t>R4(config-archive-log-cfg)#end</t>
    </r>
  </si>
  <si>
    <r>
      <rPr>
        <sz val="11"/>
        <color rgb="FF000000"/>
        <rFont val="Calibri"/>
      </rPr>
      <t>Upon gaining access to a network device, an attacker will often first attempt to create a persistent method of reestablishing access. One way to accomplish this is to create a new account. Notification of account creation helps to mitigate this risk. Auditing account creation provides the necessary reconciliation that account management procedures are being followed. Without this audit trail, personnel without the proper authorization may gain access to critical network nodes.</t>
    </r>
  </si>
  <si>
    <r>
      <rPr>
        <sz val="11"/>
        <color rgb="FF000000"/>
        <rFont val="Calibri"/>
      </rPr>
      <t>Review the router configuration to determine if it automatically audits account creation. The configuration should look similar to the example below:</t>
    </r>
    <r>
      <rPr>
        <sz val="11"/>
        <color rgb="FF000000"/>
        <rFont val="Calibri"/>
      </rPr>
      <t xml:space="preserve">
</t>
    </r>
    <r>
      <rPr>
        <sz val="11"/>
        <color rgb="FF000000"/>
        <rFont val="Calibri"/>
      </rPr>
      <t>archive</t>
    </r>
    <r>
      <rPr>
        <sz val="11"/>
        <color rgb="FF000000"/>
        <rFont val="Calibri"/>
      </rPr>
      <t xml:space="preserve">
</t>
    </r>
    <r>
      <rPr>
        <sz val="11"/>
        <color rgb="FF000000"/>
        <rFont val="Calibri"/>
      </rPr>
      <t xml:space="preserve"> log config</t>
    </r>
    <r>
      <rPr>
        <sz val="11"/>
        <color rgb="FF000000"/>
        <rFont val="Calibri"/>
      </rPr>
      <t xml:space="preserve">
</t>
    </r>
    <r>
      <rPr>
        <sz val="11"/>
        <color rgb="FF000000"/>
        <rFont val="Calibri"/>
      </rPr>
      <t xml:space="preserve"> logging enable</t>
    </r>
    <r>
      <rPr>
        <sz val="11"/>
        <color rgb="FF000000"/>
        <rFont val="Calibri"/>
      </rPr>
      <t xml:space="preserve">
</t>
    </r>
    <r>
      <rPr>
        <sz val="11"/>
        <color rgb="FF000000"/>
        <rFont val="Calibri"/>
      </rPr>
      <t>Note: Configuration changes can be viewed using the show archive log config all command.</t>
    </r>
    <r>
      <rPr>
        <sz val="11"/>
        <color rgb="FF000000"/>
        <rFont val="Calibri"/>
      </rPr>
      <t xml:space="preserve">
</t>
    </r>
    <r>
      <rPr>
        <sz val="11"/>
        <color rgb="FF000000"/>
        <rFont val="Calibri"/>
      </rPr>
      <t>If account creation is not automatically audited, this is a finding.</t>
    </r>
  </si>
  <si>
    <t>V-215664</t>
  </si>
  <si>
    <r>
      <rPr>
        <sz val="11"/>
        <rFont val="Calibri"/>
      </rPr>
      <t>The Cisco router must be configured to automatically audit account modification.</t>
    </r>
  </si>
  <si>
    <r>
      <rPr>
        <sz val="11"/>
        <color rgb="FF000000"/>
        <rFont val="Calibri"/>
      </rPr>
      <t>Configure the router to log account modification using the following commands:</t>
    </r>
    <r>
      <rPr>
        <sz val="11"/>
        <color rgb="FF000000"/>
        <rFont val="Calibri"/>
      </rPr>
      <t xml:space="preserve">
</t>
    </r>
    <r>
      <rPr>
        <sz val="11"/>
        <color rgb="FF000000"/>
        <rFont val="Calibri"/>
      </rPr>
      <t>R4(config)#archive</t>
    </r>
    <r>
      <rPr>
        <sz val="11"/>
        <color rgb="FF000000"/>
        <rFont val="Calibri"/>
      </rPr>
      <t xml:space="preserve">
</t>
    </r>
    <r>
      <rPr>
        <sz val="11"/>
        <color rgb="FF000000"/>
        <rFont val="Calibri"/>
      </rPr>
      <t>R4(config-archive)#log config</t>
    </r>
    <r>
      <rPr>
        <sz val="11"/>
        <color rgb="FF000000"/>
        <rFont val="Calibri"/>
      </rPr>
      <t xml:space="preserve">
</t>
    </r>
    <r>
      <rPr>
        <sz val="11"/>
        <color rgb="FF000000"/>
        <rFont val="Calibri"/>
      </rPr>
      <t>R4(config-archive-log-cfg)#logging enable</t>
    </r>
    <r>
      <rPr>
        <sz val="11"/>
        <color rgb="FF000000"/>
        <rFont val="Calibri"/>
      </rPr>
      <t xml:space="preserve">
</t>
    </r>
    <r>
      <rPr>
        <sz val="11"/>
        <color rgb="FF000000"/>
        <rFont val="Calibri"/>
      </rPr>
      <t>R4(config-archive-log-cfg)#logging size 1000</t>
    </r>
    <r>
      <rPr>
        <sz val="11"/>
        <color rgb="FF000000"/>
        <rFont val="Calibri"/>
      </rPr>
      <t xml:space="preserve">
</t>
    </r>
    <r>
      <rPr>
        <sz val="11"/>
        <color rgb="FF000000"/>
        <rFont val="Calibri"/>
      </rPr>
      <t>R4(config-archive-log-cfg)#notify syslog contenttype plaintext</t>
    </r>
    <r>
      <rPr>
        <sz val="11"/>
        <color rgb="FF000000"/>
        <rFont val="Calibri"/>
      </rPr>
      <t xml:space="preserve">
</t>
    </r>
    <r>
      <rPr>
        <sz val="11"/>
        <color rgb="FF000000"/>
        <rFont val="Calibri"/>
      </rPr>
      <t>R4(config-archive-log-cfg)#hidekeys</t>
    </r>
    <r>
      <rPr>
        <sz val="11"/>
        <color rgb="FF000000"/>
        <rFont val="Calibri"/>
      </rPr>
      <t xml:space="preserve">
</t>
    </r>
    <r>
      <rPr>
        <sz val="11"/>
        <color rgb="FF000000"/>
        <rFont val="Calibri"/>
      </rPr>
      <t>R4(config-archive-log-cfg)#end</t>
    </r>
  </si>
  <si>
    <r>
      <rPr>
        <sz val="11"/>
        <color rgb="FF000000"/>
        <rFont val="Calibri"/>
      </rPr>
      <t>Since the accounts in the network device are privileged or system-level accounts, account management is vital to the security of the network device. Account management by a designated authority ensures access to the network device is being controlled in a secure manner by granting access to only authorized personnel with the appropriate and necessary privileges. Auditing account modification along with an automatic notification to appropriate individuals will provide the necessary reconciliation that account management procedures are being followed. If modifications to management accounts are not audited, reconciliation of account management procedures cannot be tracked.</t>
    </r>
  </si>
  <si>
    <r>
      <rPr>
        <sz val="11"/>
        <color rgb="FF000000"/>
        <rFont val="Calibri"/>
      </rPr>
      <t>Review the router configuration to determine if it automatically audits account modification. The configuration should look similar to the example below:</t>
    </r>
    <r>
      <rPr>
        <sz val="11"/>
        <color rgb="FF000000"/>
        <rFont val="Calibri"/>
      </rPr>
      <t xml:space="preserve">
</t>
    </r>
    <r>
      <rPr>
        <sz val="11"/>
        <color rgb="FF000000"/>
        <rFont val="Calibri"/>
      </rPr>
      <t>archive</t>
    </r>
    <r>
      <rPr>
        <sz val="11"/>
        <color rgb="FF000000"/>
        <rFont val="Calibri"/>
      </rPr>
      <t xml:space="preserve">
</t>
    </r>
    <r>
      <rPr>
        <sz val="11"/>
        <color rgb="FF000000"/>
        <rFont val="Calibri"/>
      </rPr>
      <t xml:space="preserve"> log config</t>
    </r>
    <r>
      <rPr>
        <sz val="11"/>
        <color rgb="FF000000"/>
        <rFont val="Calibri"/>
      </rPr>
      <t xml:space="preserve">
</t>
    </r>
    <r>
      <rPr>
        <sz val="11"/>
        <color rgb="FF000000"/>
        <rFont val="Calibri"/>
      </rPr>
      <t xml:space="preserve"> logging enable</t>
    </r>
    <r>
      <rPr>
        <sz val="11"/>
        <color rgb="FF000000"/>
        <rFont val="Calibri"/>
      </rPr>
      <t xml:space="preserve">
</t>
    </r>
    <r>
      <rPr>
        <sz val="11"/>
        <color rgb="FF000000"/>
        <rFont val="Calibri"/>
      </rPr>
      <t>Note: Configuration changes can be viewed using the show archive log config all command.</t>
    </r>
    <r>
      <rPr>
        <sz val="11"/>
        <color rgb="FF000000"/>
        <rFont val="Calibri"/>
      </rPr>
      <t xml:space="preserve">
</t>
    </r>
    <r>
      <rPr>
        <sz val="11"/>
        <color rgb="FF000000"/>
        <rFont val="Calibri"/>
      </rPr>
      <t>If account modification is not automatically audited, this is a finding.</t>
    </r>
  </si>
  <si>
    <t>V-215665</t>
  </si>
  <si>
    <r>
      <rPr>
        <sz val="11"/>
        <rFont val="Calibri"/>
      </rPr>
      <t>The Cisco router must be configured to automatically audit account disabling actions.</t>
    </r>
  </si>
  <si>
    <r>
      <rPr>
        <sz val="11"/>
        <color rgb="FF000000"/>
        <rFont val="Calibri"/>
      </rPr>
      <t>Configure the router to log account disabling using the following commands:</t>
    </r>
    <r>
      <rPr>
        <sz val="11"/>
        <color rgb="FF000000"/>
        <rFont val="Calibri"/>
      </rPr>
      <t xml:space="preserve">
</t>
    </r>
    <r>
      <rPr>
        <sz val="11"/>
        <color rgb="FF000000"/>
        <rFont val="Calibri"/>
      </rPr>
      <t>R4(config)#archive</t>
    </r>
    <r>
      <rPr>
        <sz val="11"/>
        <color rgb="FF000000"/>
        <rFont val="Calibri"/>
      </rPr>
      <t xml:space="preserve">
</t>
    </r>
    <r>
      <rPr>
        <sz val="11"/>
        <color rgb="FF000000"/>
        <rFont val="Calibri"/>
      </rPr>
      <t>R4(config-archive)#log config</t>
    </r>
    <r>
      <rPr>
        <sz val="11"/>
        <color rgb="FF000000"/>
        <rFont val="Calibri"/>
      </rPr>
      <t xml:space="preserve">
</t>
    </r>
    <r>
      <rPr>
        <sz val="11"/>
        <color rgb="FF000000"/>
        <rFont val="Calibri"/>
      </rPr>
      <t>R4(config-archive-log-cfg)#logging enable</t>
    </r>
    <r>
      <rPr>
        <sz val="11"/>
        <color rgb="FF000000"/>
        <rFont val="Calibri"/>
      </rPr>
      <t xml:space="preserve">
</t>
    </r>
    <r>
      <rPr>
        <sz val="11"/>
        <color rgb="FF000000"/>
        <rFont val="Calibri"/>
      </rPr>
      <t>R4(config-archive-log-cfg)#logging size 1000</t>
    </r>
    <r>
      <rPr>
        <sz val="11"/>
        <color rgb="FF000000"/>
        <rFont val="Calibri"/>
      </rPr>
      <t xml:space="preserve">
</t>
    </r>
    <r>
      <rPr>
        <sz val="11"/>
        <color rgb="FF000000"/>
        <rFont val="Calibri"/>
      </rPr>
      <t>R4(config-archive-log-cfg)#notify syslog contenttype plaintext</t>
    </r>
    <r>
      <rPr>
        <sz val="11"/>
        <color rgb="FF000000"/>
        <rFont val="Calibri"/>
      </rPr>
      <t xml:space="preserve">
</t>
    </r>
    <r>
      <rPr>
        <sz val="11"/>
        <color rgb="FF000000"/>
        <rFont val="Calibri"/>
      </rPr>
      <t>R4(config-archive-log-cfg)#hidekeys</t>
    </r>
    <r>
      <rPr>
        <sz val="11"/>
        <color rgb="FF000000"/>
        <rFont val="Calibri"/>
      </rPr>
      <t xml:space="preserve">
</t>
    </r>
    <r>
      <rPr>
        <sz val="11"/>
        <color rgb="FF000000"/>
        <rFont val="Calibri"/>
      </rPr>
      <t>R4(config-archive-log-cfg)#end</t>
    </r>
  </si>
  <si>
    <r>
      <rPr>
        <sz val="11"/>
        <color rgb="FF000000"/>
        <rFont val="Calibri"/>
      </rPr>
      <t>Account management, as a whole, ensures access to the network device is being controlled in a secure manner by granting access to only authorized personnel. Auditing account disabling actions will support account management procedures. When device management accounts are disabled, user or service accessibility may be affected. Auditing also ensures authorized active accounts remain enabled and available for use when required.</t>
    </r>
  </si>
  <si>
    <r>
      <rPr>
        <sz val="11"/>
        <color rgb="FF000000"/>
        <rFont val="Calibri"/>
      </rPr>
      <t>Review the router configuration to determine if it automatically audits account disabling. The configuration should look similar to the example below:</t>
    </r>
    <r>
      <rPr>
        <sz val="11"/>
        <color rgb="FF000000"/>
        <rFont val="Calibri"/>
      </rPr>
      <t xml:space="preserve">
</t>
    </r>
    <r>
      <rPr>
        <sz val="11"/>
        <color rgb="FF000000"/>
        <rFont val="Calibri"/>
      </rPr>
      <t>archive</t>
    </r>
    <r>
      <rPr>
        <sz val="11"/>
        <color rgb="FF000000"/>
        <rFont val="Calibri"/>
      </rPr>
      <t xml:space="preserve">
</t>
    </r>
    <r>
      <rPr>
        <sz val="11"/>
        <color rgb="FF000000"/>
        <rFont val="Calibri"/>
      </rPr>
      <t xml:space="preserve"> log config</t>
    </r>
    <r>
      <rPr>
        <sz val="11"/>
        <color rgb="FF000000"/>
        <rFont val="Calibri"/>
      </rPr>
      <t xml:space="preserve">
</t>
    </r>
    <r>
      <rPr>
        <sz val="11"/>
        <color rgb="FF000000"/>
        <rFont val="Calibri"/>
      </rPr>
      <t xml:space="preserve"> logging enable</t>
    </r>
    <r>
      <rPr>
        <sz val="11"/>
        <color rgb="FF000000"/>
        <rFont val="Calibri"/>
      </rPr>
      <t xml:space="preserve">
</t>
    </r>
    <r>
      <rPr>
        <sz val="11"/>
        <color rgb="FF000000"/>
        <rFont val="Calibri"/>
      </rPr>
      <t>Note: Configuration changes can be viewed using the show archive log config all command.</t>
    </r>
    <r>
      <rPr>
        <sz val="11"/>
        <color rgb="FF000000"/>
        <rFont val="Calibri"/>
      </rPr>
      <t xml:space="preserve">
</t>
    </r>
    <r>
      <rPr>
        <sz val="11"/>
        <color rgb="FF000000"/>
        <rFont val="Calibri"/>
      </rPr>
      <t>If account disabling is not automatically audited, this is a finding.</t>
    </r>
  </si>
  <si>
    <t>V-215666</t>
  </si>
  <si>
    <r>
      <rPr>
        <sz val="11"/>
        <rFont val="Calibri"/>
      </rPr>
      <t>The Cisco router must be configured to automatically audit account removal actions.</t>
    </r>
  </si>
  <si>
    <r>
      <rPr>
        <sz val="11"/>
        <color rgb="FF000000"/>
        <rFont val="Calibri"/>
      </rPr>
      <t>Configure the router to log account removal using the following commands:</t>
    </r>
    <r>
      <rPr>
        <sz val="11"/>
        <color rgb="FF000000"/>
        <rFont val="Calibri"/>
      </rPr>
      <t xml:space="preserve">
</t>
    </r>
    <r>
      <rPr>
        <sz val="11"/>
        <color rgb="FF000000"/>
        <rFont val="Calibri"/>
      </rPr>
      <t>R4(config)#archive</t>
    </r>
    <r>
      <rPr>
        <sz val="11"/>
        <color rgb="FF000000"/>
        <rFont val="Calibri"/>
      </rPr>
      <t xml:space="preserve">
</t>
    </r>
    <r>
      <rPr>
        <sz val="11"/>
        <color rgb="FF000000"/>
        <rFont val="Calibri"/>
      </rPr>
      <t>R4(config-archive)#log config</t>
    </r>
    <r>
      <rPr>
        <sz val="11"/>
        <color rgb="FF000000"/>
        <rFont val="Calibri"/>
      </rPr>
      <t xml:space="preserve">
</t>
    </r>
    <r>
      <rPr>
        <sz val="11"/>
        <color rgb="FF000000"/>
        <rFont val="Calibri"/>
      </rPr>
      <t>R4(config-archive-log-cfg)#logging enable</t>
    </r>
    <r>
      <rPr>
        <sz val="11"/>
        <color rgb="FF000000"/>
        <rFont val="Calibri"/>
      </rPr>
      <t xml:space="preserve">
</t>
    </r>
    <r>
      <rPr>
        <sz val="11"/>
        <color rgb="FF000000"/>
        <rFont val="Calibri"/>
      </rPr>
      <t>R4(config-archive-log-cfg)#logging size 1000</t>
    </r>
    <r>
      <rPr>
        <sz val="11"/>
        <color rgb="FF000000"/>
        <rFont val="Calibri"/>
      </rPr>
      <t xml:space="preserve">
</t>
    </r>
    <r>
      <rPr>
        <sz val="11"/>
        <color rgb="FF000000"/>
        <rFont val="Calibri"/>
      </rPr>
      <t>R4(config-archive-log-cfg)#notify syslog contenttype plaintext</t>
    </r>
    <r>
      <rPr>
        <sz val="11"/>
        <color rgb="FF000000"/>
        <rFont val="Calibri"/>
      </rPr>
      <t xml:space="preserve">
</t>
    </r>
    <r>
      <rPr>
        <sz val="11"/>
        <color rgb="FF000000"/>
        <rFont val="Calibri"/>
      </rPr>
      <t>R4(config-archive-log-cfg)#hidekeys</t>
    </r>
    <r>
      <rPr>
        <sz val="11"/>
        <color rgb="FF000000"/>
        <rFont val="Calibri"/>
      </rPr>
      <t xml:space="preserve">
</t>
    </r>
    <r>
      <rPr>
        <sz val="11"/>
        <color rgb="FF000000"/>
        <rFont val="Calibri"/>
      </rPr>
      <t>R4(config-archive-log-cfg)#end</t>
    </r>
  </si>
  <si>
    <r>
      <rPr>
        <sz val="11"/>
        <color rgb="FF000000"/>
        <rFont val="Calibri"/>
      </rPr>
      <t>Account management, as a whole, ensures access to the network device is being controlled in a secure manner by granting access to only authorized personnel. Auditing account removal actions will support account management procedures. When device management accounts are terminated, user or service accessibility may be affected. Auditing also ensures authorized active accounts remain enabled and available for use when required.</t>
    </r>
  </si>
  <si>
    <r>
      <rPr>
        <sz val="11"/>
        <color rgb="FF000000"/>
        <rFont val="Calibri"/>
      </rPr>
      <t>Review the router configuration to determine if it automatically audits account removal. The configuration should look similar to the example below:</t>
    </r>
    <r>
      <rPr>
        <sz val="11"/>
        <color rgb="FF000000"/>
        <rFont val="Calibri"/>
      </rPr>
      <t xml:space="preserve">
</t>
    </r>
    <r>
      <rPr>
        <sz val="11"/>
        <color rgb="FF000000"/>
        <rFont val="Calibri"/>
      </rPr>
      <t>archive</t>
    </r>
    <r>
      <rPr>
        <sz val="11"/>
        <color rgb="FF000000"/>
        <rFont val="Calibri"/>
      </rPr>
      <t xml:space="preserve">
</t>
    </r>
    <r>
      <rPr>
        <sz val="11"/>
        <color rgb="FF000000"/>
        <rFont val="Calibri"/>
      </rPr>
      <t xml:space="preserve"> log config</t>
    </r>
    <r>
      <rPr>
        <sz val="11"/>
        <color rgb="FF000000"/>
        <rFont val="Calibri"/>
      </rPr>
      <t xml:space="preserve">
</t>
    </r>
    <r>
      <rPr>
        <sz val="11"/>
        <color rgb="FF000000"/>
        <rFont val="Calibri"/>
      </rPr>
      <t xml:space="preserve"> logging enable</t>
    </r>
    <r>
      <rPr>
        <sz val="11"/>
        <color rgb="FF000000"/>
        <rFont val="Calibri"/>
      </rPr>
      <t xml:space="preserve">
</t>
    </r>
    <r>
      <rPr>
        <sz val="11"/>
        <color rgb="FF000000"/>
        <rFont val="Calibri"/>
      </rPr>
      <t>Note: Configuration changes can be viewed using the show archive log config all command.</t>
    </r>
    <r>
      <rPr>
        <sz val="11"/>
        <color rgb="FF000000"/>
        <rFont val="Calibri"/>
      </rPr>
      <t xml:space="preserve">
</t>
    </r>
    <r>
      <rPr>
        <sz val="11"/>
        <color rgb="FF000000"/>
        <rFont val="Calibri"/>
      </rPr>
      <t>If account removal is not automatically audited, this is a finding.</t>
    </r>
  </si>
  <si>
    <t>V-215667</t>
  </si>
  <si>
    <r>
      <rPr>
        <sz val="11"/>
        <rFont val="Calibri"/>
      </rPr>
      <t>The Cisco router must be configured to enforce approved authorizations for controlling the flow of management information within the device based on control policies.</t>
    </r>
  </si>
  <si>
    <r>
      <rPr>
        <sz val="11"/>
        <color rgb="FF000000"/>
        <rFont val="Calibri"/>
      </rPr>
      <t>Configure the Cisco router to restrict management access to specific IP addresses via SSH as shown in the example below.</t>
    </r>
    <r>
      <rPr>
        <sz val="11"/>
        <color rgb="FF000000"/>
        <rFont val="Calibri"/>
      </rPr>
      <t xml:space="preserve">
</t>
    </r>
    <r>
      <rPr>
        <sz val="11"/>
        <color rgb="FF000000"/>
        <rFont val="Calibri"/>
      </rPr>
      <t xml:space="preserve">SW2(config)#ip access-list standard MANAGEMENT_NET </t>
    </r>
    <r>
      <rPr>
        <sz val="11"/>
        <color rgb="FF000000"/>
        <rFont val="Calibri"/>
      </rPr>
      <t xml:space="preserve">
</t>
    </r>
    <r>
      <rPr>
        <sz val="11"/>
        <color rgb="FF000000"/>
        <rFont val="Calibri"/>
      </rPr>
      <t xml:space="preserve">SW2(config-std-nacl)#permit x.x.x.0 0.0.0.255 </t>
    </r>
    <r>
      <rPr>
        <sz val="11"/>
        <color rgb="FF000000"/>
        <rFont val="Calibri"/>
      </rPr>
      <t xml:space="preserve">
</t>
    </r>
    <r>
      <rPr>
        <sz val="11"/>
        <color rgb="FF000000"/>
        <rFont val="Calibri"/>
      </rPr>
      <t xml:space="preserve">SW2(config-std-nacl)#exit </t>
    </r>
    <r>
      <rPr>
        <sz val="11"/>
        <color rgb="FF000000"/>
        <rFont val="Calibri"/>
      </rPr>
      <t xml:space="preserve">
</t>
    </r>
    <r>
      <rPr>
        <sz val="11"/>
        <color rgb="FF000000"/>
        <rFont val="Calibri"/>
      </rPr>
      <t xml:space="preserve">SW2(config)#line vty 0 1 </t>
    </r>
    <r>
      <rPr>
        <sz val="11"/>
        <color rgb="FF000000"/>
        <rFont val="Calibri"/>
      </rPr>
      <t xml:space="preserve">
</t>
    </r>
    <r>
      <rPr>
        <sz val="11"/>
        <color rgb="FF000000"/>
        <rFont val="Calibri"/>
      </rPr>
      <t xml:space="preserve">SW2(config-line)#transport input ssh </t>
    </r>
    <r>
      <rPr>
        <sz val="11"/>
        <color rgb="FF000000"/>
        <rFont val="Calibri"/>
      </rPr>
      <t xml:space="preserve">
</t>
    </r>
    <r>
      <rPr>
        <sz val="11"/>
        <color rgb="FF000000"/>
        <rFont val="Calibri"/>
      </rPr>
      <t xml:space="preserve">SW2(config-line)#access-class MANAGEMENT_NET in </t>
    </r>
    <r>
      <rPr>
        <sz val="11"/>
        <color rgb="FF000000"/>
        <rFont val="Calibri"/>
      </rPr>
      <t xml:space="preserve">
</t>
    </r>
    <r>
      <rPr>
        <sz val="11"/>
        <color rgb="FF000000"/>
        <rFont val="Calibri"/>
      </rPr>
      <t>SW2(config-line)#end</t>
    </r>
  </si>
  <si>
    <r>
      <rPr>
        <sz val="11"/>
        <color rgb="FF000000"/>
        <rFont val="Calibri"/>
      </rPr>
      <t xml:space="preserve">A mechanism to detect and prevent unauthorized communication flow must be configured or provided as part of the system design. If management information flow is not enforced based on approved authorizations, the network device may become compromised. Information flow control regulates where management information is allowed to travel within a network device. The flow of all management information must be monitored and controlled so it does not introduce any unacceptable risk to the network device or data. </t>
    </r>
    <r>
      <rPr>
        <sz val="11"/>
        <color rgb="FF000000"/>
        <rFont val="Calibri"/>
      </rPr>
      <t xml:space="preserve">
</t>
    </r>
    <r>
      <rPr>
        <sz val="11"/>
        <color rgb="FF000000"/>
        <rFont val="Calibri"/>
      </rPr>
      <t>Application-specific examples of enforcement occur in systems that employ rule sets or establish configuration settings that restrict information system services or message-filtering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management information within the system in accordance with applicable policy.</t>
    </r>
  </si>
  <si>
    <r>
      <rPr>
        <sz val="11"/>
        <color rgb="FF000000"/>
        <rFont val="Calibri"/>
      </rPr>
      <t xml:space="preserve">Review the Cisco router configuration to verify that it is compliant with this requirement. </t>
    </r>
    <r>
      <rPr>
        <sz val="11"/>
        <color rgb="FF000000"/>
        <rFont val="Calibri"/>
      </rPr>
      <t xml:space="preserve">
</t>
    </r>
    <r>
      <rPr>
        <sz val="11"/>
        <color rgb="FF000000"/>
        <rFont val="Calibri"/>
      </rPr>
      <t>Step 1: Verify that the line vty has an ACL inbound applied as shown in the example below.</t>
    </r>
    <r>
      <rPr>
        <sz val="11"/>
        <color rgb="FF000000"/>
        <rFont val="Calibri"/>
      </rPr>
      <t xml:space="preserve">
</t>
    </r>
    <r>
      <rPr>
        <sz val="11"/>
        <color rgb="FF000000"/>
        <rFont val="Calibri"/>
      </rPr>
      <t>line vty 0 1</t>
    </r>
    <r>
      <rPr>
        <sz val="11"/>
        <color rgb="FF000000"/>
        <rFont val="Calibri"/>
      </rPr>
      <t xml:space="preserve">
</t>
    </r>
    <r>
      <rPr>
        <sz val="11"/>
        <color rgb="FF000000"/>
        <rFont val="Calibri"/>
      </rPr>
      <t xml:space="preserve"> access-class MANAGEMENT_NET in</t>
    </r>
    <r>
      <rPr>
        <sz val="11"/>
        <color rgb="FF000000"/>
        <rFont val="Calibri"/>
      </rPr>
      <t xml:space="preserve">
</t>
    </r>
    <r>
      <rPr>
        <sz val="11"/>
        <color rgb="FF000000"/>
        <rFont val="Calibri"/>
      </rPr>
      <t xml:space="preserve"> transport input ssh</t>
    </r>
    <r>
      <rPr>
        <sz val="11"/>
        <color rgb="FF000000"/>
        <rFont val="Calibri"/>
      </rPr>
      <t xml:space="preserve">
</t>
    </r>
    <r>
      <rPr>
        <sz val="11"/>
        <color rgb="FF000000"/>
        <rFont val="Calibri"/>
      </rPr>
      <t>Step 2: Verify that the ACL permits only hosts from the management network to access the router.</t>
    </r>
    <r>
      <rPr>
        <sz val="11"/>
        <color rgb="FF000000"/>
        <rFont val="Calibri"/>
      </rPr>
      <t xml:space="preserve">
</t>
    </r>
    <r>
      <rPr>
        <sz val="11"/>
        <color rgb="FF000000"/>
        <rFont val="Calibri"/>
      </rPr>
      <t xml:space="preserve">ip access-list extended MANAGEMENT_NET </t>
    </r>
    <r>
      <rPr>
        <sz val="11"/>
        <color rgb="FF000000"/>
        <rFont val="Calibri"/>
      </rPr>
      <t xml:space="preserve">
</t>
    </r>
    <r>
      <rPr>
        <sz val="11"/>
        <color rgb="FF000000"/>
        <rFont val="Calibri"/>
      </rPr>
      <t>permit ip x.x.x.0 0.0.0.255 any</t>
    </r>
    <r>
      <rPr>
        <sz val="11"/>
        <color rgb="FF000000"/>
        <rFont val="Calibri"/>
      </rPr>
      <t xml:space="preserve">
</t>
    </r>
    <r>
      <rPr>
        <sz val="11"/>
        <color rgb="FF000000"/>
        <rFont val="Calibri"/>
      </rPr>
      <t>deny   ip any any log-input</t>
    </r>
    <r>
      <rPr>
        <sz val="11"/>
        <color rgb="FF000000"/>
        <rFont val="Calibri"/>
      </rPr>
      <t xml:space="preserve">
</t>
    </r>
    <r>
      <rPr>
        <sz val="11"/>
        <color rgb="FF000000"/>
        <rFont val="Calibri"/>
      </rPr>
      <t>If the Cisco router is not configured to enforce approved authorizations for controlling the flow of management information within the device based on control policies, this is a finding.</t>
    </r>
  </si>
  <si>
    <t>V-215668</t>
  </si>
  <si>
    <r>
      <rPr>
        <sz val="11"/>
        <rFont val="Calibri"/>
      </rPr>
      <t>The Cisco router must be configured to enforce the limit of three consecutive invalid logon attempts, after which time it must lock out the user account from accessing the device for 15 minutes.</t>
    </r>
  </si>
  <si>
    <r>
      <rPr>
        <sz val="11"/>
        <color rgb="FF000000"/>
        <rFont val="Calibri"/>
      </rPr>
      <t>Configure the Cisco router to enforce the limit of three consecutive invalid logon attempts as shown in the example below.</t>
    </r>
    <r>
      <rPr>
        <sz val="11"/>
        <color rgb="FF000000"/>
        <rFont val="Calibri"/>
      </rPr>
      <t xml:space="preserve">
</t>
    </r>
    <r>
      <rPr>
        <sz val="11"/>
        <color rgb="FF000000"/>
        <rFont val="Calibri"/>
      </rPr>
      <t>R2(config)#login block-for 900 attempts 3 within 120</t>
    </r>
  </si>
  <si>
    <r>
      <rPr>
        <sz val="11"/>
        <color rgb="FF000000"/>
        <rFont val="Calibri"/>
      </rPr>
      <t>By limiting the number of failed logon attempts, the risk of unauthorized system access via user password guessing, otherwise known as brute-forcing, is reduced.</t>
    </r>
  </si>
  <si>
    <r>
      <rPr>
        <sz val="11"/>
        <color rgb="FF000000"/>
        <rFont val="Calibri"/>
      </rPr>
      <t>Review the Cisco router configuration to verify that it enforces the limit of three consecutive invalid logon attempts as shown in the example below.</t>
    </r>
    <r>
      <rPr>
        <sz val="11"/>
        <color rgb="FF000000"/>
        <rFont val="Calibri"/>
      </rPr>
      <t xml:space="preserve">
</t>
    </r>
    <r>
      <rPr>
        <sz val="11"/>
        <color rgb="FF000000"/>
        <rFont val="Calibri"/>
      </rPr>
      <t>login block-for 900 attempts 3 within 120</t>
    </r>
    <r>
      <rPr>
        <sz val="11"/>
        <color rgb="FF000000"/>
        <rFont val="Calibri"/>
      </rPr>
      <t xml:space="preserve">
</t>
    </r>
    <r>
      <rPr>
        <sz val="11"/>
        <color rgb="FF000000"/>
        <rFont val="Calibri"/>
      </rPr>
      <t>Note: The configuration example above will block any login attempt for 15 minutes after three consecutive invalid logon attempts within a two-minute period.</t>
    </r>
    <r>
      <rPr>
        <sz val="11"/>
        <color rgb="FF000000"/>
        <rFont val="Calibri"/>
      </rPr>
      <t xml:space="preserve">
</t>
    </r>
    <r>
      <rPr>
        <sz val="11"/>
        <color rgb="FF000000"/>
        <rFont val="Calibri"/>
      </rPr>
      <t>If the Cisco router is not configured to enforce the limit of three consecutive invalid logon attempts, this is a finding.</t>
    </r>
  </si>
  <si>
    <t>V-215669</t>
  </si>
  <si>
    <r>
      <rPr>
        <sz val="11"/>
        <rFont val="Calibri"/>
      </rPr>
      <t>The Cisco router must be configured to display the Standard Mandatory DoD Notice and Consent Banner before granting access to the device.</t>
    </r>
  </si>
  <si>
    <r>
      <rPr>
        <sz val="11"/>
        <color rgb="FF000000"/>
        <rFont val="Calibri"/>
      </rPr>
      <t>Configure the Cisco router to display the Standard Mandatory DoD Notice and Consent Banner before granting access as shown in the following example:</t>
    </r>
    <r>
      <rPr>
        <sz val="11"/>
        <color rgb="FF000000"/>
        <rFont val="Calibri"/>
      </rPr>
      <t xml:space="preserve">
</t>
    </r>
    <r>
      <rPr>
        <sz val="11"/>
        <color rgb="FF000000"/>
        <rFont val="Calibri"/>
      </rPr>
      <t>R1(config)#banner login #</t>
    </r>
    <r>
      <rPr>
        <sz val="11"/>
        <color rgb="FF000000"/>
        <rFont val="Calibri"/>
      </rPr>
      <t xml:space="preserve">
</t>
    </r>
    <r>
      <rPr>
        <sz val="11"/>
        <color rgb="FF000000"/>
        <rFont val="Calibri"/>
      </rPr>
      <t>Enter TEXT message. End with the character '#'.</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R1(config)#end</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</si>
  <si>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</si>
  <si>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banner login ^C</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^C</t>
    </r>
    <r>
      <rPr>
        <sz val="11"/>
        <color rgb="FF000000"/>
        <rFont val="Calibri"/>
      </rPr>
      <t xml:space="preserve">
</t>
    </r>
    <r>
      <rPr>
        <sz val="11"/>
        <color rgb="FF000000"/>
        <rFont val="Calibri"/>
      </rPr>
      <t>If the Cisco router is not configured to display the Standard Mandatory DoD Notice and Consent Banner before granting access to the device, this is a finding.</t>
    </r>
  </si>
  <si>
    <t>V-215670</t>
  </si>
  <si>
    <r>
      <rPr>
        <sz val="11"/>
        <rFont val="Calibri"/>
      </rPr>
      <t>The Cisco device must be configured to audit all administrator activity.</t>
    </r>
  </si>
  <si>
    <r>
      <rPr>
        <sz val="11"/>
        <color rgb="FF000000"/>
        <rFont val="Calibri"/>
      </rPr>
      <t>Configure the router to log administrator activity as shown in the example below.</t>
    </r>
    <r>
      <rPr>
        <sz val="11"/>
        <color rgb="FF000000"/>
        <rFont val="Calibri"/>
      </rPr>
      <t xml:space="preserve">
</t>
    </r>
    <r>
      <rPr>
        <sz val="11"/>
        <color rgb="FF000000"/>
        <rFont val="Calibri"/>
      </rPr>
      <t>R1(config)#logging userinfo</t>
    </r>
    <r>
      <rPr>
        <sz val="11"/>
        <color rgb="FF000000"/>
        <rFont val="Calibri"/>
      </rPr>
      <t xml:space="preserve">
</t>
    </r>
    <r>
      <rPr>
        <sz val="11"/>
        <color rgb="FF000000"/>
        <rFont val="Calibri"/>
      </rPr>
      <t>R1(config)#archive</t>
    </r>
    <r>
      <rPr>
        <sz val="11"/>
        <color rgb="FF000000"/>
        <rFont val="Calibri"/>
      </rPr>
      <t xml:space="preserve">
</t>
    </r>
    <r>
      <rPr>
        <sz val="11"/>
        <color rgb="FF000000"/>
        <rFont val="Calibri"/>
      </rPr>
      <t>R1(config-archive)#log config</t>
    </r>
    <r>
      <rPr>
        <sz val="11"/>
        <color rgb="FF000000"/>
        <rFont val="Calibri"/>
      </rPr>
      <t xml:space="preserve">
</t>
    </r>
    <r>
      <rPr>
        <sz val="11"/>
        <color rgb="FF000000"/>
        <rFont val="Calibri"/>
      </rPr>
      <t>R1(config-archive-log-cfg)#logging enable</t>
    </r>
    <r>
      <rPr>
        <sz val="11"/>
        <color rgb="FF000000"/>
        <rFont val="Calibri"/>
      </rPr>
      <t xml:space="preserve">
</t>
    </r>
    <r>
      <rPr>
        <sz val="11"/>
        <color rgb="FF000000"/>
        <rFont val="Calibri"/>
      </rPr>
      <t>R1(config-archive-log-cfg)#logging size 1000</t>
    </r>
    <r>
      <rPr>
        <sz val="11"/>
        <color rgb="FF000000"/>
        <rFont val="Calibri"/>
      </rPr>
      <t xml:space="preserve">
</t>
    </r>
    <r>
      <rPr>
        <sz val="11"/>
        <color rgb="FF000000"/>
        <rFont val="Calibri"/>
      </rPr>
      <t>R1(config-archive-log-cfg)#notify syslog contenttype plaintext</t>
    </r>
    <r>
      <rPr>
        <sz val="11"/>
        <color rgb="FF000000"/>
        <rFont val="Calibri"/>
      </rPr>
      <t xml:space="preserve">
</t>
    </r>
    <r>
      <rPr>
        <sz val="11"/>
        <color rgb="FF000000"/>
        <rFont val="Calibri"/>
      </rPr>
      <t>R1(config-archive-log-cfg)#hidekeys</t>
    </r>
    <r>
      <rPr>
        <sz val="11"/>
        <color rgb="FF000000"/>
        <rFont val="Calibri"/>
      </rPr>
      <t xml:space="preserve">
</t>
    </r>
    <r>
      <rPr>
        <sz val="11"/>
        <color rgb="FF000000"/>
        <rFont val="Calibri"/>
      </rPr>
      <t>R1(config-archive-log-cfg)#end</t>
    </r>
  </si>
  <si>
    <r>
      <rPr>
        <sz val="11"/>
        <color rgb="FF000000"/>
        <rFont val="Calibri"/>
      </rPr>
      <t>This requirement supports non-repudiation of actions taken by an administrator and is required in order to maintain the integrity of the configuration management process. All configuration changes to the network device are logged, and administrators authenticate with two-factor authentication before gaining administrative access. Together, these processes will ensure the administrators can be held accountable for the configuration changes they implement.</t>
    </r>
    <r>
      <rPr>
        <sz val="11"/>
        <color rgb="FF000000"/>
        <rFont val="Calibri"/>
      </rPr>
      <t xml:space="preserve">
</t>
    </r>
    <r>
      <rPr>
        <sz val="11"/>
        <color rgb="FF000000"/>
        <rFont val="Calibri"/>
      </rPr>
      <t>To meet this requirement, the network device must log administrator access and activity.</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</si>
  <si>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hostname R1</t>
    </r>
    <r>
      <rPr>
        <sz val="11"/>
        <color rgb="FF000000"/>
        <rFont val="Calibri"/>
      </rPr>
      <t xml:space="preserve">
</t>
    </r>
    <r>
      <rPr>
        <sz val="11"/>
        <color rgb="FF000000"/>
        <rFont val="Calibri"/>
      </rPr>
      <t>!</t>
    </r>
    <r>
      <rPr>
        <sz val="11"/>
        <color rgb="FF000000"/>
        <rFont val="Calibri"/>
      </rPr>
      <t xml:space="preserve">
</t>
    </r>
    <r>
      <rPr>
        <sz val="11"/>
        <color rgb="FF000000"/>
        <rFont val="Calibri"/>
      </rPr>
      <t>logging userinfo</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archive</t>
    </r>
    <r>
      <rPr>
        <sz val="11"/>
        <color rgb="FF000000"/>
        <rFont val="Calibri"/>
      </rPr>
      <t xml:space="preserve">
</t>
    </r>
    <r>
      <rPr>
        <sz val="11"/>
        <color rgb="FF000000"/>
        <rFont val="Calibri"/>
      </rPr>
      <t xml:space="preserve"> log config</t>
    </r>
    <r>
      <rPr>
        <sz val="11"/>
        <color rgb="FF000000"/>
        <rFont val="Calibri"/>
      </rPr>
      <t xml:space="preserve">
</t>
    </r>
    <r>
      <rPr>
        <sz val="11"/>
        <color rgb="FF000000"/>
        <rFont val="Calibri"/>
      </rPr>
      <t xml:space="preserve"> logging enable</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logging userinfo global configuration command will generate a log when a user increases his or her privilege level.</t>
    </r>
    <r>
      <rPr>
        <sz val="11"/>
        <color rgb="FF000000"/>
        <rFont val="Calibri"/>
      </rPr>
      <t xml:space="preserve">
</t>
    </r>
    <r>
      <rPr>
        <sz val="11"/>
        <color rgb="FF000000"/>
        <rFont val="Calibri"/>
      </rPr>
      <t>If logging of administrator activity is not configured, this is a finding.</t>
    </r>
  </si>
  <si>
    <t>V-215672</t>
  </si>
  <si>
    <r>
      <rPr>
        <sz val="11"/>
        <rFont val="Calibri"/>
      </rPr>
      <t>The Cisco router must produce audit records containing information to establish when (date and time) the events occurred.</t>
    </r>
  </si>
  <si>
    <r>
      <rPr>
        <sz val="11"/>
        <color rgb="FF000000"/>
        <rFont val="Calibri"/>
      </rPr>
      <t>Configure the router to include the date and time on all log records as shown in the example below.</t>
    </r>
    <r>
      <rPr>
        <sz val="11"/>
        <color rgb="FF000000"/>
        <rFont val="Calibri"/>
      </rPr>
      <t xml:space="preserve">
</t>
    </r>
    <r>
      <rPr>
        <sz val="11"/>
        <color rgb="FF000000"/>
        <rFont val="Calibri"/>
      </rPr>
      <t>R1(config)#service timestamps log datetime localtime</t>
    </r>
  </si>
  <si>
    <r>
      <rPr>
        <sz val="11"/>
        <color rgb="FF000000"/>
        <rFont val="Calibri"/>
      </rPr>
      <t>It is essential for security personnel to know what is being done, what was attempted, where it was done, when it was done, and by whom it was done in order to compile an accurate risk assessment. Logging the date and time of each detected event provides a means of investigating an attack; recognizing resource utilization or capacity thresholds; or identifying an improperly configured network device. In order to establish and correlate the series of events leading up to an outage or attack, it is imperative the date and time are recorded in all log records.</t>
    </r>
  </si>
  <si>
    <r>
      <rPr>
        <sz val="11"/>
        <color rgb="FF000000"/>
        <rFont val="Calibri"/>
      </rPr>
      <t>Verify that the router is configured to include the date and time on all log records as shown in the configuration example below.</t>
    </r>
    <r>
      <rPr>
        <sz val="11"/>
        <color rgb="FF000000"/>
        <rFont val="Calibri"/>
      </rPr>
      <t xml:space="preserve">
</t>
    </r>
    <r>
      <rPr>
        <sz val="11"/>
        <color rgb="FF000000"/>
        <rFont val="Calibri"/>
      </rPr>
      <t>service timestamps log datetime localtime</t>
    </r>
    <r>
      <rPr>
        <sz val="11"/>
        <color rgb="FF000000"/>
        <rFont val="Calibri"/>
      </rPr>
      <t xml:space="preserve">
</t>
    </r>
    <r>
      <rPr>
        <sz val="11"/>
        <color rgb="FF000000"/>
        <rFont val="Calibri"/>
      </rPr>
      <t>If time stamps is not configured, this is a finding.</t>
    </r>
  </si>
  <si>
    <t>V-215673</t>
  </si>
  <si>
    <r>
      <rPr>
        <sz val="11"/>
        <rFont val="Calibri"/>
      </rPr>
      <t>The Cisco router must produce audit records containing information to establish where the events occurred.</t>
    </r>
  </si>
  <si>
    <r>
      <rPr>
        <sz val="11"/>
        <color rgb="FF000000"/>
        <rFont val="Calibri"/>
      </rPr>
      <t>Configure the log-input parameter after any deny statements to provide the location as to where packets have been dropped via an ACL.</t>
    </r>
    <r>
      <rPr>
        <sz val="11"/>
        <color rgb="FF000000"/>
        <rFont val="Calibri"/>
      </rPr>
      <t xml:space="preserve">
</t>
    </r>
    <r>
      <rPr>
        <sz val="11"/>
        <color rgb="FF000000"/>
        <rFont val="Calibri"/>
      </rPr>
      <t>R1(config)#ip access-list extended BLOCK_INBOUND</t>
    </r>
    <r>
      <rPr>
        <sz val="11"/>
        <color rgb="FF000000"/>
        <rFont val="Calibri"/>
      </rPr>
      <t xml:space="preserve">
</t>
    </r>
    <r>
      <rPr>
        <sz val="11"/>
        <color rgb="FF000000"/>
        <rFont val="Calibri"/>
      </rPr>
      <t>R1(config-ext-nacl)#deny icmp any any log-input</t>
    </r>
  </si>
  <si>
    <r>
      <rPr>
        <sz val="11"/>
        <color rgb="FF000000"/>
        <rFont val="Calibri"/>
      </rPr>
      <t>In order to compile an accurate risk assessment and provide forensic analysis, it is essential for security personnel to know where events occurred, such as device hardware components, device software modules, session identifiers, filenames, host names, and functionality.</t>
    </r>
    <r>
      <rPr>
        <sz val="11"/>
        <color rgb="FF000000"/>
        <rFont val="Calibri"/>
      </rPr>
      <t xml:space="preserve">
</t>
    </r>
    <r>
      <rPr>
        <sz val="11"/>
        <color rgb="FF000000"/>
        <rFont val="Calibri"/>
      </rPr>
      <t>Associating information about where the event occurred within the network device provides a means of investigating an attack; recognizing resource utilization or capacity thresholds; or identifying an improperly configured device.</t>
    </r>
  </si>
  <si>
    <r>
      <rPr>
        <sz val="11"/>
        <color rgb="FF000000"/>
        <rFont val="Calibri"/>
      </rPr>
      <t>Review the deny statements in all interface ACLs to determine if the log-input parameter has been configured as shown in the example below.</t>
    </r>
    <r>
      <rPr>
        <sz val="11"/>
        <color rgb="FF000000"/>
        <rFont val="Calibri"/>
      </rPr>
      <t xml:space="preserve">
</t>
    </r>
    <r>
      <rPr>
        <sz val="11"/>
        <color rgb="FF000000"/>
        <rFont val="Calibri"/>
      </rPr>
      <t>NOTE: log-input can only apply to interface bound ACLs.</t>
    </r>
    <r>
      <rPr>
        <sz val="11"/>
        <color rgb="FF000000"/>
        <rFont val="Calibri"/>
      </rPr>
      <t xml:space="preserve">
</t>
    </r>
    <r>
      <rPr>
        <sz val="11"/>
        <color rgb="FF000000"/>
        <rFont val="Calibri"/>
      </rPr>
      <t>ip access-list extended BLOCK_INBOUND</t>
    </r>
    <r>
      <rPr>
        <sz val="11"/>
        <color rgb="FF000000"/>
        <rFont val="Calibri"/>
      </rPr>
      <t xml:space="preserve">
</t>
    </r>
    <r>
      <rPr>
        <sz val="11"/>
        <color rgb="FF000000"/>
        <rFont val="Calibri"/>
      </rPr>
      <t xml:space="preserve"> deny  icmp any any log-input</t>
    </r>
    <r>
      <rPr>
        <sz val="11"/>
        <color rgb="FF000000"/>
        <rFont val="Calibri"/>
      </rPr>
      <t xml:space="preserve">
</t>
    </r>
    <r>
      <rPr>
        <sz val="11"/>
        <color rgb="FF000000"/>
        <rFont val="Calibri"/>
      </rPr>
      <t>If the router is not configured with the log-input parameter after any deny statements to note where packets have been dropped via an ACL, this is a finding.</t>
    </r>
  </si>
  <si>
    <t>V-215674</t>
  </si>
  <si>
    <r>
      <rPr>
        <sz val="11"/>
        <rFont val="Calibri"/>
      </rPr>
      <t>The Cisco router must be configured to generate audit records containing the full-text recording of privileged commands.</t>
    </r>
  </si>
  <si>
    <r>
      <rPr>
        <sz val="11"/>
        <color rgb="FF000000"/>
        <rFont val="Calibri"/>
      </rPr>
      <t>Configure the Cisco router to log all configuration changes as shown in the example below.</t>
    </r>
    <r>
      <rPr>
        <sz val="11"/>
        <color rgb="FF000000"/>
        <rFont val="Calibri"/>
      </rPr>
      <t xml:space="preserve">
</t>
    </r>
    <r>
      <rPr>
        <sz val="11"/>
        <color rgb="FF000000"/>
        <rFont val="Calibri"/>
      </rPr>
      <t>R4(config)#archive</t>
    </r>
    <r>
      <rPr>
        <sz val="11"/>
        <color rgb="FF000000"/>
        <rFont val="Calibri"/>
      </rPr>
      <t xml:space="preserve">
</t>
    </r>
    <r>
      <rPr>
        <sz val="11"/>
        <color rgb="FF000000"/>
        <rFont val="Calibri"/>
      </rPr>
      <t>R4(config-archive)#log config</t>
    </r>
    <r>
      <rPr>
        <sz val="11"/>
        <color rgb="FF000000"/>
        <rFont val="Calibri"/>
      </rPr>
      <t xml:space="preserve">
</t>
    </r>
    <r>
      <rPr>
        <sz val="11"/>
        <color rgb="FF000000"/>
        <rFont val="Calibri"/>
      </rPr>
      <t>R4(config-archive-log-cfg)#logging enable</t>
    </r>
    <r>
      <rPr>
        <sz val="11"/>
        <color rgb="FF000000"/>
        <rFont val="Calibri"/>
      </rPr>
      <t xml:space="preserve">
</t>
    </r>
    <r>
      <rPr>
        <sz val="11"/>
        <color rgb="FF000000"/>
        <rFont val="Calibri"/>
      </rPr>
      <t>R4(config-archive-log-cfg)#logging size 1000</t>
    </r>
    <r>
      <rPr>
        <sz val="11"/>
        <color rgb="FF000000"/>
        <rFont val="Calibri"/>
      </rPr>
      <t xml:space="preserve">
</t>
    </r>
    <r>
      <rPr>
        <sz val="11"/>
        <color rgb="FF000000"/>
        <rFont val="Calibri"/>
      </rPr>
      <t>R4(config-archive-log-cfg)#notify syslog contenttype plaintext</t>
    </r>
    <r>
      <rPr>
        <sz val="11"/>
        <color rgb="FF000000"/>
        <rFont val="Calibri"/>
      </rPr>
      <t xml:space="preserve">
</t>
    </r>
    <r>
      <rPr>
        <sz val="11"/>
        <color rgb="FF000000"/>
        <rFont val="Calibri"/>
      </rPr>
      <t>R4(config-archive-log-cfg)#hidekeys</t>
    </r>
    <r>
      <rPr>
        <sz val="11"/>
        <color rgb="FF000000"/>
        <rFont val="Calibri"/>
      </rPr>
      <t xml:space="preserve">
</t>
    </r>
    <r>
      <rPr>
        <sz val="11"/>
        <color rgb="FF000000"/>
        <rFont val="Calibri"/>
      </rPr>
      <t>R4(config-archive-log-cfg)#end</t>
    </r>
  </si>
  <si>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Organizations consider limiting the additional audit information to only that information explicitly needed for specific audit requirements. The additional information required is dependent on the type of information (i.e., sensitivity of the data and the environment within which it resides). At a minimum, the organization must audit full-text recording of privileged commands. The organization must maintain audit trails in sufficient detail to reconstruct events to determine the cause and impact of compromise.</t>
    </r>
  </si>
  <si>
    <r>
      <rPr>
        <sz val="11"/>
        <color rgb="FF000000"/>
        <rFont val="Calibri"/>
      </rPr>
      <t>Review the Cisco router configuration to verify that it is compliant with this requirement. The configuration example below will log all configuration changes.</t>
    </r>
    <r>
      <rPr>
        <sz val="11"/>
        <color rgb="FF000000"/>
        <rFont val="Calibri"/>
      </rPr>
      <t xml:space="preserve">
</t>
    </r>
    <r>
      <rPr>
        <sz val="11"/>
        <color rgb="FF000000"/>
        <rFont val="Calibri"/>
      </rPr>
      <t>archive</t>
    </r>
    <r>
      <rPr>
        <sz val="11"/>
        <color rgb="FF000000"/>
        <rFont val="Calibri"/>
      </rPr>
      <t xml:space="preserve">
</t>
    </r>
    <r>
      <rPr>
        <sz val="11"/>
        <color rgb="FF000000"/>
        <rFont val="Calibri"/>
      </rPr>
      <t xml:space="preserve"> log config</t>
    </r>
    <r>
      <rPr>
        <sz val="11"/>
        <color rgb="FF000000"/>
        <rFont val="Calibri"/>
      </rPr>
      <t xml:space="preserve">
</t>
    </r>
    <r>
      <rPr>
        <sz val="11"/>
        <color rgb="FF000000"/>
        <rFont val="Calibri"/>
      </rPr>
      <t xml:space="preserve"> logging enable</t>
    </r>
    <r>
      <rPr>
        <sz val="11"/>
        <color rgb="FF000000"/>
        <rFont val="Calibri"/>
      </rPr>
      <t xml:space="preserve">
</t>
    </r>
    <r>
      <rPr>
        <sz val="11"/>
        <color rgb="FF000000"/>
        <rFont val="Calibri"/>
      </rPr>
      <t>Note: Configuration changes can be viewed using the show archive log config all command.</t>
    </r>
    <r>
      <rPr>
        <sz val="11"/>
        <color rgb="FF000000"/>
        <rFont val="Calibri"/>
      </rPr>
      <t xml:space="preserve">
</t>
    </r>
    <r>
      <rPr>
        <sz val="11"/>
        <color rgb="FF000000"/>
        <rFont val="Calibri"/>
      </rPr>
      <t>If the Cisco router is not configured to generate audit records of configuration changes, this is a finding.</t>
    </r>
  </si>
  <si>
    <t>V-215675</t>
  </si>
  <si>
    <r>
      <rPr>
        <sz val="11"/>
        <rFont val="Calibri"/>
      </rPr>
      <t>The Cisco router must be configured to protect audit information from unauthorized modification.</t>
    </r>
  </si>
  <si>
    <r>
      <rPr>
        <sz val="11"/>
        <color rgb="FF000000"/>
        <rFont val="Calibri"/>
      </rPr>
      <t>If persistent logging is enabled, configure the router to only allow administrators with privilege level "15" access to the file system as shown in the example below.</t>
    </r>
    <r>
      <rPr>
        <sz val="11"/>
        <color rgb="FF000000"/>
        <rFont val="Calibri"/>
      </rPr>
      <t xml:space="preserve">
</t>
    </r>
    <r>
      <rPr>
        <sz val="11"/>
        <color rgb="FF000000"/>
        <rFont val="Calibri"/>
      </rPr>
      <t>R4(config)#file privilege 15</t>
    </r>
  </si>
  <si>
    <r>
      <rPr>
        <sz val="11"/>
        <color rgb="FF000000"/>
        <rFont val="Calibri"/>
      </rPr>
      <t>Audit information includes all information (e.g., audit records, audit settings, and audit reports) needed to successfully audit network device activity.</t>
    </r>
    <r>
      <rPr>
        <sz val="11"/>
        <color rgb="FF000000"/>
        <rFont val="Calibri"/>
      </rPr>
      <t xml:space="preserve">
</t>
    </r>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network device must protect audit information from unauthorized modification. </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receive the proper file system permissions and limiting log data locations. </t>
    </r>
    <r>
      <rPr>
        <sz val="11"/>
        <color rgb="FF000000"/>
        <rFont val="Calibri"/>
      </rPr>
      <t xml:space="preserve">
</t>
    </r>
    <r>
      <rPr>
        <sz val="11"/>
        <color rgb="FF000000"/>
        <rFont val="Calibri"/>
      </rPr>
      <t>Network devices providing a user interface to audit data will leverage user permissions and roles identifying the user accessing the data and the corresponding rights that the user enjoys in order to make access decisions regarding the modification of audit data.</t>
    </r>
  </si>
  <si>
    <r>
      <rPr>
        <sz val="11"/>
        <color rgb="FF000000"/>
        <rFont val="Calibri"/>
      </rPr>
      <t>Review the Cisco router configuration to verify that it is compliant with this requirement.</t>
    </r>
    <r>
      <rPr>
        <sz val="11"/>
        <color rgb="FF000000"/>
        <rFont val="Calibri"/>
      </rPr>
      <t xml:space="preserve">
</t>
    </r>
    <r>
      <rPr>
        <sz val="11"/>
        <color rgb="FF000000"/>
        <rFont val="Calibri"/>
      </rPr>
      <t>Step 1: If persistent logging is enabled as shown in the example below, go to step 2. Otherwise, this requirement is not applicable.</t>
    </r>
    <r>
      <rPr>
        <sz val="11"/>
        <color rgb="FF000000"/>
        <rFont val="Calibri"/>
      </rPr>
      <t xml:space="preserve">
</t>
    </r>
    <r>
      <rPr>
        <sz val="11"/>
        <color rgb="FF000000"/>
        <rFont val="Calibri"/>
      </rPr>
      <t>logging persistent url disk0:/logfile size 134217728 filesize 16384</t>
    </r>
    <r>
      <rPr>
        <sz val="11"/>
        <color rgb="FF000000"/>
        <rFont val="Calibri"/>
      </rPr>
      <t xml:space="preserve">
</t>
    </r>
    <r>
      <rPr>
        <sz val="11"/>
        <color rgb="FF000000"/>
        <rFont val="Calibri"/>
      </rPr>
      <t>Step 2: Verify that the router is not configured with a privilege level other than "15" to allow access to the file system as shown in the example below.</t>
    </r>
    <r>
      <rPr>
        <sz val="11"/>
        <color rgb="FF000000"/>
        <rFont val="Calibri"/>
      </rPr>
      <t xml:space="preserve">
</t>
    </r>
    <r>
      <rPr>
        <sz val="11"/>
        <color rgb="FF000000"/>
        <rFont val="Calibri"/>
      </rPr>
      <t xml:space="preserve">file privilege 10 </t>
    </r>
    <r>
      <rPr>
        <sz val="11"/>
        <color rgb="FF000000"/>
        <rFont val="Calibri"/>
      </rPr>
      <t xml:space="preserve">
</t>
    </r>
    <r>
      <rPr>
        <sz val="11"/>
        <color rgb="FF000000"/>
        <rFont val="Calibri"/>
      </rPr>
      <t>Note: The default privilege level required for access to the file system is "15"; hence, the command file privilege "15" will not be shown in the configuration.</t>
    </r>
    <r>
      <rPr>
        <sz val="11"/>
        <color rgb="FF000000"/>
        <rFont val="Calibri"/>
      </rPr>
      <t xml:space="preserve">
</t>
    </r>
    <r>
      <rPr>
        <sz val="11"/>
        <color rgb="FF000000"/>
        <rFont val="Calibri"/>
      </rPr>
      <t>If the router is configured with a privilege level other than "15" to allow access to the file system, this is a finding.</t>
    </r>
  </si>
  <si>
    <t>V-215676</t>
  </si>
  <si>
    <r>
      <rPr>
        <sz val="11"/>
        <rFont val="Calibri"/>
      </rPr>
      <t>The Cisco router must be configured to protect audit information from unauthorized deletion.</t>
    </r>
  </si>
  <si>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network device must protect audit information from unauthorized deletion. This requirement can be achieved through multiple methods, which will depend upon system architecture and design. Some commonly employed methods include: ensuring log files receive the proper file system permissions utilizing file system protections, restricting access, and backing up log data to ensure log data is retained. </t>
    </r>
    <r>
      <rPr>
        <sz val="11"/>
        <color rgb="FF000000"/>
        <rFont val="Calibri"/>
      </rPr>
      <t xml:space="preserve">
</t>
    </r>
    <r>
      <rPr>
        <sz val="11"/>
        <color rgb="FF000000"/>
        <rFont val="Calibri"/>
      </rPr>
      <t>Network devices providing a user interface to audit data will leverage user permissions and roles identifying the user accessing the data and the corresponding rights the user enjoys in order to make access decisions regarding the deletion of audit data.</t>
    </r>
  </si>
  <si>
    <t>V-215677</t>
  </si>
  <si>
    <r>
      <rPr>
        <sz val="11"/>
        <rFont val="Calibri"/>
      </rPr>
      <t>The Cisco router must be configured to limit privileges to change the software resident within software libraries.</t>
    </r>
  </si>
  <si>
    <r>
      <rPr>
        <sz val="11"/>
        <color rgb="FF000000"/>
        <rFont val="Calibri"/>
      </rPr>
      <t>Configure the router to only allow administrators with privilege level "15" access to the file system as shown in the example below.</t>
    </r>
    <r>
      <rPr>
        <sz val="11"/>
        <color rgb="FF000000"/>
        <rFont val="Calibri"/>
      </rPr>
      <t xml:space="preserve">
</t>
    </r>
    <r>
      <rPr>
        <sz val="11"/>
        <color rgb="FF000000"/>
        <rFont val="Calibri"/>
      </rPr>
      <t>R4(config)#file privilege 15</t>
    </r>
  </si>
  <si>
    <r>
      <rPr>
        <sz val="11"/>
        <color rgb="FF000000"/>
        <rFont val="Calibri"/>
      </rPr>
      <t>Changes to any software components of the network device can have significant effects on the overall security of the network. Therefore, only qualified and authorized individuals should be allowed administrative access to the network device for implementing any changes or upgrades. If the network device were to enable non-authorized users to make changes to software libraries, those changes could be implemented without undergoing testing, validation, and approval.</t>
    </r>
  </si>
  <si>
    <r>
      <rPr>
        <sz val="11"/>
        <color rgb="FF000000"/>
        <rFont val="Calibri"/>
      </rPr>
      <t>Verify that the router is not configured with a privilege level other than "15" to allow access to the file system as shown in the example below.</t>
    </r>
    <r>
      <rPr>
        <sz val="11"/>
        <color rgb="FF000000"/>
        <rFont val="Calibri"/>
      </rPr>
      <t xml:space="preserve">
</t>
    </r>
    <r>
      <rPr>
        <sz val="11"/>
        <color rgb="FF000000"/>
        <rFont val="Calibri"/>
      </rPr>
      <t xml:space="preserve">file privilege 10 </t>
    </r>
    <r>
      <rPr>
        <sz val="11"/>
        <color rgb="FF000000"/>
        <rFont val="Calibri"/>
      </rPr>
      <t xml:space="preserve">
</t>
    </r>
    <r>
      <rPr>
        <sz val="11"/>
        <color rgb="FF000000"/>
        <rFont val="Calibri"/>
      </rPr>
      <t>Note: The default privilege level required for access to the file system is "15"; hence, the command file privilege "15" will not be shown in the configuration.</t>
    </r>
    <r>
      <rPr>
        <sz val="11"/>
        <color rgb="FF000000"/>
        <rFont val="Calibri"/>
      </rPr>
      <t xml:space="preserve">
</t>
    </r>
    <r>
      <rPr>
        <sz val="11"/>
        <color rgb="FF000000"/>
        <rFont val="Calibri"/>
      </rPr>
      <t>If the router is configured with a privilege level other than "15" to allow access to the file system, this is a finding.</t>
    </r>
  </si>
  <si>
    <t>V-215678</t>
  </si>
  <si>
    <r>
      <rPr>
        <sz val="11"/>
        <rFont val="Calibri"/>
      </rPr>
      <t>The Cisco router must be configured to prohibit the use of all unnecessary and nonsecure functions and services.</t>
    </r>
  </si>
  <si>
    <t>CAT I (High)</t>
  </si>
  <si>
    <r>
      <rPr>
        <sz val="11"/>
        <color rgb="FF000000"/>
        <rFont val="Calibri"/>
      </rPr>
      <t>Disable the following services if enabled as shown in the example below.</t>
    </r>
    <r>
      <rPr>
        <sz val="11"/>
        <color rgb="FF000000"/>
        <rFont val="Calibri"/>
      </rPr>
      <t xml:space="preserve">
</t>
    </r>
    <r>
      <rPr>
        <sz val="11"/>
        <color rgb="FF000000"/>
        <rFont val="Calibri"/>
      </rPr>
      <t>R2(config)#no boot network</t>
    </r>
    <r>
      <rPr>
        <sz val="11"/>
        <color rgb="FF000000"/>
        <rFont val="Calibri"/>
      </rPr>
      <t xml:space="preserve">
</t>
    </r>
    <r>
      <rPr>
        <sz val="11"/>
        <color rgb="FF000000"/>
        <rFont val="Calibri"/>
      </rPr>
      <t>R2(config)#no ip boot server</t>
    </r>
    <r>
      <rPr>
        <sz val="11"/>
        <color rgb="FF000000"/>
        <rFont val="Calibri"/>
      </rPr>
      <t xml:space="preserve">
</t>
    </r>
    <r>
      <rPr>
        <sz val="11"/>
        <color rgb="FF000000"/>
        <rFont val="Calibri"/>
      </rPr>
      <t>R2(config)#no ip bootp server</t>
    </r>
    <r>
      <rPr>
        <sz val="11"/>
        <color rgb="FF000000"/>
        <rFont val="Calibri"/>
      </rPr>
      <t xml:space="preserve">
</t>
    </r>
    <r>
      <rPr>
        <sz val="11"/>
        <color rgb="FF000000"/>
        <rFont val="Calibri"/>
      </rPr>
      <t>R2(config)#no ip dns server</t>
    </r>
    <r>
      <rPr>
        <sz val="11"/>
        <color rgb="FF000000"/>
        <rFont val="Calibri"/>
      </rPr>
      <t xml:space="preserve">
</t>
    </r>
    <r>
      <rPr>
        <sz val="11"/>
        <color rgb="FF000000"/>
        <rFont val="Calibri"/>
      </rPr>
      <t>R2(config)#no ip identd</t>
    </r>
    <r>
      <rPr>
        <sz val="11"/>
        <color rgb="FF000000"/>
        <rFont val="Calibri"/>
      </rPr>
      <t xml:space="preserve">
</t>
    </r>
    <r>
      <rPr>
        <sz val="11"/>
        <color rgb="FF000000"/>
        <rFont val="Calibri"/>
      </rPr>
      <t>R2(config)#no ip finger</t>
    </r>
    <r>
      <rPr>
        <sz val="11"/>
        <color rgb="FF000000"/>
        <rFont val="Calibri"/>
      </rPr>
      <t xml:space="preserve">
</t>
    </r>
    <r>
      <rPr>
        <sz val="11"/>
        <color rgb="FF000000"/>
        <rFont val="Calibri"/>
      </rPr>
      <t>R2(config)#no ip http server</t>
    </r>
    <r>
      <rPr>
        <sz val="11"/>
        <color rgb="FF000000"/>
        <rFont val="Calibri"/>
      </rPr>
      <t xml:space="preserve">
</t>
    </r>
    <r>
      <rPr>
        <sz val="11"/>
        <color rgb="FF000000"/>
        <rFont val="Calibri"/>
      </rPr>
      <t>R2(config)#no ip rcmd rcp-enable</t>
    </r>
    <r>
      <rPr>
        <sz val="11"/>
        <color rgb="FF000000"/>
        <rFont val="Calibri"/>
      </rPr>
      <t xml:space="preserve">
</t>
    </r>
    <r>
      <rPr>
        <sz val="11"/>
        <color rgb="FF000000"/>
        <rFont val="Calibri"/>
      </rPr>
      <t>R2(config)#no ip rcmd rsh-enable</t>
    </r>
    <r>
      <rPr>
        <sz val="11"/>
        <color rgb="FF000000"/>
        <rFont val="Calibri"/>
      </rPr>
      <t xml:space="preserve">
</t>
    </r>
    <r>
      <rPr>
        <sz val="11"/>
        <color rgb="FF000000"/>
        <rFont val="Calibri"/>
      </rPr>
      <t>R2(config)#no service config</t>
    </r>
    <r>
      <rPr>
        <sz val="11"/>
        <color rgb="FF000000"/>
        <rFont val="Calibri"/>
      </rPr>
      <t xml:space="preserve">
</t>
    </r>
    <r>
      <rPr>
        <sz val="11"/>
        <color rgb="FF000000"/>
        <rFont val="Calibri"/>
      </rPr>
      <t>R2(config)#no service finger</t>
    </r>
    <r>
      <rPr>
        <sz val="11"/>
        <color rgb="FF000000"/>
        <rFont val="Calibri"/>
      </rPr>
      <t xml:space="preserve">
</t>
    </r>
    <r>
      <rPr>
        <sz val="11"/>
        <color rgb="FF000000"/>
        <rFont val="Calibri"/>
      </rPr>
      <t>R2(config)#no service tcp-small-servers</t>
    </r>
    <r>
      <rPr>
        <sz val="11"/>
        <color rgb="FF000000"/>
        <rFont val="Calibri"/>
      </rPr>
      <t xml:space="preserve">
</t>
    </r>
    <r>
      <rPr>
        <sz val="11"/>
        <color rgb="FF000000"/>
        <rFont val="Calibri"/>
      </rPr>
      <t>R2(config)#no service udp-small-servers</t>
    </r>
    <r>
      <rPr>
        <sz val="11"/>
        <color rgb="FF000000"/>
        <rFont val="Calibri"/>
      </rPr>
      <t xml:space="preserve">
</t>
    </r>
    <r>
      <rPr>
        <sz val="11"/>
        <color rgb="FF000000"/>
        <rFont val="Calibri"/>
      </rPr>
      <t>R2(config)#no service pad</t>
    </r>
    <r>
      <rPr>
        <sz val="11"/>
        <color rgb="FF000000"/>
        <rFont val="Calibri"/>
      </rPr>
      <t xml:space="preserve">
</t>
    </r>
    <r>
      <rPr>
        <sz val="11"/>
        <color rgb="FF000000"/>
        <rFont val="Calibri"/>
      </rPr>
      <t>R2(config)#no service call-home</t>
    </r>
    <r>
      <rPr>
        <sz val="11"/>
        <color rgb="FF000000"/>
        <rFont val="Calibri"/>
      </rPr>
      <t xml:space="preserve">
</t>
    </r>
    <r>
      <rPr>
        <sz val="11"/>
        <color rgb="FF000000"/>
        <rFont val="Calibri"/>
      </rPr>
      <t>R2(config)#end</t>
    </r>
  </si>
  <si>
    <r>
      <rPr>
        <sz val="11"/>
        <color rgb="FF000000"/>
        <rFont val="Calibri"/>
      </rPr>
      <t xml:space="preserve">Network devices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network device must support the organizational requirements providing only essential capabilities and limiting the use of ports, protocols, and/or services to only those required, authorized, and approved. Some network devices have capabilities enabled by default; if these capabilities are not necessary, they must be disabled. If a particular capability is used, then it must be documented and approved.</t>
    </r>
  </si>
  <si>
    <r>
      <rPr>
        <sz val="11"/>
        <color rgb="FF000000"/>
        <rFont val="Calibri"/>
      </rPr>
      <t>Verify that the router does not have any unnecessary or nonsecure ports, protocols, and services enabled. For example, the following commands should not be in the configuration:</t>
    </r>
    <r>
      <rPr>
        <sz val="11"/>
        <color rgb="FF000000"/>
        <rFont val="Calibri"/>
      </rPr>
      <t xml:space="preserve">
</t>
    </r>
    <r>
      <rPr>
        <sz val="11"/>
        <color rgb="FF000000"/>
        <rFont val="Calibri"/>
      </rPr>
      <t>boot network</t>
    </r>
    <r>
      <rPr>
        <sz val="11"/>
        <color rgb="FF000000"/>
        <rFont val="Calibri"/>
      </rPr>
      <t xml:space="preserve">
</t>
    </r>
    <r>
      <rPr>
        <sz val="11"/>
        <color rgb="FF000000"/>
        <rFont val="Calibri"/>
      </rPr>
      <t>ip boot server</t>
    </r>
    <r>
      <rPr>
        <sz val="11"/>
        <color rgb="FF000000"/>
        <rFont val="Calibri"/>
      </rPr>
      <t xml:space="preserve">
</t>
    </r>
    <r>
      <rPr>
        <sz val="11"/>
        <color rgb="FF000000"/>
        <rFont val="Calibri"/>
      </rPr>
      <t>ip bootp server</t>
    </r>
    <r>
      <rPr>
        <sz val="11"/>
        <color rgb="FF000000"/>
        <rFont val="Calibri"/>
      </rPr>
      <t xml:space="preserve">
</t>
    </r>
    <r>
      <rPr>
        <sz val="11"/>
        <color rgb="FF000000"/>
        <rFont val="Calibri"/>
      </rPr>
      <t>ip dns server</t>
    </r>
    <r>
      <rPr>
        <sz val="11"/>
        <color rgb="FF000000"/>
        <rFont val="Calibri"/>
      </rPr>
      <t xml:space="preserve">
</t>
    </r>
    <r>
      <rPr>
        <sz val="11"/>
        <color rgb="FF000000"/>
        <rFont val="Calibri"/>
      </rPr>
      <t>ip identd</t>
    </r>
    <r>
      <rPr>
        <sz val="11"/>
        <color rgb="FF000000"/>
        <rFont val="Calibri"/>
      </rPr>
      <t xml:space="preserve">
</t>
    </r>
    <r>
      <rPr>
        <sz val="11"/>
        <color rgb="FF000000"/>
        <rFont val="Calibri"/>
      </rPr>
      <t>ip finger</t>
    </r>
    <r>
      <rPr>
        <sz val="11"/>
        <color rgb="FF000000"/>
        <rFont val="Calibri"/>
      </rPr>
      <t xml:space="preserve">
</t>
    </r>
    <r>
      <rPr>
        <sz val="11"/>
        <color rgb="FF000000"/>
        <rFont val="Calibri"/>
      </rPr>
      <t>ip http server</t>
    </r>
    <r>
      <rPr>
        <sz val="11"/>
        <color rgb="FF000000"/>
        <rFont val="Calibri"/>
      </rPr>
      <t xml:space="preserve">
</t>
    </r>
    <r>
      <rPr>
        <sz val="11"/>
        <color rgb="FF000000"/>
        <rFont val="Calibri"/>
      </rPr>
      <t>ip rcmd rcp-enable</t>
    </r>
    <r>
      <rPr>
        <sz val="11"/>
        <color rgb="FF000000"/>
        <rFont val="Calibri"/>
      </rPr>
      <t xml:space="preserve">
</t>
    </r>
    <r>
      <rPr>
        <sz val="11"/>
        <color rgb="FF000000"/>
        <rFont val="Calibri"/>
      </rPr>
      <t>ip rcmd rsh-enable</t>
    </r>
    <r>
      <rPr>
        <sz val="11"/>
        <color rgb="FF000000"/>
        <rFont val="Calibri"/>
      </rPr>
      <t xml:space="preserve">
</t>
    </r>
    <r>
      <rPr>
        <sz val="11"/>
        <color rgb="FF000000"/>
        <rFont val="Calibri"/>
      </rPr>
      <t>service config</t>
    </r>
    <r>
      <rPr>
        <sz val="11"/>
        <color rgb="FF000000"/>
        <rFont val="Calibri"/>
      </rPr>
      <t xml:space="preserve">
</t>
    </r>
    <r>
      <rPr>
        <sz val="11"/>
        <color rgb="FF000000"/>
        <rFont val="Calibri"/>
      </rPr>
      <t>service finger</t>
    </r>
    <r>
      <rPr>
        <sz val="11"/>
        <color rgb="FF000000"/>
        <rFont val="Calibri"/>
      </rPr>
      <t xml:space="preserve">
</t>
    </r>
    <r>
      <rPr>
        <sz val="11"/>
        <color rgb="FF000000"/>
        <rFont val="Calibri"/>
      </rPr>
      <t>service tcp-small-servers</t>
    </r>
    <r>
      <rPr>
        <sz val="11"/>
        <color rgb="FF000000"/>
        <rFont val="Calibri"/>
      </rPr>
      <t xml:space="preserve">
</t>
    </r>
    <r>
      <rPr>
        <sz val="11"/>
        <color rgb="FF000000"/>
        <rFont val="Calibri"/>
      </rPr>
      <t>service udp-small-servers</t>
    </r>
    <r>
      <rPr>
        <sz val="11"/>
        <color rgb="FF000000"/>
        <rFont val="Calibri"/>
      </rPr>
      <t xml:space="preserve">
</t>
    </r>
    <r>
      <rPr>
        <sz val="11"/>
        <color rgb="FF000000"/>
        <rFont val="Calibri"/>
      </rPr>
      <t>service pad</t>
    </r>
    <r>
      <rPr>
        <sz val="11"/>
        <color rgb="FF000000"/>
        <rFont val="Calibri"/>
      </rPr>
      <t xml:space="preserve">
</t>
    </r>
    <r>
      <rPr>
        <sz val="11"/>
        <color rgb="FF000000"/>
        <rFont val="Calibri"/>
      </rPr>
      <t>service call-home</t>
    </r>
    <r>
      <rPr>
        <sz val="11"/>
        <color rgb="FF000000"/>
        <rFont val="Calibri"/>
      </rPr>
      <t xml:space="preserve">
</t>
    </r>
    <r>
      <rPr>
        <sz val="11"/>
        <color rgb="FF000000"/>
        <rFont val="Calibri"/>
      </rPr>
      <t>Note: Certain legacy devices may require 'service call-home' be enabled to support Smart Licensing as they do not support the newer smart transport configuration. Those devices do not incur a finding for having call-home enabled for Smart Licensing.</t>
    </r>
    <r>
      <rPr>
        <sz val="11"/>
        <color rgb="FF000000"/>
        <rFont val="Calibri"/>
      </rPr>
      <t xml:space="preserve">
</t>
    </r>
    <r>
      <rPr>
        <sz val="11"/>
        <color rgb="FF000000"/>
        <rFont val="Calibri"/>
      </rPr>
      <t>If any unnecessary or nonsecure ports, protocols, or services are enabled, this is a finding.</t>
    </r>
  </si>
  <si>
    <t>V-215679</t>
  </si>
  <si>
    <r>
      <rPr>
        <sz val="11"/>
        <rFont val="Calibri"/>
      </rPr>
      <t>The Cisco router must be configured with only one local account to be used as the account of last resort in the event the authentication server is unavailable.</t>
    </r>
  </si>
  <si>
    <r>
      <rPr>
        <sz val="11"/>
        <color rgb="FF000000"/>
        <rFont val="Calibri"/>
      </rPr>
      <t>Step 1: Configure a local account as shown in the example below.</t>
    </r>
    <r>
      <rPr>
        <sz val="11"/>
        <color rgb="FF000000"/>
        <rFont val="Calibri"/>
      </rPr>
      <t xml:space="preserve">
</t>
    </r>
    <r>
      <rPr>
        <sz val="11"/>
        <color rgb="FF000000"/>
        <rFont val="Calibri"/>
      </rPr>
      <t>R2(config)#username xxxxxxxxx privilege nn secret xxxxxxx</t>
    </r>
    <r>
      <rPr>
        <sz val="11"/>
        <color rgb="FF000000"/>
        <rFont val="Calibri"/>
      </rPr>
      <t xml:space="preserve">
</t>
    </r>
    <r>
      <rPr>
        <sz val="11"/>
        <color rgb="FF000000"/>
        <rFont val="Calibri"/>
      </rPr>
      <t>Step 2: Configure the authentication order to use the local account if the authentication server is not reachable as shown in the following example:</t>
    </r>
    <r>
      <rPr>
        <sz val="11"/>
        <color rgb="FF000000"/>
        <rFont val="Calibri"/>
      </rPr>
      <t xml:space="preserve">
</t>
    </r>
    <r>
      <rPr>
        <sz val="11"/>
        <color rgb="FF000000"/>
        <rFont val="Calibri"/>
      </rPr>
      <t>R2(config)#aaa authentication login default group tacacs+ local</t>
    </r>
  </si>
  <si>
    <r>
      <rPr>
        <sz val="11"/>
        <color rgb="FF000000"/>
        <rFont val="Calibri"/>
      </rPr>
      <t>Authentication for administrative (privileged level) access to the device is required at all times. An account can be created on the device's local database for use when the authentication server is down or connectivity between the device and the authentication server is not operable. This account is referred to as the account of last resort since it is intended to be used as a last resort and when immediate administrative access is absolutely necessary.</t>
    </r>
    <r>
      <rPr>
        <sz val="11"/>
        <color rgb="FF000000"/>
        <rFont val="Calibri"/>
      </rPr>
      <t xml:space="preserve">
</t>
    </r>
    <r>
      <rPr>
        <sz val="11"/>
        <color rgb="FF000000"/>
        <rFont val="Calibri"/>
      </rPr>
      <t>The account of last resort logon credentials must be stored in a sealed envelope and kept in a safe. The safe must be periodically audited to verify the envelope remains sealed. The signature of the auditor and the date of the audit should be added to the envelope as a record.</t>
    </r>
    <r>
      <rPr>
        <sz val="11"/>
        <color rgb="FF000000"/>
        <rFont val="Calibri"/>
      </rPr>
      <t xml:space="preserve">
</t>
    </r>
    <r>
      <rPr>
        <sz val="11"/>
        <color rgb="FF000000"/>
        <rFont val="Calibri"/>
      </rPr>
      <t xml:space="preserve">An alternative to using a sealed envelope in a safe would be credential files, separated by technology, located in a secured location on a file server, with the files only accessible to those administrators authorized to use the accounts of last resort, and access to that location monitored by a central log server. </t>
    </r>
    <r>
      <rPr>
        <sz val="11"/>
        <color rgb="FF000000"/>
        <rFont val="Calibri"/>
      </rPr>
      <t xml:space="preserve">
</t>
    </r>
    <r>
      <rPr>
        <sz val="11"/>
        <color rgb="FF000000"/>
        <rFont val="Calibri"/>
      </rPr>
      <t>Administrators should secure the credentials and disable the root account (if possible) when not needed for system administration functions.</t>
    </r>
  </si>
  <si>
    <r>
      <rPr>
        <sz val="11"/>
        <color rgb="FF000000"/>
        <rFont val="Calibri"/>
      </rPr>
      <t>Step 1: Review the router configuration to verify that a local account for last resort has been configured with a privilege level that will enable the administrator to troubleshoot connectivity to the authentication server.</t>
    </r>
    <r>
      <rPr>
        <sz val="11"/>
        <color rgb="FF000000"/>
        <rFont val="Calibri"/>
      </rPr>
      <t xml:space="preserve">
</t>
    </r>
    <r>
      <rPr>
        <sz val="11"/>
        <color rgb="FF000000"/>
        <rFont val="Calibri"/>
      </rPr>
      <t>username xxxxxxxxxxx privilege 10 common-criteria-policy PASSWORD_POLICY password xxxxxxxxxx</t>
    </r>
    <r>
      <rPr>
        <sz val="11"/>
        <color rgb="FF000000"/>
        <rFont val="Calibri"/>
      </rPr>
      <t xml:space="preserve">
</t>
    </r>
    <r>
      <rPr>
        <sz val="11"/>
        <color rgb="FF000000"/>
        <rFont val="Calibri"/>
      </rPr>
      <t>Note: The configured Common Criteria policy must be used when creating or changing the local account password as shown in the example above.</t>
    </r>
    <r>
      <rPr>
        <sz val="11"/>
        <color rgb="FF000000"/>
        <rFont val="Calibri"/>
      </rPr>
      <t xml:space="preserve">
</t>
    </r>
    <r>
      <rPr>
        <sz val="11"/>
        <color rgb="FF000000"/>
        <rFont val="Calibri"/>
      </rPr>
      <t>Step 2: Verify that local is defined after radius or tacacs+ in the authentication order as shown in the example below:</t>
    </r>
    <r>
      <rPr>
        <sz val="11"/>
        <color rgb="FF000000"/>
        <rFont val="Calibri"/>
      </rPr>
      <t xml:space="preserve">
</t>
    </r>
    <r>
      <rPr>
        <sz val="11"/>
        <color rgb="FF000000"/>
        <rFont val="Calibri"/>
      </rPr>
      <t>aaa authentication login default group tacacs+ local</t>
    </r>
    <r>
      <rPr>
        <sz val="11"/>
        <color rgb="FF000000"/>
        <rFont val="Calibri"/>
      </rPr>
      <t xml:space="preserve">
</t>
    </r>
    <r>
      <rPr>
        <sz val="11"/>
        <color rgb="FF000000"/>
        <rFont val="Calibri"/>
      </rPr>
      <t>If the router is not configured with only one local account to be used as the account of last resort in the event the authentication server is unavailable, this is a finding.</t>
    </r>
  </si>
  <si>
    <t>V-215681</t>
  </si>
  <si>
    <r>
      <rPr>
        <sz val="11"/>
        <rFont val="Calibri"/>
      </rPr>
      <t>The Cisco router must be configured to enforce a minimum 15-character password length.</t>
    </r>
  </si>
  <si>
    <r>
      <rPr>
        <sz val="11"/>
        <color rgb="FF000000"/>
        <rFont val="Calibri"/>
      </rPr>
      <t>Configure the Cisco router to enforce a minimum 15-character password length as shown in the example below.</t>
    </r>
    <r>
      <rPr>
        <sz val="11"/>
        <color rgb="FF000000"/>
        <rFont val="Calibri"/>
      </rPr>
      <t xml:space="preserve">
</t>
    </r>
    <r>
      <rPr>
        <sz val="11"/>
        <color rgb="FF000000"/>
        <rFont val="Calibri"/>
      </rPr>
      <t>R1(config)#aaa common-criteria policy PASSWORD_POLICY</t>
    </r>
    <r>
      <rPr>
        <sz val="11"/>
        <color rgb="FF000000"/>
        <rFont val="Calibri"/>
      </rPr>
      <t xml:space="preserve">
</t>
    </r>
    <r>
      <rPr>
        <sz val="11"/>
        <color rgb="FF000000"/>
        <rFont val="Calibri"/>
      </rPr>
      <t>R1(config-cc-policy)#min-length 15</t>
    </r>
    <r>
      <rPr>
        <sz val="11"/>
        <color rgb="FF000000"/>
        <rFont val="Calibri"/>
      </rPr>
      <t xml:space="preserve">
</t>
    </r>
    <r>
      <rPr>
        <sz val="11"/>
        <color rgb="FF000000"/>
        <rFont val="Calibri"/>
      </rPr>
      <t>R1(config-cc-policy)#exit</t>
    </r>
  </si>
  <si>
    <r>
      <rPr>
        <sz val="11"/>
        <color rgb="FF000000"/>
        <rFont val="Calibri"/>
      </rPr>
      <t>Password complexity or strength is a measure of the effectiveness of a password in resisting attempts at guessing and brute-force attacks. Password length is one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</si>
  <si>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aaa new-model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aaa common-criteria policy PASSWORD_POLICY</t>
    </r>
    <r>
      <rPr>
        <sz val="11"/>
        <color rgb="FF000000"/>
        <rFont val="Calibri"/>
      </rPr>
      <t xml:space="preserve">
</t>
    </r>
    <r>
      <rPr>
        <sz val="11"/>
        <color rgb="FF000000"/>
        <rFont val="Calibri"/>
      </rPr>
      <t xml:space="preserve"> min-length 15</t>
    </r>
    <r>
      <rPr>
        <sz val="11"/>
        <color rgb="FF000000"/>
        <rFont val="Calibri"/>
      </rPr>
      <t xml:space="preserve">
</t>
    </r>
    <r>
      <rPr>
        <sz val="11"/>
        <color rgb="FF000000"/>
        <rFont val="Calibri"/>
      </rPr>
      <t>If the Cisco router is not configured to enforce a minimum 15-character password length, this is a finding.</t>
    </r>
  </si>
  <si>
    <t>V-215682</t>
  </si>
  <si>
    <r>
      <rPr>
        <sz val="11"/>
        <rFont val="Calibri"/>
      </rPr>
      <t>The Cisco router must be configured to enforce password complexity by requiring that at least one uppercase character be used.</t>
    </r>
  </si>
  <si>
    <r>
      <rPr>
        <sz val="11"/>
        <color rgb="FF000000"/>
        <rFont val="Calibri"/>
      </rPr>
      <t>Configure the Cisco router to enforce password complexity by requiring that at least one uppercase character be used as shown in the example below.</t>
    </r>
    <r>
      <rPr>
        <sz val="11"/>
        <color rgb="FF000000"/>
        <rFont val="Calibri"/>
      </rPr>
      <t xml:space="preserve">
</t>
    </r>
    <r>
      <rPr>
        <sz val="11"/>
        <color rgb="FF000000"/>
        <rFont val="Calibri"/>
      </rPr>
      <t>R1(config)#aaa common-criteria policy PASSWORD_POLICY</t>
    </r>
    <r>
      <rPr>
        <sz val="11"/>
        <color rgb="FF000000"/>
        <rFont val="Calibri"/>
      </rPr>
      <t xml:space="preserve">
</t>
    </r>
    <r>
      <rPr>
        <sz val="11"/>
        <color rgb="FF000000"/>
        <rFont val="Calibri"/>
      </rPr>
      <t>R1(config-cc-policy)#upper-case 1</t>
    </r>
    <r>
      <rPr>
        <sz val="11"/>
        <color rgb="FF000000"/>
        <rFont val="Calibri"/>
      </rPr>
      <t xml:space="preserve">
</t>
    </r>
    <r>
      <rPr>
        <sz val="11"/>
        <color rgb="FF000000"/>
        <rFont val="Calibri"/>
      </rPr>
      <t>R1(config-cc-policy)#exit</t>
    </r>
  </si>
  <si>
    <r>
      <rPr>
        <sz val="11"/>
        <color rgb="FF000000"/>
        <rFont val="Calibri"/>
      </rPr>
      <t>Use of a complex passwords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</si>
  <si>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aaa new-model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aaa common-criteria policy PASSWORD_POLICY</t>
    </r>
    <r>
      <rPr>
        <sz val="11"/>
        <color rgb="FF000000"/>
        <rFont val="Calibri"/>
      </rPr>
      <t xml:space="preserve">
</t>
    </r>
    <r>
      <rPr>
        <sz val="11"/>
        <color rgb="FF000000"/>
        <rFont val="Calibri"/>
      </rPr>
      <t xml:space="preserve"> upper-case 1</t>
    </r>
    <r>
      <rPr>
        <sz val="11"/>
        <color rgb="FF000000"/>
        <rFont val="Calibri"/>
      </rPr>
      <t xml:space="preserve">
</t>
    </r>
    <r>
      <rPr>
        <sz val="11"/>
        <color rgb="FF000000"/>
        <rFont val="Calibri"/>
      </rPr>
      <t>If the Cisco router is not configured to enforce password complexity by requiring that at least one uppercase character be used, this is a finding.</t>
    </r>
  </si>
  <si>
    <t>V-215683</t>
  </si>
  <si>
    <r>
      <rPr>
        <sz val="11"/>
        <rFont val="Calibri"/>
      </rPr>
      <t>The Cisco router must be configured to enforce password complexity by requiring that at least one lowercase character be used.</t>
    </r>
  </si>
  <si>
    <r>
      <rPr>
        <sz val="11"/>
        <color rgb="FF000000"/>
        <rFont val="Calibri"/>
      </rPr>
      <t>Configure the Cisco router to enforce password complexity by requiring that at least one lowercase character be used as shown in the example below.</t>
    </r>
    <r>
      <rPr>
        <sz val="11"/>
        <color rgb="FF000000"/>
        <rFont val="Calibri"/>
      </rPr>
      <t xml:space="preserve">
</t>
    </r>
    <r>
      <rPr>
        <sz val="11"/>
        <color rgb="FF000000"/>
        <rFont val="Calibri"/>
      </rPr>
      <t>R1(config)#aaa common-criteria policy PASSWORD_POLICY</t>
    </r>
    <r>
      <rPr>
        <sz val="11"/>
        <color rgb="FF000000"/>
        <rFont val="Calibri"/>
      </rPr>
      <t xml:space="preserve">
</t>
    </r>
    <r>
      <rPr>
        <sz val="11"/>
        <color rgb="FF000000"/>
        <rFont val="Calibri"/>
      </rPr>
      <t>R1(config-cc-policy)#lower-case 1</t>
    </r>
    <r>
      <rPr>
        <sz val="11"/>
        <color rgb="FF000000"/>
        <rFont val="Calibri"/>
      </rPr>
      <t xml:space="preserve">
</t>
    </r>
    <r>
      <rPr>
        <sz val="11"/>
        <color rgb="FF000000"/>
        <rFont val="Calibri"/>
      </rPr>
      <t>R1(config-cc-policy)#exit</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</si>
  <si>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</si>
  <si>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aaa new-model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aaa common-criteria policy PASSWORD_POLICY</t>
    </r>
    <r>
      <rPr>
        <sz val="11"/>
        <color rgb="FF000000"/>
        <rFont val="Calibri"/>
      </rPr>
      <t xml:space="preserve">
</t>
    </r>
    <r>
      <rPr>
        <sz val="11"/>
        <color rgb="FF000000"/>
        <rFont val="Calibri"/>
      </rPr>
      <t>lower-case 1</t>
    </r>
    <r>
      <rPr>
        <sz val="11"/>
        <color rgb="FF000000"/>
        <rFont val="Calibri"/>
      </rPr>
      <t xml:space="preserve">
</t>
    </r>
    <r>
      <rPr>
        <sz val="11"/>
        <color rgb="FF000000"/>
        <rFont val="Calibri"/>
      </rPr>
      <t>If the Cisco router is not configured to enforce password complexity by requiring that at least one lowercase character be used, this is a finding.</t>
    </r>
  </si>
  <si>
    <t>V-215684</t>
  </si>
  <si>
    <r>
      <rPr>
        <sz val="11"/>
        <rFont val="Calibri"/>
      </rPr>
      <t>The Cisco router must be configured to enforce password complexity by requiring that at least one numeric character be used.</t>
    </r>
  </si>
  <si>
    <r>
      <rPr>
        <sz val="11"/>
        <color rgb="FF000000"/>
        <rFont val="Calibri"/>
      </rPr>
      <t>Configure the Cisco router to enforce password complexity by requiring that at least one numeric character be used as shown in the example below.</t>
    </r>
    <r>
      <rPr>
        <sz val="11"/>
        <color rgb="FF000000"/>
        <rFont val="Calibri"/>
      </rPr>
      <t xml:space="preserve">
</t>
    </r>
    <r>
      <rPr>
        <sz val="11"/>
        <color rgb="FF000000"/>
        <rFont val="Calibri"/>
      </rPr>
      <t>R1(config)#aaa common-criteria policy PASSWORD_POLICY</t>
    </r>
    <r>
      <rPr>
        <sz val="11"/>
        <color rgb="FF000000"/>
        <rFont val="Calibri"/>
      </rPr>
      <t xml:space="preserve">
</t>
    </r>
    <r>
      <rPr>
        <sz val="11"/>
        <color rgb="FF000000"/>
        <rFont val="Calibri"/>
      </rPr>
      <t>R1(config-cc-policy)#numeric-count 1</t>
    </r>
    <r>
      <rPr>
        <sz val="11"/>
        <color rgb="FF000000"/>
        <rFont val="Calibri"/>
      </rPr>
      <t xml:space="preserve">
</t>
    </r>
    <r>
      <rPr>
        <sz val="11"/>
        <color rgb="FF000000"/>
        <rFont val="Calibri"/>
      </rPr>
      <t>R1(config-cc-policy)#exit</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</si>
  <si>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aaa new-model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aaa common-criteria policy PASSWORD_POLICY</t>
    </r>
    <r>
      <rPr>
        <sz val="11"/>
        <color rgb="FF000000"/>
        <rFont val="Calibri"/>
      </rPr>
      <t xml:space="preserve">
</t>
    </r>
    <r>
      <rPr>
        <sz val="11"/>
        <color rgb="FF000000"/>
        <rFont val="Calibri"/>
      </rPr>
      <t xml:space="preserve"> numeric-count 1</t>
    </r>
    <r>
      <rPr>
        <sz val="11"/>
        <color rgb="FF000000"/>
        <rFont val="Calibri"/>
      </rPr>
      <t xml:space="preserve">
</t>
    </r>
    <r>
      <rPr>
        <sz val="11"/>
        <color rgb="FF000000"/>
        <rFont val="Calibri"/>
      </rPr>
      <t>If the Cisco router is not configured to enforce password complexity by requiring that at least one numeric character be used, this is a finding.</t>
    </r>
  </si>
  <si>
    <t>V-215685</t>
  </si>
  <si>
    <r>
      <rPr>
        <sz val="11"/>
        <rFont val="Calibri"/>
      </rPr>
      <t>The Cisco router must be configured to enforce password complexity by requiring that at least one special character be used.</t>
    </r>
  </si>
  <si>
    <r>
      <rPr>
        <sz val="11"/>
        <color rgb="FF000000"/>
        <rFont val="Calibri"/>
      </rPr>
      <t>Configure the Cisco router to enforce password complexity by requiring that at least one special character be used as shown in the example below.</t>
    </r>
    <r>
      <rPr>
        <sz val="11"/>
        <color rgb="FF000000"/>
        <rFont val="Calibri"/>
      </rPr>
      <t xml:space="preserve">
</t>
    </r>
    <r>
      <rPr>
        <sz val="11"/>
        <color rgb="FF000000"/>
        <rFont val="Calibri"/>
      </rPr>
      <t>R1(config)#aaa common-criteria policy PASSWORD_POLICY</t>
    </r>
    <r>
      <rPr>
        <sz val="11"/>
        <color rgb="FF000000"/>
        <rFont val="Calibri"/>
      </rPr>
      <t xml:space="preserve">
</t>
    </r>
    <r>
      <rPr>
        <sz val="11"/>
        <color rgb="FF000000"/>
        <rFont val="Calibri"/>
      </rPr>
      <t>R1(config-cc-policy)#special-case 1</t>
    </r>
    <r>
      <rPr>
        <sz val="11"/>
        <color rgb="FF000000"/>
        <rFont val="Calibri"/>
      </rPr>
      <t xml:space="preserve">
</t>
    </r>
    <r>
      <rPr>
        <sz val="11"/>
        <color rgb="FF000000"/>
        <rFont val="Calibri"/>
      </rPr>
      <t>R1(config-cc-policy)#exit</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</si>
  <si>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aaa new-model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aaa common-criteria policy PASSWORD_POLICY</t>
    </r>
    <r>
      <rPr>
        <sz val="11"/>
        <color rgb="FF000000"/>
        <rFont val="Calibri"/>
      </rPr>
      <t xml:space="preserve">
</t>
    </r>
    <r>
      <rPr>
        <sz val="11"/>
        <color rgb="FF000000"/>
        <rFont val="Calibri"/>
      </rPr>
      <t xml:space="preserve"> special-case 1</t>
    </r>
    <r>
      <rPr>
        <sz val="11"/>
        <color rgb="FF000000"/>
        <rFont val="Calibri"/>
      </rPr>
      <t xml:space="preserve">
</t>
    </r>
    <r>
      <rPr>
        <sz val="11"/>
        <color rgb="FF000000"/>
        <rFont val="Calibri"/>
      </rPr>
      <t>If the Cisco router is not configured to enforce password complexity by requiring that at least one special character be used, this is a finding.</t>
    </r>
  </si>
  <si>
    <t>V-215686</t>
  </si>
  <si>
    <r>
      <rPr>
        <sz val="11"/>
        <rFont val="Calibri"/>
      </rPr>
      <t>The Cisco router must be configured to require that when a password is changed, the characters are changed in at least eight of the positions within the password.</t>
    </r>
  </si>
  <si>
    <r>
      <rPr>
        <sz val="11"/>
        <color rgb="FF000000"/>
        <rFont val="Calibri"/>
      </rPr>
      <t>Configure the Cisco router to enforce password complexity by requiring that when a password is changed, the characters are changed in at least eight of the positions within the password as shown in the example below.</t>
    </r>
    <r>
      <rPr>
        <sz val="11"/>
        <color rgb="FF000000"/>
        <rFont val="Calibri"/>
      </rPr>
      <t xml:space="preserve">
</t>
    </r>
    <r>
      <rPr>
        <sz val="11"/>
        <color rgb="FF000000"/>
        <rFont val="Calibri"/>
      </rPr>
      <t>R1(config)#aaa common-criteria policy PASSWORD_POLICY</t>
    </r>
    <r>
      <rPr>
        <sz val="11"/>
        <color rgb="FF000000"/>
        <rFont val="Calibri"/>
      </rPr>
      <t xml:space="preserve">
</t>
    </r>
    <r>
      <rPr>
        <sz val="11"/>
        <color rgb="FF000000"/>
        <rFont val="Calibri"/>
      </rPr>
      <t>R1(config-cc-policy)#char-changes 8</t>
    </r>
    <r>
      <rPr>
        <sz val="11"/>
        <color rgb="FF000000"/>
        <rFont val="Calibri"/>
      </rPr>
      <t xml:space="preserve">
</t>
    </r>
    <r>
      <rPr>
        <sz val="11"/>
        <color rgb="FF000000"/>
        <rFont val="Calibri"/>
      </rPr>
      <t>R1(config-cc-policy)#exit</t>
    </r>
  </si>
  <si>
    <r>
      <rPr>
        <sz val="11"/>
        <color rgb="FF000000"/>
        <rFont val="Calibri"/>
      </rPr>
      <t>If the application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</si>
  <si>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aaa new-model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aaa common-criteria policy PASSWORD_POLICY</t>
    </r>
    <r>
      <rPr>
        <sz val="11"/>
        <color rgb="FF000000"/>
        <rFont val="Calibri"/>
      </rPr>
      <t xml:space="preserve">
</t>
    </r>
    <r>
      <rPr>
        <sz val="11"/>
        <color rgb="FF000000"/>
        <rFont val="Calibri"/>
      </rPr>
      <t xml:space="preserve"> char-changes 8</t>
    </r>
    <r>
      <rPr>
        <sz val="11"/>
        <color rgb="FF000000"/>
        <rFont val="Calibri"/>
      </rPr>
      <t xml:space="preserve">
</t>
    </r>
    <r>
      <rPr>
        <sz val="11"/>
        <color rgb="FF000000"/>
        <rFont val="Calibri"/>
      </rPr>
      <t>If the Cisco router is not configured to require that when a password is changed, the characters are changed in at least eight of the positions within the password, this is a finding.</t>
    </r>
  </si>
  <si>
    <t>V-215687</t>
  </si>
  <si>
    <r>
      <rPr>
        <sz val="11"/>
        <rFont val="Calibri"/>
      </rPr>
      <t>The Cisco router must only store cryptographic representations of passwords.</t>
    </r>
  </si>
  <si>
    <r>
      <rPr>
        <sz val="11"/>
        <color rgb="FF000000"/>
        <rFont val="Calibri"/>
      </rPr>
      <t>Configure the router to encrypt all passwords.</t>
    </r>
    <r>
      <rPr>
        <sz val="11"/>
        <color rgb="FF000000"/>
        <rFont val="Calibri"/>
      </rPr>
      <t xml:space="preserve">
</t>
    </r>
    <r>
      <rPr>
        <sz val="11"/>
        <color rgb="FF000000"/>
        <rFont val="Calibri"/>
      </rPr>
      <t xml:space="preserve">R4(config)#service password-encryption </t>
    </r>
    <r>
      <rPr>
        <sz val="11"/>
        <color rgb="FF000000"/>
        <rFont val="Calibri"/>
      </rPr>
      <t xml:space="preserve">
</t>
    </r>
    <r>
      <rPr>
        <sz val="11"/>
        <color rgb="FF000000"/>
        <rFont val="Calibri"/>
      </rPr>
      <t>R4(config)#end</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</si>
  <si>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Network devices must enforce cryptographic representations of passwords when storing passwords in databases, configuration files, and log files. Passwords must be protected at all times; using a strong one-way hashing encryption algorithm with a salt is the standard method for providing a means to validate a password without having to store the actual password.</t>
    </r>
    <r>
      <rPr>
        <sz val="11"/>
        <color rgb="FF000000"/>
        <rFont val="Calibri"/>
      </rPr>
      <t xml:space="preserve">
</t>
    </r>
    <r>
      <rPr>
        <sz val="11"/>
        <color rgb="FF000000"/>
        <rFont val="Calibri"/>
      </rPr>
      <t>Performance and time required to access are factors that must be considered, and the one way hash is the most feasible means of securing the password and providing an acceptable measure of password security. If passwords are stored in clear text, they can be plainly read and easily compromised.</t>
    </r>
    <r>
      <rPr>
        <sz val="11"/>
        <color rgb="FF000000"/>
        <rFont val="Calibri"/>
      </rPr>
      <t xml:space="preserve">
</t>
    </r>
    <r>
      <rPr>
        <sz val="11"/>
        <color rgb="FF000000"/>
        <rFont val="Calibri"/>
      </rPr>
      <t>In many instances, verifying the user knows a password is performed using a password verifier. In its simplest form, a password verifier is a computational function that is capable of creating a hash of a password and determining if the value provided by the user matches the stored hash.</t>
    </r>
  </si>
  <si>
    <r>
      <rPr>
        <sz val="11"/>
        <color rgb="FF000000"/>
        <rFont val="Calibri"/>
      </rPr>
      <t>Review the router configuration to determine if passwords are encrypted as shown in the example below.</t>
    </r>
    <r>
      <rPr>
        <sz val="11"/>
        <color rgb="FF000000"/>
        <rFont val="Calibri"/>
      </rPr>
      <t xml:space="preserve">
</t>
    </r>
    <r>
      <rPr>
        <sz val="11"/>
        <color rgb="FF000000"/>
        <rFont val="Calibri"/>
      </rPr>
      <t>service password-encryption</t>
    </r>
    <r>
      <rPr>
        <sz val="11"/>
        <color rgb="FF000000"/>
        <rFont val="Calibri"/>
      </rPr>
      <t xml:space="preserve">
</t>
    </r>
    <r>
      <rPr>
        <sz val="11"/>
        <color rgb="FF000000"/>
        <rFont val="Calibri"/>
      </rPr>
      <t>If the router is not configured to encrypt passwords, this is a finding.</t>
    </r>
  </si>
  <si>
    <t>V-215688</t>
  </si>
  <si>
    <r>
      <rPr>
        <sz val="11"/>
        <rFont val="Calibri"/>
      </rPr>
      <t>The Cisco router must be configured to terminate all network connections associated with device management after five minutes of inactivity.</t>
    </r>
  </si>
  <si>
    <r>
      <rPr>
        <sz val="11"/>
        <color rgb="FF000000"/>
        <rFont val="Calibri"/>
      </rPr>
      <t>Set the idle timeout value to five minutes or less on all configured login classes as shown in the example below:</t>
    </r>
    <r>
      <rPr>
        <sz val="11"/>
        <color rgb="FF000000"/>
        <rFont val="Calibri"/>
      </rPr>
      <t xml:space="preserve">
</t>
    </r>
    <r>
      <rPr>
        <sz val="11"/>
        <color rgb="FF000000"/>
        <rFont val="Calibri"/>
      </rPr>
      <t>R1(config)#line vty 0 1</t>
    </r>
    <r>
      <rPr>
        <sz val="11"/>
        <color rgb="FF000000"/>
        <rFont val="Calibri"/>
      </rPr>
      <t xml:space="preserve">
</t>
    </r>
    <r>
      <rPr>
        <sz val="11"/>
        <color rgb="FF000000"/>
        <rFont val="Calibri"/>
      </rPr>
      <t>R1(config-line)#exec-timeout 5 0</t>
    </r>
    <r>
      <rPr>
        <sz val="11"/>
        <color rgb="FF000000"/>
        <rFont val="Calibri"/>
      </rPr>
      <t xml:space="preserve">
</t>
    </r>
    <r>
      <rPr>
        <sz val="11"/>
        <color rgb="FF000000"/>
        <rFont val="Calibri"/>
      </rPr>
      <t>R1(config-line)#exit</t>
    </r>
    <r>
      <rPr>
        <sz val="11"/>
        <color rgb="FF000000"/>
        <rFont val="Calibri"/>
      </rPr>
      <t xml:space="preserve">
</t>
    </r>
    <r>
      <rPr>
        <sz val="11"/>
        <color rgb="FF000000"/>
        <rFont val="Calibri"/>
      </rPr>
      <t>R1(config)#line con 0</t>
    </r>
    <r>
      <rPr>
        <sz val="11"/>
        <color rgb="FF000000"/>
        <rFont val="Calibri"/>
      </rPr>
      <t xml:space="preserve">
</t>
    </r>
    <r>
      <rPr>
        <sz val="11"/>
        <color rgb="FF000000"/>
        <rFont val="Calibri"/>
      </rPr>
      <t>R1(config-line)#exec-timeout 5 0</t>
    </r>
    <r>
      <rPr>
        <sz val="11"/>
        <color rgb="FF000000"/>
        <rFont val="Calibri"/>
      </rPr>
      <t xml:space="preserve">
</t>
    </r>
    <r>
      <rPr>
        <sz val="11"/>
        <color rgb="FF000000"/>
        <rFont val="Calibri"/>
      </rPr>
      <t>R1(config-line)#exit</t>
    </r>
    <r>
      <rPr>
        <sz val="11"/>
        <color rgb="FF000000"/>
        <rFont val="Calibri"/>
      </rPr>
      <t xml:space="preserve">
</t>
    </r>
    <r>
      <rPr>
        <sz val="11"/>
        <color rgb="FF000000"/>
        <rFont val="Calibri"/>
      </rPr>
      <t>R2(config)#ip http timeout-policy idle 300 life nnnn requests nn</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</si>
  <si>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</si>
  <si>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Review the Cisco router configuration to verify that all network connections associated with a device management have an idle timeout value set to five minutes or less as shown in the following example:</t>
    </r>
    <r>
      <rPr>
        <sz val="11"/>
        <color rgb="FF000000"/>
        <rFont val="Calibri"/>
      </rPr>
      <t xml:space="preserve">
</t>
    </r>
    <r>
      <rPr>
        <sz val="11"/>
        <color rgb="FF000000"/>
        <rFont val="Calibri"/>
      </rPr>
      <t>ip http secure-server</t>
    </r>
    <r>
      <rPr>
        <sz val="11"/>
        <color rgb="FF000000"/>
        <rFont val="Calibri"/>
      </rPr>
      <t xml:space="preserve">
</t>
    </r>
    <r>
      <rPr>
        <sz val="11"/>
        <color rgb="FF000000"/>
        <rFont val="Calibri"/>
      </rPr>
      <t>ip http timeout-policy idle 300 life nnnn requests nn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line con 0</t>
    </r>
    <r>
      <rPr>
        <sz val="11"/>
        <color rgb="FF000000"/>
        <rFont val="Calibri"/>
      </rPr>
      <t xml:space="preserve">
</t>
    </r>
    <r>
      <rPr>
        <sz val="11"/>
        <color rgb="FF000000"/>
        <rFont val="Calibri"/>
      </rPr>
      <t xml:space="preserve"> exec-timeout 5 0</t>
    </r>
    <r>
      <rPr>
        <sz val="11"/>
        <color rgb="FF000000"/>
        <rFont val="Calibri"/>
      </rPr>
      <t xml:space="preserve">
</t>
    </r>
    <r>
      <rPr>
        <sz val="11"/>
        <color rgb="FF000000"/>
        <rFont val="Calibri"/>
      </rPr>
      <t>line vty 0 1</t>
    </r>
    <r>
      <rPr>
        <sz val="11"/>
        <color rgb="FF000000"/>
        <rFont val="Calibri"/>
      </rPr>
      <t xml:space="preserve">
</t>
    </r>
    <r>
      <rPr>
        <sz val="11"/>
        <color rgb="FF000000"/>
        <rFont val="Calibri"/>
      </rPr>
      <t xml:space="preserve"> exec-timeout 5 0</t>
    </r>
    <r>
      <rPr>
        <sz val="11"/>
        <color rgb="FF000000"/>
        <rFont val="Calibri"/>
      </rPr>
      <t xml:space="preserve">
</t>
    </r>
    <r>
      <rPr>
        <sz val="11"/>
        <color rgb="FF000000"/>
        <rFont val="Calibri"/>
      </rPr>
      <t>If the Cisco router is not configured to terminate all network connections associated with a device management after five minutes of inactivity, this is a finding.</t>
    </r>
  </si>
  <si>
    <t>V-215689</t>
  </si>
  <si>
    <r>
      <rPr>
        <sz val="11"/>
        <rFont val="Calibri"/>
      </rPr>
      <t>The Cisco router must be configured to automatically audit account enabling actions.</t>
    </r>
  </si>
  <si>
    <r>
      <rPr>
        <sz val="11"/>
        <color rgb="FF000000"/>
        <rFont val="Calibri"/>
      </rPr>
      <t>Configure the router to log account enabling using the following commands:</t>
    </r>
    <r>
      <rPr>
        <sz val="11"/>
        <color rgb="FF000000"/>
        <rFont val="Calibri"/>
      </rPr>
      <t xml:space="preserve">
</t>
    </r>
    <r>
      <rPr>
        <sz val="11"/>
        <color rgb="FF000000"/>
        <rFont val="Calibri"/>
      </rPr>
      <t>R4(config)#archive</t>
    </r>
    <r>
      <rPr>
        <sz val="11"/>
        <color rgb="FF000000"/>
        <rFont val="Calibri"/>
      </rPr>
      <t xml:space="preserve">
</t>
    </r>
    <r>
      <rPr>
        <sz val="11"/>
        <color rgb="FF000000"/>
        <rFont val="Calibri"/>
      </rPr>
      <t>R4(config-archive)#log config</t>
    </r>
    <r>
      <rPr>
        <sz val="11"/>
        <color rgb="FF000000"/>
        <rFont val="Calibri"/>
      </rPr>
      <t xml:space="preserve">
</t>
    </r>
    <r>
      <rPr>
        <sz val="11"/>
        <color rgb="FF000000"/>
        <rFont val="Calibri"/>
      </rPr>
      <t>R4(config-archive-log-cfg)#logging enable</t>
    </r>
    <r>
      <rPr>
        <sz val="11"/>
        <color rgb="FF000000"/>
        <rFont val="Calibri"/>
      </rPr>
      <t xml:space="preserve">
</t>
    </r>
    <r>
      <rPr>
        <sz val="11"/>
        <color rgb="FF000000"/>
        <rFont val="Calibri"/>
      </rPr>
      <t>R4(config-archive-log-cfg)#logging size 1000</t>
    </r>
    <r>
      <rPr>
        <sz val="11"/>
        <color rgb="FF000000"/>
        <rFont val="Calibri"/>
      </rPr>
      <t xml:space="preserve">
</t>
    </r>
    <r>
      <rPr>
        <sz val="11"/>
        <color rgb="FF000000"/>
        <rFont val="Calibri"/>
      </rPr>
      <t>R4(config-archive-log-cfg)#notify syslog contenttype plaintext</t>
    </r>
    <r>
      <rPr>
        <sz val="11"/>
        <color rgb="FF000000"/>
        <rFont val="Calibri"/>
      </rPr>
      <t xml:space="preserve">
</t>
    </r>
    <r>
      <rPr>
        <sz val="11"/>
        <color rgb="FF000000"/>
        <rFont val="Calibri"/>
      </rPr>
      <t>R4(config-archive-log-cfg)#hidekeys</t>
    </r>
    <r>
      <rPr>
        <sz val="11"/>
        <color rgb="FF000000"/>
        <rFont val="Calibri"/>
      </rPr>
      <t xml:space="preserve">
</t>
    </r>
    <r>
      <rPr>
        <sz val="11"/>
        <color rgb="FF000000"/>
        <rFont val="Calibri"/>
      </rPr>
      <t>R4(config-archive-log-cfg)#end</t>
    </r>
  </si>
  <si>
    <r>
      <rPr>
        <sz val="11"/>
        <color rgb="FF000000"/>
        <rFont val="Calibri"/>
      </rPr>
      <t>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which documents the creation of application user accounts and notifies administrators and Information System Security Officers (ISSO). Such a process greatly reduces the risk that accounts will be surreptitiously created and provides logging that can be used for forensic purposes.</t>
    </r>
  </si>
  <si>
    <r>
      <rPr>
        <sz val="11"/>
        <color rgb="FF000000"/>
        <rFont val="Calibri"/>
      </rPr>
      <t>Review the router configuration to determine if it automatically audits account enabling. The configuration should look similar to the example below:</t>
    </r>
    <r>
      <rPr>
        <sz val="11"/>
        <color rgb="FF000000"/>
        <rFont val="Calibri"/>
      </rPr>
      <t xml:space="preserve">
</t>
    </r>
    <r>
      <rPr>
        <sz val="11"/>
        <color rgb="FF000000"/>
        <rFont val="Calibri"/>
      </rPr>
      <t>archive</t>
    </r>
    <r>
      <rPr>
        <sz val="11"/>
        <color rgb="FF000000"/>
        <rFont val="Calibri"/>
      </rPr>
      <t xml:space="preserve">
</t>
    </r>
    <r>
      <rPr>
        <sz val="11"/>
        <color rgb="FF000000"/>
        <rFont val="Calibri"/>
      </rPr>
      <t xml:space="preserve"> log config</t>
    </r>
    <r>
      <rPr>
        <sz val="11"/>
        <color rgb="FF000000"/>
        <rFont val="Calibri"/>
      </rPr>
      <t xml:space="preserve">
</t>
    </r>
    <r>
      <rPr>
        <sz val="11"/>
        <color rgb="FF000000"/>
        <rFont val="Calibri"/>
      </rPr>
      <t xml:space="preserve"> logging enable</t>
    </r>
    <r>
      <rPr>
        <sz val="11"/>
        <color rgb="FF000000"/>
        <rFont val="Calibri"/>
      </rPr>
      <t xml:space="preserve">
</t>
    </r>
    <r>
      <rPr>
        <sz val="11"/>
        <color rgb="FF000000"/>
        <rFont val="Calibri"/>
      </rPr>
      <t>Note: Configuration changes can be viewed using the show archive log config all command.</t>
    </r>
    <r>
      <rPr>
        <sz val="11"/>
        <color rgb="FF000000"/>
        <rFont val="Calibri"/>
      </rPr>
      <t xml:space="preserve">
</t>
    </r>
    <r>
      <rPr>
        <sz val="11"/>
        <color rgb="FF000000"/>
        <rFont val="Calibri"/>
      </rPr>
      <t>If account enabling is not automatically audited, this is a finding.</t>
    </r>
  </si>
  <si>
    <t>V-215691</t>
  </si>
  <si>
    <r>
      <rPr>
        <sz val="11"/>
        <rFont val="Calibri"/>
      </rPr>
      <t>The Cisco router must be configured to allocate audit record storage capacity in accordance with organization-defined audit record storage requirements.</t>
    </r>
  </si>
  <si>
    <r>
      <rPr>
        <sz val="11"/>
        <color rgb="FF000000"/>
        <rFont val="Calibri"/>
      </rPr>
      <t>Configure the buffer size for logging as shown in the example below.</t>
    </r>
    <r>
      <rPr>
        <sz val="11"/>
        <color rgb="FF000000"/>
        <rFont val="Calibri"/>
      </rPr>
      <t xml:space="preserve">
</t>
    </r>
    <r>
      <rPr>
        <sz val="11"/>
        <color rgb="FF000000"/>
        <rFont val="Calibri"/>
      </rPr>
      <t>R2(config)#logging buffered xxxxxxxx informational</t>
    </r>
  </si>
  <si>
    <r>
      <rPr>
        <sz val="11"/>
        <color rgb="FF000000"/>
        <rFont val="Calibri"/>
      </rPr>
      <t xml:space="preserve">In order to ensure network devices have a sufficient storage capacity in which to write the audit logs, they need to be able to allocate audit record storage capacity. The task of allocating audit record storage capacity is usually performed during initial device setup if it is modifiable. </t>
    </r>
    <r>
      <rPr>
        <sz val="11"/>
        <color rgb="FF000000"/>
        <rFont val="Calibri"/>
      </rPr>
      <t xml:space="preserve">
</t>
    </r>
    <r>
      <rPr>
        <sz val="11"/>
        <color rgb="FF000000"/>
        <rFont val="Calibri"/>
      </rPr>
      <t>The value for the organization-defined audit record storage requirement will depend on the amount of storage available on the network device, the anticipated volume of logs, the frequency of transfer from the network device to centralized log servers, and other factors.</t>
    </r>
  </si>
  <si>
    <r>
      <rPr>
        <sz val="11"/>
        <color rgb="FF000000"/>
        <rFont val="Calibri"/>
      </rPr>
      <t>Verify that the Cisco router is configured with a logging buffer size. The configuration should look like the example below:</t>
    </r>
    <r>
      <rPr>
        <sz val="11"/>
        <color rgb="FF000000"/>
        <rFont val="Calibri"/>
      </rPr>
      <t xml:space="preserve">
</t>
    </r>
    <r>
      <rPr>
        <sz val="11"/>
        <color rgb="FF000000"/>
        <rFont val="Calibri"/>
      </rPr>
      <t>logging buffered xxxxxxxx informational</t>
    </r>
    <r>
      <rPr>
        <sz val="11"/>
        <color rgb="FF000000"/>
        <rFont val="Calibri"/>
      </rPr>
      <t xml:space="preserve">
</t>
    </r>
    <r>
      <rPr>
        <sz val="11"/>
        <color rgb="FF000000"/>
        <rFont val="Calibri"/>
      </rPr>
      <t>If a logging buffer size is not configured, this is a finding.</t>
    </r>
    <r>
      <rPr>
        <sz val="11"/>
        <color rgb="FF000000"/>
        <rFont val="Calibri"/>
      </rPr>
      <t xml:space="preserve">
</t>
    </r>
    <r>
      <rPr>
        <sz val="11"/>
        <color rgb="FF000000"/>
        <rFont val="Calibri"/>
      </rPr>
      <t>If the Cisco router is not configured to allocate audit record storage capacity in accordance with organization-defined audit record storage requirements, this is a finding.</t>
    </r>
  </si>
  <si>
    <t>V-215692</t>
  </si>
  <si>
    <r>
      <rPr>
        <sz val="11"/>
        <rFont val="Calibri"/>
      </rPr>
      <t>The Cisco router must be configured to generate an alert for all audit failure events.</t>
    </r>
  </si>
  <si>
    <r>
      <rPr>
        <sz val="11"/>
        <color rgb="FF000000"/>
        <rFont val="Calibri"/>
      </rPr>
      <t>Configure the Cisco router to send critical to emergency log messages to the syslog server as shown in the example below.</t>
    </r>
    <r>
      <rPr>
        <sz val="11"/>
        <color rgb="FF000000"/>
        <rFont val="Calibri"/>
      </rPr>
      <t xml:space="preserve">
</t>
    </r>
    <r>
      <rPr>
        <sz val="11"/>
        <color rgb="FF000000"/>
        <rFont val="Calibri"/>
      </rPr>
      <t>R4(config)#logging trap critical</t>
    </r>
    <r>
      <rPr>
        <sz val="11"/>
        <color rgb="FF000000"/>
        <rFont val="Calibri"/>
      </rPr>
      <t xml:space="preserve">
</t>
    </r>
    <r>
      <rPr>
        <sz val="11"/>
        <color rgb="FF000000"/>
        <rFont val="Calibri"/>
      </rPr>
      <t>Note: The parameter "critical" can replaced with a lesser severity level (i.e., error, warning, notice, informational).</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</si>
  <si>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</si>
  <si>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logging trap critical</t>
    </r>
    <r>
      <rPr>
        <sz val="11"/>
        <color rgb="FF000000"/>
        <rFont val="Calibri"/>
      </rPr>
      <t xml:space="preserve">
</t>
    </r>
    <r>
      <rPr>
        <sz val="11"/>
        <color rgb="FF000000"/>
        <rFont val="Calibri"/>
      </rPr>
      <t>Note: The parameter "critical" can replaced with a lesser severity level (i.e., error, warning, notice, informational). Informational is the default severity level; hence, if the severity level is configured to informational, the logging trap command will not be shown in the configuration.</t>
    </r>
    <r>
      <rPr>
        <sz val="11"/>
        <color rgb="FF000000"/>
        <rFont val="Calibri"/>
      </rPr>
      <t xml:space="preserve">
</t>
    </r>
    <r>
      <rPr>
        <sz val="11"/>
        <color rgb="FF000000"/>
        <rFont val="Calibri"/>
      </rPr>
      <t>If the Cisco router is not configured to generate an alert for all audit failure events, this is a finding.</t>
    </r>
  </si>
  <si>
    <t>V-215693</t>
  </si>
  <si>
    <r>
      <rPr>
        <sz val="11"/>
        <rFont val="Calibri"/>
      </rPr>
      <t>The Cisco router must be configured to synchronize its clock with the primary and secondary time sources using redundant authoritative time sources.</t>
    </r>
  </si>
  <si>
    <r>
      <rPr>
        <sz val="11"/>
        <color rgb="FF000000"/>
        <rFont val="Calibri"/>
      </rPr>
      <t>Configure the Cisco router to synchronize its clock with redundant authoritative time sources as shown in the example below.</t>
    </r>
    <r>
      <rPr>
        <sz val="11"/>
        <color rgb="FF000000"/>
        <rFont val="Calibri"/>
      </rPr>
      <t xml:space="preserve">
</t>
    </r>
    <r>
      <rPr>
        <sz val="11"/>
        <color rgb="FF000000"/>
        <rFont val="Calibri"/>
      </rPr>
      <t>R2(config)#ntp server x.x.x.x</t>
    </r>
    <r>
      <rPr>
        <sz val="11"/>
        <color rgb="FF000000"/>
        <rFont val="Calibri"/>
      </rPr>
      <t xml:space="preserve">
</t>
    </r>
    <r>
      <rPr>
        <sz val="11"/>
        <color rgb="FF000000"/>
        <rFont val="Calibri"/>
      </rPr>
      <t>R2(config)#ntp server y.y.y.y</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</si>
  <si>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utilize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</si>
  <si>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Review the Cisco router configuration to verify that it is compliant with this requirement as shown in the configuration example below.</t>
    </r>
    <r>
      <rPr>
        <sz val="11"/>
        <color rgb="FF000000"/>
        <rFont val="Calibri"/>
      </rPr>
      <t xml:space="preserve">
</t>
    </r>
    <r>
      <rPr>
        <sz val="11"/>
        <color rgb="FF000000"/>
        <rFont val="Calibri"/>
      </rPr>
      <t>ntp server x.x.x.x</t>
    </r>
    <r>
      <rPr>
        <sz val="11"/>
        <color rgb="FF000000"/>
        <rFont val="Calibri"/>
      </rPr>
      <t xml:space="preserve">
</t>
    </r>
    <r>
      <rPr>
        <sz val="11"/>
        <color rgb="FF000000"/>
        <rFont val="Calibri"/>
      </rPr>
      <t>ntp server y.y.y.y</t>
    </r>
    <r>
      <rPr>
        <sz val="11"/>
        <color rgb="FF000000"/>
        <rFont val="Calibri"/>
      </rPr>
      <t xml:space="preserve">
</t>
    </r>
    <r>
      <rPr>
        <sz val="11"/>
        <color rgb="FF000000"/>
        <rFont val="Calibri"/>
      </rPr>
      <t>If the Cisco router is not configured to synchronize its clock with redundant authoritative time sources, this is a finding.</t>
    </r>
  </si>
  <si>
    <t>V-215696</t>
  </si>
  <si>
    <r>
      <rPr>
        <sz val="11"/>
        <rFont val="Calibri"/>
      </rPr>
      <t>The Cisco router must be configured to authenticate SNMP messages using a FIPS-validated Keyed-Hash Message Authentication Code (HMAC).</t>
    </r>
  </si>
  <si>
    <r>
      <rPr>
        <sz val="11"/>
        <color rgb="FF000000"/>
        <rFont val="Calibri"/>
      </rPr>
      <t>Configure the Cisco router to authenticate SNMP messages as shown in the example below.</t>
    </r>
    <r>
      <rPr>
        <sz val="11"/>
        <color rgb="FF000000"/>
        <rFont val="Calibri"/>
      </rPr>
      <t xml:space="preserve">
</t>
    </r>
    <r>
      <rPr>
        <sz val="11"/>
        <color rgb="FF000000"/>
        <rFont val="Calibri"/>
      </rPr>
      <t>R4(config)#snmp-server group V3GROUP v3 auth read V3READ write V3WRITE</t>
    </r>
    <r>
      <rPr>
        <sz val="11"/>
        <color rgb="FF000000"/>
        <rFont val="Calibri"/>
      </rPr>
      <t xml:space="preserve">
</t>
    </r>
    <r>
      <rPr>
        <sz val="11"/>
        <color rgb="FF000000"/>
        <rFont val="Calibri"/>
      </rPr>
      <t>R4(config)#snmp-server user V3USER V3GROUP v3 auth sha xxxxxxx</t>
    </r>
    <r>
      <rPr>
        <sz val="11"/>
        <color rgb="FF000000"/>
        <rFont val="Calibri"/>
      </rPr>
      <t xml:space="preserve">
</t>
    </r>
    <r>
      <rPr>
        <sz val="11"/>
        <color rgb="FF000000"/>
        <rFont val="Calibri"/>
      </rPr>
      <t>R4(config)#snmp-server view V3READ iso included</t>
    </r>
    <r>
      <rPr>
        <sz val="11"/>
        <color rgb="FF000000"/>
        <rFont val="Calibri"/>
      </rPr>
      <t xml:space="preserve">
</t>
    </r>
    <r>
      <rPr>
        <sz val="11"/>
        <color rgb="FF000000"/>
        <rFont val="Calibri"/>
      </rPr>
      <t>R4(config)#snmp-server view V3WRITE iso included</t>
    </r>
    <r>
      <rPr>
        <sz val="11"/>
        <color rgb="FF000000"/>
        <rFont val="Calibri"/>
      </rPr>
      <t xml:space="preserve">
</t>
    </r>
    <r>
      <rPr>
        <sz val="11"/>
        <color rgb="FF000000"/>
        <rFont val="Calibri"/>
      </rPr>
      <t>R4(config)#snmp-server host x.x.x.x version 3 auth V3USER</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</si>
  <si>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only apply the requirement to those limited number (and type) of devices that truly need to support this capability.</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</si>
  <si>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 xml:space="preserve">snmp-server group V3GROUP v3 auth read V3READ write V3WRITE </t>
    </r>
    <r>
      <rPr>
        <sz val="11"/>
        <color rgb="FF000000"/>
        <rFont val="Calibri"/>
      </rPr>
      <t xml:space="preserve">
</t>
    </r>
    <r>
      <rPr>
        <sz val="11"/>
        <color rgb="FF000000"/>
        <rFont val="Calibri"/>
      </rPr>
      <t>snmp-server view V3READ iso included</t>
    </r>
    <r>
      <rPr>
        <sz val="11"/>
        <color rgb="FF000000"/>
        <rFont val="Calibri"/>
      </rPr>
      <t xml:space="preserve">
</t>
    </r>
    <r>
      <rPr>
        <sz val="11"/>
        <color rgb="FF000000"/>
        <rFont val="Calibri"/>
      </rPr>
      <t>snmp-server view V3WRITE iso included</t>
    </r>
    <r>
      <rPr>
        <sz val="11"/>
        <color rgb="FF000000"/>
        <rFont val="Calibri"/>
      </rPr>
      <t xml:space="preserve">
</t>
    </r>
    <r>
      <rPr>
        <sz val="11"/>
        <color rgb="FF000000"/>
        <rFont val="Calibri"/>
      </rPr>
      <t>snmp-server host x.x.x.x version 3 auth V3USER</t>
    </r>
    <r>
      <rPr>
        <sz val="11"/>
        <color rgb="FF000000"/>
        <rFont val="Calibri"/>
      </rPr>
      <t xml:space="preserve">
</t>
    </r>
    <r>
      <rPr>
        <sz val="11"/>
        <color rgb="FF000000"/>
        <rFont val="Calibri"/>
      </rPr>
      <t>Authentication used by the SNMP users can be viewed via the show snmp user command as shown in the example below.</t>
    </r>
    <r>
      <rPr>
        <sz val="11"/>
        <color rgb="FF000000"/>
        <rFont val="Calibri"/>
      </rPr>
      <t xml:space="preserve">
</t>
    </r>
    <r>
      <rPr>
        <sz val="11"/>
        <color rgb="FF000000"/>
        <rFont val="Calibri"/>
      </rPr>
      <t>R4#show snmp user</t>
    </r>
    <r>
      <rPr>
        <sz val="11"/>
        <color rgb="FF000000"/>
        <rFont val="Calibri"/>
      </rPr>
      <t xml:space="preserve">
</t>
    </r>
    <r>
      <rPr>
        <sz val="11"/>
        <color rgb="FF000000"/>
        <rFont val="Calibri"/>
      </rPr>
      <t>User name: V3USER</t>
    </r>
    <r>
      <rPr>
        <sz val="11"/>
        <color rgb="FF000000"/>
        <rFont val="Calibri"/>
      </rPr>
      <t xml:space="preserve">
</t>
    </r>
    <r>
      <rPr>
        <sz val="11"/>
        <color rgb="FF000000"/>
        <rFont val="Calibri"/>
      </rPr>
      <t>Engine ID: 800000090300C2042B540000</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SHA</t>
    </r>
    <r>
      <rPr>
        <sz val="11"/>
        <color rgb="FF000000"/>
        <rFont val="Calibri"/>
      </rPr>
      <t xml:space="preserve">
</t>
    </r>
    <r>
      <rPr>
        <sz val="11"/>
        <color rgb="FF000000"/>
        <rFont val="Calibri"/>
      </rPr>
      <t>Privacy Protocol: None</t>
    </r>
    <r>
      <rPr>
        <sz val="11"/>
        <color rgb="FF000000"/>
        <rFont val="Calibri"/>
      </rPr>
      <t xml:space="preserve">
</t>
    </r>
    <r>
      <rPr>
        <sz val="11"/>
        <color rgb="FF000000"/>
        <rFont val="Calibri"/>
      </rPr>
      <t>Group-name: V3GROUP</t>
    </r>
    <r>
      <rPr>
        <sz val="11"/>
        <color rgb="FF000000"/>
        <rFont val="Calibri"/>
      </rPr>
      <t xml:space="preserve">
</t>
    </r>
    <r>
      <rPr>
        <sz val="11"/>
        <color rgb="FF000000"/>
        <rFont val="Calibri"/>
      </rPr>
      <t>If the Cisco router is not configured to authenticate SNMP messages using a FIPS-validated HMAC, this is a finding.</t>
    </r>
  </si>
  <si>
    <t>V-215697</t>
  </si>
  <si>
    <r>
      <rPr>
        <sz val="11"/>
        <rFont val="Calibri"/>
      </rPr>
      <t>The Cisco router must be configured to encrypt SNMP messages using a FIPS 140-2 approved algorithm.</t>
    </r>
  </si>
  <si>
    <r>
      <rPr>
        <sz val="11"/>
        <color rgb="FF000000"/>
        <rFont val="Calibri"/>
      </rPr>
      <t>Configure the Cisco router to encrypt SNMP messages using a FIPS 140-2 approved algorithm as shown in the example below.</t>
    </r>
    <r>
      <rPr>
        <sz val="11"/>
        <color rgb="FF000000"/>
        <rFont val="Calibri"/>
      </rPr>
      <t xml:space="preserve">
</t>
    </r>
    <r>
      <rPr>
        <sz val="11"/>
        <color rgb="FF000000"/>
        <rFont val="Calibri"/>
      </rPr>
      <t>R4(config)#snmp-server group V3GROUP v3 priv read V3READ write V3WRITE</t>
    </r>
    <r>
      <rPr>
        <sz val="11"/>
        <color rgb="FF000000"/>
        <rFont val="Calibri"/>
      </rPr>
      <t xml:space="preserve">
</t>
    </r>
    <r>
      <rPr>
        <sz val="11"/>
        <color rgb="FF000000"/>
        <rFont val="Calibri"/>
      </rPr>
      <t>R4(config)#snmp-server user V3USER V3GROUP v3 auth sha xxxxxx priv aes 256 xxxxxx</t>
    </r>
  </si>
  <si>
    <r>
      <rPr>
        <sz val="11"/>
        <color rgb="FF000000"/>
        <rFont val="Calibri"/>
      </rPr>
      <t>Without the strong encryption that is provided by the SNMP Version 3 User-based Security Model (USM), an unauthorized user can gain access to network management information that can be used to create a network outage.</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</si>
  <si>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snmp-server group V3GROUP v3 priv read V3READ write V3WRITE</t>
    </r>
    <r>
      <rPr>
        <sz val="11"/>
        <color rgb="FF000000"/>
        <rFont val="Calibri"/>
      </rPr>
      <t xml:space="preserve">
</t>
    </r>
    <r>
      <rPr>
        <sz val="11"/>
        <color rgb="FF000000"/>
        <rFont val="Calibri"/>
      </rPr>
      <t>snmp-server view V3READ iso included</t>
    </r>
    <r>
      <rPr>
        <sz val="11"/>
        <color rgb="FF000000"/>
        <rFont val="Calibri"/>
      </rPr>
      <t xml:space="preserve">
</t>
    </r>
    <r>
      <rPr>
        <sz val="11"/>
        <color rgb="FF000000"/>
        <rFont val="Calibri"/>
      </rPr>
      <t>snmp-server view V3WRITE iso included</t>
    </r>
    <r>
      <rPr>
        <sz val="11"/>
        <color rgb="FF000000"/>
        <rFont val="Calibri"/>
      </rPr>
      <t xml:space="preserve">
</t>
    </r>
    <r>
      <rPr>
        <sz val="11"/>
        <color rgb="FF000000"/>
        <rFont val="Calibri"/>
      </rPr>
      <t>snmp-server host x.x.x.x version 3 auth V3USER</t>
    </r>
    <r>
      <rPr>
        <sz val="11"/>
        <color rgb="FF000000"/>
        <rFont val="Calibri"/>
      </rPr>
      <t xml:space="preserve">
</t>
    </r>
    <r>
      <rPr>
        <sz val="11"/>
        <color rgb="FF000000"/>
        <rFont val="Calibri"/>
      </rPr>
      <t>Encryption used by the SNMP users can be viewed via the show snmp user command as shown in the example below.</t>
    </r>
    <r>
      <rPr>
        <sz val="11"/>
        <color rgb="FF000000"/>
        <rFont val="Calibri"/>
      </rPr>
      <t xml:space="preserve">
</t>
    </r>
    <r>
      <rPr>
        <sz val="11"/>
        <color rgb="FF000000"/>
        <rFont val="Calibri"/>
      </rPr>
      <t>R4#show snmp user</t>
    </r>
    <r>
      <rPr>
        <sz val="11"/>
        <color rgb="FF000000"/>
        <rFont val="Calibri"/>
      </rPr>
      <t xml:space="preserve">
</t>
    </r>
    <r>
      <rPr>
        <sz val="11"/>
        <color rgb="FF000000"/>
        <rFont val="Calibri"/>
      </rPr>
      <t>User name: V3USER</t>
    </r>
    <r>
      <rPr>
        <sz val="11"/>
        <color rgb="FF000000"/>
        <rFont val="Calibri"/>
      </rPr>
      <t xml:space="preserve">
</t>
    </r>
    <r>
      <rPr>
        <sz val="11"/>
        <color rgb="FF000000"/>
        <rFont val="Calibri"/>
      </rPr>
      <t>Engine ID: 800000090300C2042B540000</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SHA</t>
    </r>
    <r>
      <rPr>
        <sz val="11"/>
        <color rgb="FF000000"/>
        <rFont val="Calibri"/>
      </rPr>
      <t xml:space="preserve">
</t>
    </r>
    <r>
      <rPr>
        <sz val="11"/>
        <color rgb="FF000000"/>
        <rFont val="Calibri"/>
      </rPr>
      <t>Privacy Protocol: AES256</t>
    </r>
    <r>
      <rPr>
        <sz val="11"/>
        <color rgb="FF000000"/>
        <rFont val="Calibri"/>
      </rPr>
      <t xml:space="preserve">
</t>
    </r>
    <r>
      <rPr>
        <sz val="11"/>
        <color rgb="FF000000"/>
        <rFont val="Calibri"/>
      </rPr>
      <t>Group-name: V3GROUP</t>
    </r>
    <r>
      <rPr>
        <sz val="11"/>
        <color rgb="FF000000"/>
        <rFont val="Calibri"/>
      </rPr>
      <t xml:space="preserve">
</t>
    </r>
    <r>
      <rPr>
        <sz val="11"/>
        <color rgb="FF000000"/>
        <rFont val="Calibri"/>
      </rPr>
      <t>If the Cisco router is not configured to encrypt SNMP messages using a FIPS 140-2 approved algorithm, this is a finding.</t>
    </r>
  </si>
  <si>
    <t>V-215698</t>
  </si>
  <si>
    <r>
      <rPr>
        <sz val="11"/>
        <rFont val="Calibri"/>
      </rPr>
      <t>The Cisco router must be configured to authenticate Network Time Protocol (NTP) sources using authentication with FIPS-compliant algorithms.</t>
    </r>
  </si>
  <si>
    <r>
      <rPr>
        <sz val="11"/>
        <color rgb="FF000000"/>
        <rFont val="Calibri"/>
      </rPr>
      <t>Configure the Cisco router to authenticate NTP sources using authentication with FIPS-compliant algorithms as shown in the example below:</t>
    </r>
    <r>
      <rPr>
        <sz val="11"/>
        <color rgb="FF000000"/>
        <rFont val="Calibri"/>
      </rPr>
      <t xml:space="preserve">
</t>
    </r>
    <r>
      <rPr>
        <sz val="11"/>
        <color rgb="FF000000"/>
        <rFont val="Calibri"/>
      </rPr>
      <t>R2(config)#ntp authenticate</t>
    </r>
    <r>
      <rPr>
        <sz val="11"/>
        <color rgb="FF000000"/>
        <rFont val="Calibri"/>
      </rPr>
      <t xml:space="preserve">
</t>
    </r>
    <r>
      <rPr>
        <sz val="11"/>
        <color rgb="FF000000"/>
        <rFont val="Calibri"/>
      </rPr>
      <t>R2(config)#ntp authentication-key 1 md5 xxxxxx</t>
    </r>
    <r>
      <rPr>
        <sz val="11"/>
        <color rgb="FF000000"/>
        <rFont val="Calibri"/>
      </rPr>
      <t xml:space="preserve">
</t>
    </r>
    <r>
      <rPr>
        <sz val="11"/>
        <color rgb="FF000000"/>
        <rFont val="Calibri"/>
      </rPr>
      <t>R2(config)#ntp trusted-key 1</t>
    </r>
    <r>
      <rPr>
        <sz val="11"/>
        <color rgb="FF000000"/>
        <rFont val="Calibri"/>
      </rPr>
      <t xml:space="preserve">
</t>
    </r>
    <r>
      <rPr>
        <sz val="11"/>
        <color rgb="FF000000"/>
        <rFont val="Calibri"/>
      </rPr>
      <t>R2(config)#ntp server x.x.x.x key 1</t>
    </r>
    <r>
      <rPr>
        <sz val="11"/>
        <color rgb="FF000000"/>
        <rFont val="Calibri"/>
      </rPr>
      <t xml:space="preserve">
</t>
    </r>
    <r>
      <rPr>
        <sz val="11"/>
        <color rgb="FF000000"/>
        <rFont val="Calibri"/>
      </rPr>
      <t>R2(config)#ntp server y.y.y.y key 1</t>
    </r>
  </si>
  <si>
    <r>
      <rPr>
        <sz val="11"/>
        <color rgb="FF000000"/>
        <rFont val="Calibri"/>
      </rPr>
      <t>If NTP is not authenticated, an attacker can introduce a rogue NTP server. This rogue server can then be used to send incorrect time information to network devices, which will make log timestamps inaccurate and affect scheduled actions. NTP authentication is used to prevent this tampering by authenticating the time source.</t>
    </r>
  </si>
  <si>
    <r>
      <rPr>
        <sz val="11"/>
        <color rgb="FF000000"/>
        <rFont val="Calibri"/>
      </rPr>
      <t>Review the Cisco router configuration to verify it authenticates NTP sources using authentication with FIPS-compliant algorithms as shown in the configuration example below:</t>
    </r>
    <r>
      <rPr>
        <sz val="11"/>
        <color rgb="FF000000"/>
        <rFont val="Calibri"/>
      </rPr>
      <t xml:space="preserve">
</t>
    </r>
    <r>
      <rPr>
        <sz val="11"/>
        <color rgb="FF000000"/>
        <rFont val="Calibri"/>
      </rPr>
      <t>ntp authentication-key 1 md5 xxxxxx</t>
    </r>
    <r>
      <rPr>
        <sz val="11"/>
        <color rgb="FF000000"/>
        <rFont val="Calibri"/>
      </rPr>
      <t xml:space="preserve">
</t>
    </r>
    <r>
      <rPr>
        <sz val="11"/>
        <color rgb="FF000000"/>
        <rFont val="Calibri"/>
      </rPr>
      <t>ntp authenticate</t>
    </r>
    <r>
      <rPr>
        <sz val="11"/>
        <color rgb="FF000000"/>
        <rFont val="Calibri"/>
      </rPr>
      <t xml:space="preserve">
</t>
    </r>
    <r>
      <rPr>
        <sz val="11"/>
        <color rgb="FF000000"/>
        <rFont val="Calibri"/>
      </rPr>
      <t>ntp trusted-key 1</t>
    </r>
    <r>
      <rPr>
        <sz val="11"/>
        <color rgb="FF000000"/>
        <rFont val="Calibri"/>
      </rPr>
      <t xml:space="preserve">
</t>
    </r>
    <r>
      <rPr>
        <sz val="11"/>
        <color rgb="FF000000"/>
        <rFont val="Calibri"/>
      </rPr>
      <t>ntp server x.x.x.x key 1</t>
    </r>
    <r>
      <rPr>
        <sz val="11"/>
        <color rgb="FF000000"/>
        <rFont val="Calibri"/>
      </rPr>
      <t xml:space="preserve">
</t>
    </r>
    <r>
      <rPr>
        <sz val="11"/>
        <color rgb="FF000000"/>
        <rFont val="Calibri"/>
      </rPr>
      <t>ntp server y.y.y.y key 1</t>
    </r>
    <r>
      <rPr>
        <sz val="11"/>
        <color rgb="FF000000"/>
        <rFont val="Calibri"/>
      </rPr>
      <t xml:space="preserve">
</t>
    </r>
    <r>
      <rPr>
        <sz val="11"/>
        <color rgb="FF000000"/>
        <rFont val="Calibri"/>
      </rPr>
      <t>NOTE: Cisco IOS is limited to MD5 for NTP authentication, and incurs a permanent finding as it is not FIPS compliant. MD5 partially reduces the risk but cannot fully mitigate it.</t>
    </r>
    <r>
      <rPr>
        <sz val="11"/>
        <color rgb="FF000000"/>
        <rFont val="Calibri"/>
      </rPr>
      <t xml:space="preserve">
</t>
    </r>
    <r>
      <rPr>
        <sz val="11"/>
        <color rgb="FF000000"/>
        <rFont val="Calibri"/>
      </rPr>
      <t>If the Cisco router is not configured to authenticate NTP sources using authentication with FIPS-compliant algorithms, this is a finding.</t>
    </r>
  </si>
  <si>
    <t>V-215699</t>
  </si>
  <si>
    <r>
      <rPr>
        <sz val="11"/>
        <rFont val="Calibri"/>
      </rPr>
      <t>The Cisco router must be configured to use FIPS-validated Keyed-Hash Message Authentication Code (HMAC) to protect the integrity of remote maintenance sessions.</t>
    </r>
  </si>
  <si>
    <r>
      <rPr>
        <sz val="11"/>
        <color rgb="FF000000"/>
        <rFont val="Calibri"/>
      </rPr>
      <t>Configure SSH to use FIPS-validated HMAC for remote maintenance sessions as shown in the following example:</t>
    </r>
    <r>
      <rPr>
        <sz val="11"/>
        <color rgb="FF000000"/>
        <rFont val="Calibri"/>
      </rPr>
      <t xml:space="preserve">
</t>
    </r>
    <r>
      <rPr>
        <sz val="11"/>
        <color rgb="FF000000"/>
        <rFont val="Calibri"/>
      </rPr>
      <t>SSH Example</t>
    </r>
    <r>
      <rPr>
        <sz val="11"/>
        <color rgb="FF000000"/>
        <rFont val="Calibri"/>
      </rPr>
      <t xml:space="preserve">
</t>
    </r>
    <r>
      <rPr>
        <sz val="11"/>
        <color rgb="FF000000"/>
        <rFont val="Calibri"/>
      </rPr>
      <t>R1(config)#ip ssh version 2</t>
    </r>
    <r>
      <rPr>
        <sz val="11"/>
        <color rgb="FF000000"/>
        <rFont val="Calibri"/>
      </rPr>
      <t xml:space="preserve">
</t>
    </r>
    <r>
      <rPr>
        <sz val="11"/>
        <color rgb="FF000000"/>
        <rFont val="Calibri"/>
      </rPr>
      <t>R1(config)#ip ssh server algorithm mac hmac-sha2-256</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</si>
  <si>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Currently, HMAC is the only FIPS-approved algorithm for generating and verifying message/data authentication codes in accordance with FIPS 198-1. Products that are FIPS 140-2 validated will have an HMAC that meets specification; however, the option must be configured for use as the only message authentication code used for authentication to cryptographic modules.</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</si>
  <si>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NOTE: Although allowed by SP800-131Ar2 for some applications, SHA-1 is considered a compromised hashing standard and is being phased out of use by industry and Government standards. Unless required for legacy use, DoD systems should not be configured to use SHA-1 for integrity of remote access sessions.</t>
    </r>
    <r>
      <rPr>
        <sz val="11"/>
        <color rgb="FF000000"/>
        <rFont val="Calibri"/>
      </rPr>
      <t xml:space="preserve">
</t>
    </r>
    <r>
      <rPr>
        <sz val="11"/>
        <color rgb="FF000000"/>
        <rFont val="Calibri"/>
      </rPr>
      <t>SSH Example</t>
    </r>
    <r>
      <rPr>
        <sz val="11"/>
        <color rgb="FF000000"/>
        <rFont val="Calibri"/>
      </rPr>
      <t xml:space="preserve">
</t>
    </r>
    <r>
      <rPr>
        <sz val="11"/>
        <color rgb="FF000000"/>
        <rFont val="Calibri"/>
      </rPr>
      <t>ip ssh version 2</t>
    </r>
    <r>
      <rPr>
        <sz val="11"/>
        <color rgb="FF000000"/>
        <rFont val="Calibri"/>
      </rPr>
      <t xml:space="preserve">
</t>
    </r>
    <r>
      <rPr>
        <sz val="11"/>
        <color rgb="FF000000"/>
        <rFont val="Calibri"/>
      </rPr>
      <t>ip ssh server algorithm mac hmac-sha2-256</t>
    </r>
    <r>
      <rPr>
        <sz val="11"/>
        <color rgb="FF000000"/>
        <rFont val="Calibri"/>
      </rPr>
      <t xml:space="preserve">
</t>
    </r>
    <r>
      <rPr>
        <sz val="11"/>
        <color rgb="FF000000"/>
        <rFont val="Calibri"/>
      </rPr>
      <t>If the Cisco router is not configured to use FIPS-validated HMAC to protect the integrity of remote maintenance sessions, this is a finding.</t>
    </r>
  </si>
  <si>
    <t>V-215700</t>
  </si>
  <si>
    <r>
      <rPr>
        <sz val="11"/>
        <rFont val="Calibri"/>
      </rPr>
      <t>The Cisco router must be configured to implement cryptographic mechanisms to protect the confidentiality of remote maintenance sessions.</t>
    </r>
  </si>
  <si>
    <r>
      <rPr>
        <sz val="11"/>
        <color rgb="FF000000"/>
        <rFont val="Calibri"/>
      </rPr>
      <t>Configure the Cisco router to implement cryptographic mechanisms to protect the confidentiality of remote maintenance sessions using a FIPS 140-2 approved algorithm as shown in the examples below.</t>
    </r>
    <r>
      <rPr>
        <sz val="11"/>
        <color rgb="FF000000"/>
        <rFont val="Calibri"/>
      </rPr>
      <t xml:space="preserve">
</t>
    </r>
    <r>
      <rPr>
        <sz val="11"/>
        <color rgb="FF000000"/>
        <rFont val="Calibri"/>
      </rPr>
      <t>SSH Example</t>
    </r>
    <r>
      <rPr>
        <sz val="11"/>
        <color rgb="FF000000"/>
        <rFont val="Calibri"/>
      </rPr>
      <t xml:space="preserve">
</t>
    </r>
    <r>
      <rPr>
        <sz val="11"/>
        <color rgb="FF000000"/>
        <rFont val="Calibri"/>
      </rPr>
      <t>R1(config)#ip ssh server algorithm encryption aes256-ctr aes192-ctr aes128-ctr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HTTPS Example</t>
    </r>
    <r>
      <rPr>
        <sz val="11"/>
        <color rgb="FF000000"/>
        <rFont val="Calibri"/>
      </rPr>
      <t xml:space="preserve">
</t>
    </r>
    <r>
      <rPr>
        <sz val="11"/>
        <color rgb="FF000000"/>
        <rFont val="Calibri"/>
      </rPr>
      <t>R2(config)#ip http secure-ciphersuite aes-128-cbc-sha</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</si>
  <si>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eavesdropping, potentially putting sensitive data (including administrator passwords) at risk of compromise and potentially allowing hijacking of maintenance sessions.</t>
    </r>
  </si>
  <si>
    <r>
      <rPr>
        <sz val="11"/>
        <color rgb="FF000000"/>
        <rFont val="Calibri"/>
      </rPr>
      <t>Review the Cisco router configuration to verify that it is compliant with this requirement.</t>
    </r>
    <r>
      <rPr>
        <sz val="11"/>
        <color rgb="FF000000"/>
        <rFont val="Calibri"/>
      </rPr>
      <t xml:space="preserve">
</t>
    </r>
    <r>
      <rPr>
        <sz val="11"/>
        <color rgb="FF000000"/>
        <rFont val="Calibri"/>
      </rPr>
      <t>SSH Example</t>
    </r>
    <r>
      <rPr>
        <sz val="11"/>
        <color rgb="FF000000"/>
        <rFont val="Calibri"/>
      </rPr>
      <t xml:space="preserve">
</t>
    </r>
    <r>
      <rPr>
        <sz val="11"/>
        <color rgb="FF000000"/>
        <rFont val="Calibri"/>
      </rPr>
      <t>ip ssh version 2</t>
    </r>
    <r>
      <rPr>
        <sz val="11"/>
        <color rgb="FF000000"/>
        <rFont val="Calibri"/>
      </rPr>
      <t xml:space="preserve">
</t>
    </r>
    <r>
      <rPr>
        <sz val="11"/>
        <color rgb="FF000000"/>
        <rFont val="Calibri"/>
      </rPr>
      <t>ip ssh server algorithm encryption aes256-ctr aes192-ctr aes128-ctr</t>
    </r>
    <r>
      <rPr>
        <sz val="11"/>
        <color rgb="FF000000"/>
        <rFont val="Calibri"/>
      </rPr>
      <t xml:space="preserve">
</t>
    </r>
    <r>
      <rPr>
        <sz val="11"/>
        <color rgb="FF000000"/>
        <rFont val="Calibri"/>
      </rPr>
      <t>HTTPS Example</t>
    </r>
    <r>
      <rPr>
        <sz val="11"/>
        <color rgb="FF000000"/>
        <rFont val="Calibri"/>
      </rPr>
      <t xml:space="preserve">
</t>
    </r>
    <r>
      <rPr>
        <sz val="11"/>
        <color rgb="FF000000"/>
        <rFont val="Calibri"/>
      </rPr>
      <t>ip http secure-server</t>
    </r>
    <r>
      <rPr>
        <sz val="11"/>
        <color rgb="FF000000"/>
        <rFont val="Calibri"/>
      </rPr>
      <t xml:space="preserve">
</t>
    </r>
    <r>
      <rPr>
        <sz val="11"/>
        <color rgb="FF000000"/>
        <rFont val="Calibri"/>
      </rPr>
      <t xml:space="preserve">ip http secure-ciphersuite aes-128-cbc-sha </t>
    </r>
    <r>
      <rPr>
        <sz val="11"/>
        <color rgb="FF000000"/>
        <rFont val="Calibri"/>
      </rPr>
      <t xml:space="preserve">
</t>
    </r>
    <r>
      <rPr>
        <sz val="11"/>
        <color rgb="FF000000"/>
        <rFont val="Calibri"/>
      </rPr>
      <t>ip http secure-client-auth</t>
    </r>
    <r>
      <rPr>
        <sz val="11"/>
        <color rgb="FF000000"/>
        <rFont val="Calibri"/>
      </rPr>
      <t xml:space="preserve">
</t>
    </r>
    <r>
      <rPr>
        <sz val="11"/>
        <color rgb="FF000000"/>
        <rFont val="Calibri"/>
      </rPr>
      <t>ip http secure-trustpoint CA_XXX</t>
    </r>
    <r>
      <rPr>
        <sz val="11"/>
        <color rgb="FF000000"/>
        <rFont val="Calibri"/>
      </rPr>
      <t xml:space="preserve">
</t>
    </r>
    <r>
      <rPr>
        <sz val="11"/>
        <color rgb="FF000000"/>
        <rFont val="Calibri"/>
      </rPr>
      <t>If the router is not configured to implement cryptographic mechanisms to protect the confidentiality of remote maintenance sessions using a FIPS 140-2 approved algorithm, this is a finding.</t>
    </r>
  </si>
  <si>
    <t>V-215701</t>
  </si>
  <si>
    <r>
      <rPr>
        <sz val="11"/>
        <rFont val="Calibri"/>
      </rPr>
      <t>The Cisco router must be configured to protect against known types of denial-of-service (DoS) attacks by employing organization-defined security safeguards.</t>
    </r>
  </si>
  <si>
    <r>
      <rPr>
        <sz val="11"/>
        <color rgb="FF000000"/>
        <rFont val="Calibri"/>
      </rPr>
      <t>Configure the Cisco router to protect against known types of DoS attacks on the route processor. Implementing a CoPP policy as shown in the example below is a best practice method.</t>
    </r>
    <r>
      <rPr>
        <sz val="11"/>
        <color rgb="FF000000"/>
        <rFont val="Calibri"/>
      </rPr>
      <t xml:space="preserve">
</t>
    </r>
    <r>
      <rPr>
        <sz val="11"/>
        <color rgb="FF000000"/>
        <rFont val="Calibri"/>
      </rPr>
      <t>Step 1: Configure ACLs specific traffic types.</t>
    </r>
    <r>
      <rPr>
        <sz val="11"/>
        <color rgb="FF000000"/>
        <rFont val="Calibri"/>
      </rPr>
      <t xml:space="preserve">
</t>
    </r>
    <r>
      <rPr>
        <sz val="11"/>
        <color rgb="FF000000"/>
        <rFont val="Calibri"/>
      </rPr>
      <t>R1(config)#ip access-list extended CoPP_CRITICAL</t>
    </r>
    <r>
      <rPr>
        <sz val="11"/>
        <color rgb="FF000000"/>
        <rFont val="Calibri"/>
      </rPr>
      <t xml:space="preserve">
</t>
    </r>
    <r>
      <rPr>
        <sz val="11"/>
        <color rgb="FF000000"/>
        <rFont val="Calibri"/>
      </rPr>
      <t>R1(config-ext-nacl)#remark our control plane adjacencies are critical</t>
    </r>
    <r>
      <rPr>
        <sz val="11"/>
        <color rgb="FF000000"/>
        <rFont val="Calibri"/>
      </rPr>
      <t xml:space="preserve">
</t>
    </r>
    <r>
      <rPr>
        <sz val="11"/>
        <color rgb="FF000000"/>
        <rFont val="Calibri"/>
      </rPr>
      <t>R1(config-ext-nacl)#permit ospf host x.x.x.x any</t>
    </r>
    <r>
      <rPr>
        <sz val="11"/>
        <color rgb="FF000000"/>
        <rFont val="Calibri"/>
      </rPr>
      <t xml:space="preserve">
</t>
    </r>
    <r>
      <rPr>
        <sz val="11"/>
        <color rgb="FF000000"/>
        <rFont val="Calibri"/>
      </rPr>
      <t>R1(config-ext-nacl)#permit ospf host x.x.x.x any</t>
    </r>
    <r>
      <rPr>
        <sz val="11"/>
        <color rgb="FF000000"/>
        <rFont val="Calibri"/>
      </rPr>
      <t xml:space="preserve">
</t>
    </r>
    <r>
      <rPr>
        <sz val="11"/>
        <color rgb="FF000000"/>
        <rFont val="Calibri"/>
      </rPr>
      <t>R1(config-ext-nacl)#permit pim host x.x.x.x any</t>
    </r>
    <r>
      <rPr>
        <sz val="11"/>
        <color rgb="FF000000"/>
        <rFont val="Calibri"/>
      </rPr>
      <t xml:space="preserve">
</t>
    </r>
    <r>
      <rPr>
        <sz val="11"/>
        <color rgb="FF000000"/>
        <rFont val="Calibri"/>
      </rPr>
      <t>R1(config-ext-nacl)#permit pim host x.x.x.x any</t>
    </r>
    <r>
      <rPr>
        <sz val="11"/>
        <color rgb="FF000000"/>
        <rFont val="Calibri"/>
      </rPr>
      <t xml:space="preserve">
</t>
    </r>
    <r>
      <rPr>
        <sz val="11"/>
        <color rgb="FF000000"/>
        <rFont val="Calibri"/>
      </rPr>
      <t>R1(config-ext-nacl)#permit igmp any 224.0.0.0 15.255.255.255</t>
    </r>
    <r>
      <rPr>
        <sz val="11"/>
        <color rgb="FF000000"/>
        <rFont val="Calibri"/>
      </rPr>
      <t xml:space="preserve">
</t>
    </r>
    <r>
      <rPr>
        <sz val="11"/>
        <color rgb="FF000000"/>
        <rFont val="Calibri"/>
      </rPr>
      <t>R1(config-ext-nacl)#permit tcp host x.x.x.x eq bgp host x.x.x.x</t>
    </r>
    <r>
      <rPr>
        <sz val="11"/>
        <color rgb="FF000000"/>
        <rFont val="Calibri"/>
      </rPr>
      <t xml:space="preserve">
</t>
    </r>
    <r>
      <rPr>
        <sz val="11"/>
        <color rgb="FF000000"/>
        <rFont val="Calibri"/>
      </rPr>
      <t>R1(config-ext-nacl)#deny ip any any</t>
    </r>
    <r>
      <rPr>
        <sz val="11"/>
        <color rgb="FF000000"/>
        <rFont val="Calibri"/>
      </rPr>
      <t xml:space="preserve">
</t>
    </r>
    <r>
      <rPr>
        <sz val="11"/>
        <color rgb="FF000000"/>
        <rFont val="Calibri"/>
      </rPr>
      <t>R1(config-ext-nacl)#exit</t>
    </r>
    <r>
      <rPr>
        <sz val="11"/>
        <color rgb="FF000000"/>
        <rFont val="Calibri"/>
      </rPr>
      <t xml:space="preserve">
</t>
    </r>
    <r>
      <rPr>
        <sz val="11"/>
        <color rgb="FF000000"/>
        <rFont val="Calibri"/>
      </rPr>
      <t>R1(config)#ip access-list extended CoPP_IMPORTANT</t>
    </r>
    <r>
      <rPr>
        <sz val="11"/>
        <color rgb="FF000000"/>
        <rFont val="Calibri"/>
      </rPr>
      <t xml:space="preserve">
</t>
    </r>
    <r>
      <rPr>
        <sz val="11"/>
        <color rgb="FF000000"/>
        <rFont val="Calibri"/>
      </rPr>
      <t>R1(config-ext-nacl)#permit tcp host x.x.x.x eq tacacs any</t>
    </r>
    <r>
      <rPr>
        <sz val="11"/>
        <color rgb="FF000000"/>
        <rFont val="Calibri"/>
      </rPr>
      <t xml:space="preserve">
</t>
    </r>
    <r>
      <rPr>
        <sz val="11"/>
        <color rgb="FF000000"/>
        <rFont val="Calibri"/>
      </rPr>
      <t>R1(config-ext-nacl)#permit tcp x.x.x.x 0.0.0.255 any eq 22</t>
    </r>
    <r>
      <rPr>
        <sz val="11"/>
        <color rgb="FF000000"/>
        <rFont val="Calibri"/>
      </rPr>
      <t xml:space="preserve">
</t>
    </r>
    <r>
      <rPr>
        <sz val="11"/>
        <color rgb="FF000000"/>
        <rFont val="Calibri"/>
      </rPr>
      <t>R1(config-ext-nacl)#permit udp host x.x.x.x any eq snmp</t>
    </r>
    <r>
      <rPr>
        <sz val="11"/>
        <color rgb="FF000000"/>
        <rFont val="Calibri"/>
      </rPr>
      <t xml:space="preserve">
</t>
    </r>
    <r>
      <rPr>
        <sz val="11"/>
        <color rgb="FF000000"/>
        <rFont val="Calibri"/>
      </rPr>
      <t>R1(config-ext-nacl)#permit udp host x.x.x.x eq ntp any</t>
    </r>
    <r>
      <rPr>
        <sz val="11"/>
        <color rgb="FF000000"/>
        <rFont val="Calibri"/>
      </rPr>
      <t xml:space="preserve">
</t>
    </r>
    <r>
      <rPr>
        <sz val="11"/>
        <color rgb="FF000000"/>
        <rFont val="Calibri"/>
      </rPr>
      <t>R1(config-ext-nacl)#deny ip any any</t>
    </r>
    <r>
      <rPr>
        <sz val="11"/>
        <color rgb="FF000000"/>
        <rFont val="Calibri"/>
      </rPr>
      <t xml:space="preserve">
</t>
    </r>
    <r>
      <rPr>
        <sz val="11"/>
        <color rgb="FF000000"/>
        <rFont val="Calibri"/>
      </rPr>
      <t>R1(config-ext-nacl)#exit</t>
    </r>
    <r>
      <rPr>
        <sz val="11"/>
        <color rgb="FF000000"/>
        <rFont val="Calibri"/>
      </rPr>
      <t xml:space="preserve">
</t>
    </r>
    <r>
      <rPr>
        <sz val="11"/>
        <color rgb="FF000000"/>
        <rFont val="Calibri"/>
      </rPr>
      <t>R1(config)#ip access-list extended CoPP_NORMAL</t>
    </r>
    <r>
      <rPr>
        <sz val="11"/>
        <color rgb="FF000000"/>
        <rFont val="Calibri"/>
      </rPr>
      <t xml:space="preserve">
</t>
    </r>
    <r>
      <rPr>
        <sz val="11"/>
        <color rgb="FF000000"/>
        <rFont val="Calibri"/>
      </rPr>
      <t>R1(config-ext-nacl)#remark we will want to rate limit ICMP traffic</t>
    </r>
    <r>
      <rPr>
        <sz val="11"/>
        <color rgb="FF000000"/>
        <rFont val="Calibri"/>
      </rPr>
      <t xml:space="preserve">
</t>
    </r>
    <r>
      <rPr>
        <sz val="11"/>
        <color rgb="FF000000"/>
        <rFont val="Calibri"/>
      </rPr>
      <t>R1(config-ext-nacl)#permit icmp any any echo</t>
    </r>
    <r>
      <rPr>
        <sz val="11"/>
        <color rgb="FF000000"/>
        <rFont val="Calibri"/>
      </rPr>
      <t xml:space="preserve">
</t>
    </r>
    <r>
      <rPr>
        <sz val="11"/>
        <color rgb="FF000000"/>
        <rFont val="Calibri"/>
      </rPr>
      <t>R1(config-ext-nacl)#permit icmp any any echo-reply</t>
    </r>
    <r>
      <rPr>
        <sz val="11"/>
        <color rgb="FF000000"/>
        <rFont val="Calibri"/>
      </rPr>
      <t xml:space="preserve">
</t>
    </r>
    <r>
      <rPr>
        <sz val="11"/>
        <color rgb="FF000000"/>
        <rFont val="Calibri"/>
      </rPr>
      <t>R1(config-ext-nacl)#permit icmp any any time-exceeded</t>
    </r>
    <r>
      <rPr>
        <sz val="11"/>
        <color rgb="FF000000"/>
        <rFont val="Calibri"/>
      </rPr>
      <t xml:space="preserve">
</t>
    </r>
    <r>
      <rPr>
        <sz val="11"/>
        <color rgb="FF000000"/>
        <rFont val="Calibri"/>
      </rPr>
      <t>R1(config-ext-nacl)#permit icmp any any unreachable</t>
    </r>
    <r>
      <rPr>
        <sz val="11"/>
        <color rgb="FF000000"/>
        <rFont val="Calibri"/>
      </rPr>
      <t xml:space="preserve">
</t>
    </r>
    <r>
      <rPr>
        <sz val="11"/>
        <color rgb="FF000000"/>
        <rFont val="Calibri"/>
      </rPr>
      <t>R1(config-ext-nacl)#deny ip any any</t>
    </r>
    <r>
      <rPr>
        <sz val="11"/>
        <color rgb="FF000000"/>
        <rFont val="Calibri"/>
      </rPr>
      <t xml:space="preserve">
</t>
    </r>
    <r>
      <rPr>
        <sz val="11"/>
        <color rgb="FF000000"/>
        <rFont val="Calibri"/>
      </rPr>
      <t>R1(config-ext-nacl)#exit</t>
    </r>
    <r>
      <rPr>
        <sz val="11"/>
        <color rgb="FF000000"/>
        <rFont val="Calibri"/>
      </rPr>
      <t xml:space="preserve">
</t>
    </r>
    <r>
      <rPr>
        <sz val="11"/>
        <color rgb="FF000000"/>
        <rFont val="Calibri"/>
      </rPr>
      <t>R1(config)#ip access-list extended CoPP_UNDESIRABLE</t>
    </r>
    <r>
      <rPr>
        <sz val="11"/>
        <color rgb="FF000000"/>
        <rFont val="Calibri"/>
      </rPr>
      <t xml:space="preserve">
</t>
    </r>
    <r>
      <rPr>
        <sz val="11"/>
        <color rgb="FF000000"/>
        <rFont val="Calibri"/>
      </rPr>
      <t>R1(config-ext-nacl)#remark management plane traffic that should not be received</t>
    </r>
    <r>
      <rPr>
        <sz val="11"/>
        <color rgb="FF000000"/>
        <rFont val="Calibri"/>
      </rPr>
      <t xml:space="preserve">
</t>
    </r>
    <r>
      <rPr>
        <sz val="11"/>
        <color rgb="FF000000"/>
        <rFont val="Calibri"/>
      </rPr>
      <t>R1(config-ext-nacl)#permit udp any any eq ntp</t>
    </r>
    <r>
      <rPr>
        <sz val="11"/>
        <color rgb="FF000000"/>
        <rFont val="Calibri"/>
      </rPr>
      <t xml:space="preserve">
</t>
    </r>
    <r>
      <rPr>
        <sz val="11"/>
        <color rgb="FF000000"/>
        <rFont val="Calibri"/>
      </rPr>
      <t>R1(config-ext-nacl)#permit udp any any eq snmp</t>
    </r>
    <r>
      <rPr>
        <sz val="11"/>
        <color rgb="FF000000"/>
        <rFont val="Calibri"/>
      </rPr>
      <t xml:space="preserve">
</t>
    </r>
    <r>
      <rPr>
        <sz val="11"/>
        <color rgb="FF000000"/>
        <rFont val="Calibri"/>
      </rPr>
      <t>R1(config-ext-nacl)#permit tcp any any eq 22</t>
    </r>
    <r>
      <rPr>
        <sz val="11"/>
        <color rgb="FF000000"/>
        <rFont val="Calibri"/>
      </rPr>
      <t xml:space="preserve">
</t>
    </r>
    <r>
      <rPr>
        <sz val="11"/>
        <color rgb="FF000000"/>
        <rFont val="Calibri"/>
      </rPr>
      <t>R1(config-ext-nacl)#permit tcp any any eq 23</t>
    </r>
    <r>
      <rPr>
        <sz val="11"/>
        <color rgb="FF000000"/>
        <rFont val="Calibri"/>
      </rPr>
      <t xml:space="preserve">
</t>
    </r>
    <r>
      <rPr>
        <sz val="11"/>
        <color rgb="FF000000"/>
        <rFont val="Calibri"/>
      </rPr>
      <t>R1(config-ext-nacl)#remark control plane traffic not configured on router</t>
    </r>
    <r>
      <rPr>
        <sz val="11"/>
        <color rgb="FF000000"/>
        <rFont val="Calibri"/>
      </rPr>
      <t xml:space="preserve">
</t>
    </r>
    <r>
      <rPr>
        <sz val="11"/>
        <color rgb="FF000000"/>
        <rFont val="Calibri"/>
      </rPr>
      <t>R1(config-ext-nacl)#permit eigrp any any</t>
    </r>
    <r>
      <rPr>
        <sz val="11"/>
        <color rgb="FF000000"/>
        <rFont val="Calibri"/>
      </rPr>
      <t xml:space="preserve">
</t>
    </r>
    <r>
      <rPr>
        <sz val="11"/>
        <color rgb="FF000000"/>
        <rFont val="Calibri"/>
      </rPr>
      <t>R1(config-ext-nacl)#permit udp any any eq rip</t>
    </r>
    <r>
      <rPr>
        <sz val="11"/>
        <color rgb="FF000000"/>
        <rFont val="Calibri"/>
      </rPr>
      <t xml:space="preserve">
</t>
    </r>
    <r>
      <rPr>
        <sz val="11"/>
        <color rgb="FF000000"/>
        <rFont val="Calibri"/>
      </rPr>
      <t>R1(config-ext-nacl)#deny ip any any</t>
    </r>
    <r>
      <rPr>
        <sz val="11"/>
        <color rgb="FF000000"/>
        <rFont val="Calibri"/>
      </rPr>
      <t xml:space="preserve">
</t>
    </r>
    <r>
      <rPr>
        <sz val="11"/>
        <color rgb="FF000000"/>
        <rFont val="Calibri"/>
      </rPr>
      <t>R1(config-ext-nacl)#exit</t>
    </r>
    <r>
      <rPr>
        <sz val="11"/>
        <color rgb="FF000000"/>
        <rFont val="Calibri"/>
      </rPr>
      <t xml:space="preserve">
</t>
    </r>
    <r>
      <rPr>
        <sz val="11"/>
        <color rgb="FF000000"/>
        <rFont val="Calibri"/>
      </rPr>
      <t>R1(config)#ip access-list extended CoPP_DEFAULT</t>
    </r>
    <r>
      <rPr>
        <sz val="11"/>
        <color rgb="FF000000"/>
        <rFont val="Calibri"/>
      </rPr>
      <t xml:space="preserve">
</t>
    </r>
    <r>
      <rPr>
        <sz val="11"/>
        <color rgb="FF000000"/>
        <rFont val="Calibri"/>
      </rPr>
      <t>R1(config-ext-nacl)#permit ip any any</t>
    </r>
    <r>
      <rPr>
        <sz val="11"/>
        <color rgb="FF000000"/>
        <rFont val="Calibri"/>
      </rPr>
      <t xml:space="preserve">
</t>
    </r>
    <r>
      <rPr>
        <sz val="11"/>
        <color rgb="FF000000"/>
        <rFont val="Calibri"/>
      </rPr>
      <t>R1(config-ext-nacl)#exit</t>
    </r>
    <r>
      <rPr>
        <sz val="11"/>
        <color rgb="FF000000"/>
        <rFont val="Calibri"/>
      </rPr>
      <t xml:space="preserve">
</t>
    </r>
    <r>
      <rPr>
        <sz val="11"/>
        <color rgb="FF000000"/>
        <rFont val="Calibri"/>
      </rPr>
      <t>Step 2: Configure class maps referencing each of the ACLs.</t>
    </r>
    <r>
      <rPr>
        <sz val="11"/>
        <color rgb="FF000000"/>
        <rFont val="Calibri"/>
      </rPr>
      <t xml:space="preserve">
</t>
    </r>
    <r>
      <rPr>
        <sz val="11"/>
        <color rgb="FF000000"/>
        <rFont val="Calibri"/>
      </rPr>
      <t>R1(config)#class-map match-all CoPP_CRITICAL</t>
    </r>
    <r>
      <rPr>
        <sz val="11"/>
        <color rgb="FF000000"/>
        <rFont val="Calibri"/>
      </rPr>
      <t xml:space="preserve">
</t>
    </r>
    <r>
      <rPr>
        <sz val="11"/>
        <color rgb="FF000000"/>
        <rFont val="Calibri"/>
      </rPr>
      <t>R1(config-cmap)#match access-group name CoPP_CRITICAL</t>
    </r>
    <r>
      <rPr>
        <sz val="11"/>
        <color rgb="FF000000"/>
        <rFont val="Calibri"/>
      </rPr>
      <t xml:space="preserve">
</t>
    </r>
    <r>
      <rPr>
        <sz val="11"/>
        <color rgb="FF000000"/>
        <rFont val="Calibri"/>
      </rPr>
      <t>R1(config-cmap)#class-map match-any CoPP_IMPORTANT</t>
    </r>
    <r>
      <rPr>
        <sz val="11"/>
        <color rgb="FF000000"/>
        <rFont val="Calibri"/>
      </rPr>
      <t xml:space="preserve">
</t>
    </r>
    <r>
      <rPr>
        <sz val="11"/>
        <color rgb="FF000000"/>
        <rFont val="Calibri"/>
      </rPr>
      <t>R1(config-cmap)#match access-group name CoPP_IMPORTANT</t>
    </r>
    <r>
      <rPr>
        <sz val="11"/>
        <color rgb="FF000000"/>
        <rFont val="Calibri"/>
      </rPr>
      <t xml:space="preserve">
</t>
    </r>
    <r>
      <rPr>
        <sz val="11"/>
        <color rgb="FF000000"/>
        <rFont val="Calibri"/>
      </rPr>
      <t>R1(config-cmap)#match protocol arp</t>
    </r>
    <r>
      <rPr>
        <sz val="11"/>
        <color rgb="FF000000"/>
        <rFont val="Calibri"/>
      </rPr>
      <t xml:space="preserve">
</t>
    </r>
    <r>
      <rPr>
        <sz val="11"/>
        <color rgb="FF000000"/>
        <rFont val="Calibri"/>
      </rPr>
      <t>R1(config-cmap)#class-map match-all CoPP_NORMAL</t>
    </r>
    <r>
      <rPr>
        <sz val="11"/>
        <color rgb="FF000000"/>
        <rFont val="Calibri"/>
      </rPr>
      <t xml:space="preserve">
</t>
    </r>
    <r>
      <rPr>
        <sz val="11"/>
        <color rgb="FF000000"/>
        <rFont val="Calibri"/>
      </rPr>
      <t>R1(config-cmap)#match access-group name CoPP_NORMAL</t>
    </r>
    <r>
      <rPr>
        <sz val="11"/>
        <color rgb="FF000000"/>
        <rFont val="Calibri"/>
      </rPr>
      <t xml:space="preserve">
</t>
    </r>
    <r>
      <rPr>
        <sz val="11"/>
        <color rgb="FF000000"/>
        <rFont val="Calibri"/>
      </rPr>
      <t>R1(config-cmap)#class-map match-any CoPP_UNDESIRABLE</t>
    </r>
    <r>
      <rPr>
        <sz val="11"/>
        <color rgb="FF000000"/>
        <rFont val="Calibri"/>
      </rPr>
      <t xml:space="preserve">
</t>
    </r>
    <r>
      <rPr>
        <sz val="11"/>
        <color rgb="FF000000"/>
        <rFont val="Calibri"/>
      </rPr>
      <t>R1(config-cmap)#match access-group name CoPP_UNDESIRABLE</t>
    </r>
    <r>
      <rPr>
        <sz val="11"/>
        <color rgb="FF000000"/>
        <rFont val="Calibri"/>
      </rPr>
      <t xml:space="preserve">
</t>
    </r>
    <r>
      <rPr>
        <sz val="11"/>
        <color rgb="FF000000"/>
        <rFont val="Calibri"/>
      </rPr>
      <t>R1(config-cmap)#class-map match-all CoPP_DEFAULT</t>
    </r>
    <r>
      <rPr>
        <sz val="11"/>
        <color rgb="FF000000"/>
        <rFont val="Calibri"/>
      </rPr>
      <t xml:space="preserve">
</t>
    </r>
    <r>
      <rPr>
        <sz val="11"/>
        <color rgb="FF000000"/>
        <rFont val="Calibri"/>
      </rPr>
      <t>R1(config-cmap)#match access-group name CoPP_DEFAULT</t>
    </r>
    <r>
      <rPr>
        <sz val="11"/>
        <color rgb="FF000000"/>
        <rFont val="Calibri"/>
      </rPr>
      <t xml:space="preserve">
</t>
    </r>
    <r>
      <rPr>
        <sz val="11"/>
        <color rgb="FF000000"/>
        <rFont val="Calibri"/>
      </rPr>
      <t>R1(config-cmap)#exit</t>
    </r>
    <r>
      <rPr>
        <sz val="11"/>
        <color rgb="FF000000"/>
        <rFont val="Calibri"/>
      </rPr>
      <t xml:space="preserve">
</t>
    </r>
    <r>
      <rPr>
        <sz val="11"/>
        <color rgb="FF000000"/>
        <rFont val="Calibri"/>
      </rPr>
      <t>Step 3: Configure a policy map referencing the configured class maps and apply appropriate bandwidth allowance and policing attributes.</t>
    </r>
    <r>
      <rPr>
        <sz val="11"/>
        <color rgb="FF000000"/>
        <rFont val="Calibri"/>
      </rPr>
      <t xml:space="preserve">
</t>
    </r>
    <r>
      <rPr>
        <sz val="11"/>
        <color rgb="FF000000"/>
        <rFont val="Calibri"/>
      </rPr>
      <t>R1(config)#policy-map CONTROL_PLANE_POLICY</t>
    </r>
    <r>
      <rPr>
        <sz val="11"/>
        <color rgb="FF000000"/>
        <rFont val="Calibri"/>
      </rPr>
      <t xml:space="preserve">
</t>
    </r>
    <r>
      <rPr>
        <sz val="11"/>
        <color rgb="FF000000"/>
        <rFont val="Calibri"/>
      </rPr>
      <t>R1(config-pmap)#class CoPP_CRITICAL</t>
    </r>
    <r>
      <rPr>
        <sz val="11"/>
        <color rgb="FF000000"/>
        <rFont val="Calibri"/>
      </rPr>
      <t xml:space="preserve">
</t>
    </r>
    <r>
      <rPr>
        <sz val="11"/>
        <color rgb="FF000000"/>
        <rFont val="Calibri"/>
      </rPr>
      <t>R1(config-pmap-c)#police 512000 8000 conform-action transmit exceed-action transmit</t>
    </r>
    <r>
      <rPr>
        <sz val="11"/>
        <color rgb="FF000000"/>
        <rFont val="Calibri"/>
      </rPr>
      <t xml:space="preserve">
</t>
    </r>
    <r>
      <rPr>
        <sz val="11"/>
        <color rgb="FF000000"/>
        <rFont val="Calibri"/>
      </rPr>
      <t>R1(config-pmap-c-police)#class CoPP_IMPORTANT</t>
    </r>
    <r>
      <rPr>
        <sz val="11"/>
        <color rgb="FF000000"/>
        <rFont val="Calibri"/>
      </rPr>
      <t xml:space="preserve">
</t>
    </r>
    <r>
      <rPr>
        <sz val="11"/>
        <color rgb="FF000000"/>
        <rFont val="Calibri"/>
      </rPr>
      <t>R1(config-pmap-c)#police 256000 4000 conform-action transmit exceed-action drop</t>
    </r>
    <r>
      <rPr>
        <sz val="11"/>
        <color rgb="FF000000"/>
        <rFont val="Calibri"/>
      </rPr>
      <t xml:space="preserve">
</t>
    </r>
    <r>
      <rPr>
        <sz val="11"/>
        <color rgb="FF000000"/>
        <rFont val="Calibri"/>
      </rPr>
      <t>R1(config-pmap-c-police)#class CoPP_NORMAL</t>
    </r>
    <r>
      <rPr>
        <sz val="11"/>
        <color rgb="FF000000"/>
        <rFont val="Calibri"/>
      </rPr>
      <t xml:space="preserve">
</t>
    </r>
    <r>
      <rPr>
        <sz val="11"/>
        <color rgb="FF000000"/>
        <rFont val="Calibri"/>
      </rPr>
      <t>R1(config-pmap-c)#police 128000 2000 conform-action transmit exceed-action drop</t>
    </r>
    <r>
      <rPr>
        <sz val="11"/>
        <color rgb="FF000000"/>
        <rFont val="Calibri"/>
      </rPr>
      <t xml:space="preserve">
</t>
    </r>
    <r>
      <rPr>
        <sz val="11"/>
        <color rgb="FF000000"/>
        <rFont val="Calibri"/>
      </rPr>
      <t>R1(config-pmap-c-police)#class CoPP_UNDESIRABLE</t>
    </r>
    <r>
      <rPr>
        <sz val="11"/>
        <color rgb="FF000000"/>
        <rFont val="Calibri"/>
      </rPr>
      <t xml:space="preserve">
</t>
    </r>
    <r>
      <rPr>
        <sz val="11"/>
        <color rgb="FF000000"/>
        <rFont val="Calibri"/>
      </rPr>
      <t>R1(config-pmap-c)#police 8000 1000 conform-action drop exceed-action drop</t>
    </r>
    <r>
      <rPr>
        <sz val="11"/>
        <color rgb="FF000000"/>
        <rFont val="Calibri"/>
      </rPr>
      <t xml:space="preserve">
</t>
    </r>
    <r>
      <rPr>
        <sz val="11"/>
        <color rgb="FF000000"/>
        <rFont val="Calibri"/>
      </rPr>
      <t>R1(config-pmap-c-police)#class CoPP_DEFAULT</t>
    </r>
    <r>
      <rPr>
        <sz val="11"/>
        <color rgb="FF000000"/>
        <rFont val="Calibri"/>
      </rPr>
      <t xml:space="preserve">
</t>
    </r>
    <r>
      <rPr>
        <sz val="11"/>
        <color rgb="FF000000"/>
        <rFont val="Calibri"/>
      </rPr>
      <t>R1(config-pmap-c)#police 64000 1000 conform-action transmit exceed-action drop</t>
    </r>
    <r>
      <rPr>
        <sz val="11"/>
        <color rgb="FF000000"/>
        <rFont val="Calibri"/>
      </rPr>
      <t xml:space="preserve">
</t>
    </r>
    <r>
      <rPr>
        <sz val="11"/>
        <color rgb="FF000000"/>
        <rFont val="Calibri"/>
      </rPr>
      <t>R1(config-pmap-c-police)#exit</t>
    </r>
    <r>
      <rPr>
        <sz val="11"/>
        <color rgb="FF000000"/>
        <rFont val="Calibri"/>
      </rPr>
      <t xml:space="preserve">
</t>
    </r>
    <r>
      <rPr>
        <sz val="11"/>
        <color rgb="FF000000"/>
        <rFont val="Calibri"/>
      </rPr>
      <t>R1(config-pmap-c)#exit</t>
    </r>
    <r>
      <rPr>
        <sz val="11"/>
        <color rgb="FF000000"/>
        <rFont val="Calibri"/>
      </rPr>
      <t xml:space="preserve">
</t>
    </r>
    <r>
      <rPr>
        <sz val="11"/>
        <color rgb="FF000000"/>
        <rFont val="Calibri"/>
      </rPr>
      <t>R1(config-pmap)#exit</t>
    </r>
    <r>
      <rPr>
        <sz val="11"/>
        <color rgb="FF000000"/>
        <rFont val="Calibri"/>
      </rPr>
      <t xml:space="preserve">
</t>
    </r>
    <r>
      <rPr>
        <sz val="11"/>
        <color rgb="FF000000"/>
        <rFont val="Calibri"/>
      </rPr>
      <t>Step 4: Apply the policy map to the control plane.</t>
    </r>
    <r>
      <rPr>
        <sz val="11"/>
        <color rgb="FF000000"/>
        <rFont val="Calibri"/>
      </rPr>
      <t xml:space="preserve">
</t>
    </r>
    <r>
      <rPr>
        <sz val="11"/>
        <color rgb="FF000000"/>
        <rFont val="Calibri"/>
      </rPr>
      <t>R1(config)#control-plane</t>
    </r>
    <r>
      <rPr>
        <sz val="11"/>
        <color rgb="FF000000"/>
        <rFont val="Calibri"/>
      </rPr>
      <t xml:space="preserve">
</t>
    </r>
    <r>
      <rPr>
        <sz val="11"/>
        <color rgb="FF000000"/>
        <rFont val="Calibri"/>
      </rPr>
      <t>R1(config-cp)#service-policy input CONTROL_PLANE_POLICY</t>
    </r>
    <r>
      <rPr>
        <sz val="11"/>
        <color rgb="FF000000"/>
        <rFont val="Calibri"/>
      </rPr>
      <t xml:space="preserve">
</t>
    </r>
    <r>
      <rPr>
        <sz val="11"/>
        <color rgb="FF000000"/>
        <rFont val="Calibri"/>
      </rPr>
      <t>R1(config-cp)#end</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</si>
  <si>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network devices to mitigate the impact of DoS attacks that have occurred or are ongoing on device availability. For each network device, known and potential DoS attacks must be identified and solutions for each type implemented. A variety of technologies exist to limit or, in some cases, eliminate the effects of DoS attacks (e.g., limiting processes or restricting the number of sessions the device opens at one time). Employing increased capacity and bandwidth, combined with service redundancy, may reduce the susceptibility to some DoS attacks.</t>
    </r>
    <r>
      <rPr>
        <sz val="11"/>
        <color rgb="FF000000"/>
        <rFont val="Calibri"/>
      </rPr>
      <t xml:space="preserve">
</t>
    </r>
    <r>
      <rPr>
        <sz val="11"/>
        <color rgb="FF000000"/>
        <rFont val="Calibri"/>
      </rPr>
      <t>The security safeguards cannot be defined at the DoD level because they vary according to the capabilities of the individual network devices and the security controls applied on the adjacent networks (e.g., firewalls performing packet filtering to block DoS attacks).</t>
    </r>
  </si>
  <si>
    <r>
      <rPr>
        <sz val="11"/>
        <color rgb="FF000000"/>
        <rFont val="Calibri"/>
      </rPr>
      <t xml:space="preserve">Review the Cisco router configuration to verify that it is compliant with this requirement. </t>
    </r>
    <r>
      <rPr>
        <sz val="11"/>
        <color rgb="FF000000"/>
        <rFont val="Calibri"/>
      </rPr>
      <t xml:space="preserve">
</t>
    </r>
    <r>
      <rPr>
        <sz val="11"/>
        <color rgb="FF000000"/>
        <rFont val="Calibri"/>
      </rPr>
      <t xml:space="preserve">Step 1: Verify traffic types have been classified based on importance levels. The following is an example configuration: </t>
    </r>
    <r>
      <rPr>
        <sz val="11"/>
        <color rgb="FF000000"/>
        <rFont val="Calibri"/>
      </rPr>
      <t xml:space="preserve">
</t>
    </r>
    <r>
      <rPr>
        <sz val="11"/>
        <color rgb="FF000000"/>
        <rFont val="Calibri"/>
      </rPr>
      <t xml:space="preserve">class-map match-all CoPP_CRITICAL </t>
    </r>
    <r>
      <rPr>
        <sz val="11"/>
        <color rgb="FF000000"/>
        <rFont val="Calibri"/>
      </rPr>
      <t xml:space="preserve">
</t>
    </r>
    <r>
      <rPr>
        <sz val="11"/>
        <color rgb="FF000000"/>
        <rFont val="Calibri"/>
      </rPr>
      <t xml:space="preserve">match access-group name CoPP_CRITICAL </t>
    </r>
    <r>
      <rPr>
        <sz val="11"/>
        <color rgb="FF000000"/>
        <rFont val="Calibri"/>
      </rPr>
      <t xml:space="preserve">
</t>
    </r>
    <r>
      <rPr>
        <sz val="11"/>
        <color rgb="FF000000"/>
        <rFont val="Calibri"/>
      </rPr>
      <t xml:space="preserve">class-map match-any CoPP_IMPORTANT </t>
    </r>
    <r>
      <rPr>
        <sz val="11"/>
        <color rgb="FF000000"/>
        <rFont val="Calibri"/>
      </rPr>
      <t xml:space="preserve">
</t>
    </r>
    <r>
      <rPr>
        <sz val="11"/>
        <color rgb="FF000000"/>
        <rFont val="Calibri"/>
      </rPr>
      <t xml:space="preserve">match access-group name CoPP_IMPORTANT </t>
    </r>
    <r>
      <rPr>
        <sz val="11"/>
        <color rgb="FF000000"/>
        <rFont val="Calibri"/>
      </rPr>
      <t xml:space="preserve">
</t>
    </r>
    <r>
      <rPr>
        <sz val="11"/>
        <color rgb="FF000000"/>
        <rFont val="Calibri"/>
      </rPr>
      <t xml:space="preserve">match protocol arp </t>
    </r>
    <r>
      <rPr>
        <sz val="11"/>
        <color rgb="FF000000"/>
        <rFont val="Calibri"/>
      </rPr>
      <t xml:space="preserve">
</t>
    </r>
    <r>
      <rPr>
        <sz val="11"/>
        <color rgb="FF000000"/>
        <rFont val="Calibri"/>
      </rPr>
      <t xml:space="preserve">class-map match-all CoPP_NORMAL </t>
    </r>
    <r>
      <rPr>
        <sz val="11"/>
        <color rgb="FF000000"/>
        <rFont val="Calibri"/>
      </rPr>
      <t xml:space="preserve">
</t>
    </r>
    <r>
      <rPr>
        <sz val="11"/>
        <color rgb="FF000000"/>
        <rFont val="Calibri"/>
      </rPr>
      <t xml:space="preserve">match access-group name CoPP_NORMAL </t>
    </r>
    <r>
      <rPr>
        <sz val="11"/>
        <color rgb="FF000000"/>
        <rFont val="Calibri"/>
      </rPr>
      <t xml:space="preserve">
</t>
    </r>
    <r>
      <rPr>
        <sz val="11"/>
        <color rgb="FF000000"/>
        <rFont val="Calibri"/>
      </rPr>
      <t xml:space="preserve">class-map match-any CoPP_UNDESIRABLE </t>
    </r>
    <r>
      <rPr>
        <sz val="11"/>
        <color rgb="FF000000"/>
        <rFont val="Calibri"/>
      </rPr>
      <t xml:space="preserve">
</t>
    </r>
    <r>
      <rPr>
        <sz val="11"/>
        <color rgb="FF000000"/>
        <rFont val="Calibri"/>
      </rPr>
      <t xml:space="preserve">match access-group name CoPP_UNDESIRABLE </t>
    </r>
    <r>
      <rPr>
        <sz val="11"/>
        <color rgb="FF000000"/>
        <rFont val="Calibri"/>
      </rPr>
      <t xml:space="preserve">
</t>
    </r>
    <r>
      <rPr>
        <sz val="11"/>
        <color rgb="FF000000"/>
        <rFont val="Calibri"/>
      </rPr>
      <t xml:space="preserve">class-map match-all CoPP_DEFAULT </t>
    </r>
    <r>
      <rPr>
        <sz val="11"/>
        <color rgb="FF000000"/>
        <rFont val="Calibri"/>
      </rPr>
      <t xml:space="preserve">
</t>
    </r>
    <r>
      <rPr>
        <sz val="11"/>
        <color rgb="FF000000"/>
        <rFont val="Calibri"/>
      </rPr>
      <t xml:space="preserve">match access-group name CoPP_DEFAULT </t>
    </r>
    <r>
      <rPr>
        <sz val="11"/>
        <color rgb="FF000000"/>
        <rFont val="Calibri"/>
      </rPr>
      <t xml:space="preserve">
</t>
    </r>
    <r>
      <rPr>
        <sz val="11"/>
        <color rgb="FF000000"/>
        <rFont val="Calibri"/>
      </rPr>
      <t xml:space="preserve">Step 2: Review the ACLs referenced by the class maps to determine if the traffic is being classified appropriately. The following is an example configuration: </t>
    </r>
    <r>
      <rPr>
        <sz val="11"/>
        <color rgb="FF000000"/>
        <rFont val="Calibri"/>
      </rPr>
      <t xml:space="preserve">
</t>
    </r>
    <r>
      <rPr>
        <sz val="11"/>
        <color rgb="FF000000"/>
        <rFont val="Calibri"/>
      </rPr>
      <t xml:space="preserve">ip access-list extended CoPP_CRITICAL </t>
    </r>
    <r>
      <rPr>
        <sz val="11"/>
        <color rgb="FF000000"/>
        <rFont val="Calibri"/>
      </rPr>
      <t xml:space="preserve">
</t>
    </r>
    <r>
      <rPr>
        <sz val="11"/>
        <color rgb="FF000000"/>
        <rFont val="Calibri"/>
      </rPr>
      <t xml:space="preserve">remark our control plane adjacencies are critical </t>
    </r>
    <r>
      <rPr>
        <sz val="11"/>
        <color rgb="FF000000"/>
        <rFont val="Calibri"/>
      </rPr>
      <t xml:space="preserve">
</t>
    </r>
    <r>
      <rPr>
        <sz val="11"/>
        <color rgb="FF000000"/>
        <rFont val="Calibri"/>
      </rPr>
      <t xml:space="preserve">permit ospf host [OSPF neighbor A] any </t>
    </r>
    <r>
      <rPr>
        <sz val="11"/>
        <color rgb="FF000000"/>
        <rFont val="Calibri"/>
      </rPr>
      <t xml:space="preserve">
</t>
    </r>
    <r>
      <rPr>
        <sz val="11"/>
        <color rgb="FF000000"/>
        <rFont val="Calibri"/>
      </rPr>
      <t xml:space="preserve">permit ospf host [OSPF neighbor B] any </t>
    </r>
    <r>
      <rPr>
        <sz val="11"/>
        <color rgb="FF000000"/>
        <rFont val="Calibri"/>
      </rPr>
      <t xml:space="preserve">
</t>
    </r>
    <r>
      <rPr>
        <sz val="11"/>
        <color rgb="FF000000"/>
        <rFont val="Calibri"/>
      </rPr>
      <t xml:space="preserve">permit pim host [PIM neighbor A] any </t>
    </r>
    <r>
      <rPr>
        <sz val="11"/>
        <color rgb="FF000000"/>
        <rFont val="Calibri"/>
      </rPr>
      <t xml:space="preserve">
</t>
    </r>
    <r>
      <rPr>
        <sz val="11"/>
        <color rgb="FF000000"/>
        <rFont val="Calibri"/>
      </rPr>
      <t xml:space="preserve">permit pim host [PIM neighbor B] any </t>
    </r>
    <r>
      <rPr>
        <sz val="11"/>
        <color rgb="FF000000"/>
        <rFont val="Calibri"/>
      </rPr>
      <t xml:space="preserve">
</t>
    </r>
    <r>
      <rPr>
        <sz val="11"/>
        <color rgb="FF000000"/>
        <rFont val="Calibri"/>
      </rPr>
      <t xml:space="preserve">permit pim host [RP addr] any </t>
    </r>
    <r>
      <rPr>
        <sz val="11"/>
        <color rgb="FF000000"/>
        <rFont val="Calibri"/>
      </rPr>
      <t xml:space="preserve">
</t>
    </r>
    <r>
      <rPr>
        <sz val="11"/>
        <color rgb="FF000000"/>
        <rFont val="Calibri"/>
      </rPr>
      <t xml:space="preserve">permit igmp any 224.0.0.0 15.255.255.255 </t>
    </r>
    <r>
      <rPr>
        <sz val="11"/>
        <color rgb="FF000000"/>
        <rFont val="Calibri"/>
      </rPr>
      <t xml:space="preserve">
</t>
    </r>
    <r>
      <rPr>
        <sz val="11"/>
        <color rgb="FF000000"/>
        <rFont val="Calibri"/>
      </rPr>
      <t xml:space="preserve">permit tcp host [BGP neighbor] eq bgp host [local BGP addr] </t>
    </r>
    <r>
      <rPr>
        <sz val="11"/>
        <color rgb="FF000000"/>
        <rFont val="Calibri"/>
      </rPr>
      <t xml:space="preserve">
</t>
    </r>
    <r>
      <rPr>
        <sz val="11"/>
        <color rgb="FF000000"/>
        <rFont val="Calibri"/>
      </rPr>
      <t xml:space="preserve">permit tcp host [BGP neighbor] host [local BGP addr] eq bgp </t>
    </r>
    <r>
      <rPr>
        <sz val="11"/>
        <color rgb="FF000000"/>
        <rFont val="Calibri"/>
      </rPr>
      <t xml:space="preserve">
</t>
    </r>
    <r>
      <rPr>
        <sz val="11"/>
        <color rgb="FF000000"/>
        <rFont val="Calibri"/>
      </rPr>
      <t xml:space="preserve">deny ip any any </t>
    </r>
    <r>
      <rPr>
        <sz val="11"/>
        <color rgb="FF000000"/>
        <rFont val="Calibri"/>
      </rPr>
      <t xml:space="preserve">
</t>
    </r>
    <r>
      <rPr>
        <sz val="11"/>
        <color rgb="FF000000"/>
        <rFont val="Calibri"/>
      </rPr>
      <t xml:space="preserve">ip access-list extended CoPP_IMPORTANT </t>
    </r>
    <r>
      <rPr>
        <sz val="11"/>
        <color rgb="FF000000"/>
        <rFont val="Calibri"/>
      </rPr>
      <t xml:space="preserve">
</t>
    </r>
    <r>
      <rPr>
        <sz val="11"/>
        <color rgb="FF000000"/>
        <rFont val="Calibri"/>
      </rPr>
      <t xml:space="preserve">permit tcp host [TACACS server] eq tacacs any </t>
    </r>
    <r>
      <rPr>
        <sz val="11"/>
        <color rgb="FF000000"/>
        <rFont val="Calibri"/>
      </rPr>
      <t xml:space="preserve">
</t>
    </r>
    <r>
      <rPr>
        <sz val="11"/>
        <color rgb="FF000000"/>
        <rFont val="Calibri"/>
      </rPr>
      <t xml:space="preserve">permit tcp [management subnet] 0.0.0.255 any eq 22 </t>
    </r>
    <r>
      <rPr>
        <sz val="11"/>
        <color rgb="FF000000"/>
        <rFont val="Calibri"/>
      </rPr>
      <t xml:space="preserve">
</t>
    </r>
    <r>
      <rPr>
        <sz val="11"/>
        <color rgb="FF000000"/>
        <rFont val="Calibri"/>
      </rPr>
      <t xml:space="preserve">permit udp host [SNMP manager] any eq snmp </t>
    </r>
    <r>
      <rPr>
        <sz val="11"/>
        <color rgb="FF000000"/>
        <rFont val="Calibri"/>
      </rPr>
      <t xml:space="preserve">
</t>
    </r>
    <r>
      <rPr>
        <sz val="11"/>
        <color rgb="FF000000"/>
        <rFont val="Calibri"/>
      </rPr>
      <t xml:space="preserve">permit udp host [NTP server] eq ntp any </t>
    </r>
    <r>
      <rPr>
        <sz val="11"/>
        <color rgb="FF000000"/>
        <rFont val="Calibri"/>
      </rPr>
      <t xml:space="preserve">
</t>
    </r>
    <r>
      <rPr>
        <sz val="11"/>
        <color rgb="FF000000"/>
        <rFont val="Calibri"/>
      </rPr>
      <t xml:space="preserve">deny ip any any </t>
    </r>
    <r>
      <rPr>
        <sz val="11"/>
        <color rgb="FF000000"/>
        <rFont val="Calibri"/>
      </rPr>
      <t xml:space="preserve">
</t>
    </r>
    <r>
      <rPr>
        <sz val="11"/>
        <color rgb="FF000000"/>
        <rFont val="Calibri"/>
      </rPr>
      <t xml:space="preserve">ip access-list extended CoPP_NORMAL </t>
    </r>
    <r>
      <rPr>
        <sz val="11"/>
        <color rgb="FF000000"/>
        <rFont val="Calibri"/>
      </rPr>
      <t xml:space="preserve">
</t>
    </r>
    <r>
      <rPr>
        <sz val="11"/>
        <color rgb="FF000000"/>
        <rFont val="Calibri"/>
      </rPr>
      <t xml:space="preserve">remark we will want to rate limit ICMP traffic </t>
    </r>
    <r>
      <rPr>
        <sz val="11"/>
        <color rgb="FF000000"/>
        <rFont val="Calibri"/>
      </rPr>
      <t xml:space="preserve">
</t>
    </r>
    <r>
      <rPr>
        <sz val="11"/>
        <color rgb="FF000000"/>
        <rFont val="Calibri"/>
      </rPr>
      <t xml:space="preserve">permit icmp any any echo </t>
    </r>
    <r>
      <rPr>
        <sz val="11"/>
        <color rgb="FF000000"/>
        <rFont val="Calibri"/>
      </rPr>
      <t xml:space="preserve">
</t>
    </r>
    <r>
      <rPr>
        <sz val="11"/>
        <color rgb="FF000000"/>
        <rFont val="Calibri"/>
      </rPr>
      <t xml:space="preserve">permit icmp any any echo-reply </t>
    </r>
    <r>
      <rPr>
        <sz val="11"/>
        <color rgb="FF000000"/>
        <rFont val="Calibri"/>
      </rPr>
      <t xml:space="preserve">
</t>
    </r>
    <r>
      <rPr>
        <sz val="11"/>
        <color rgb="FF000000"/>
        <rFont val="Calibri"/>
      </rPr>
      <t xml:space="preserve">permit icmp any any time-exceeded </t>
    </r>
    <r>
      <rPr>
        <sz val="11"/>
        <color rgb="FF000000"/>
        <rFont val="Calibri"/>
      </rPr>
      <t xml:space="preserve">
</t>
    </r>
    <r>
      <rPr>
        <sz val="11"/>
        <color rgb="FF000000"/>
        <rFont val="Calibri"/>
      </rPr>
      <t xml:space="preserve">permit icmp any any unreachable </t>
    </r>
    <r>
      <rPr>
        <sz val="11"/>
        <color rgb="FF000000"/>
        <rFont val="Calibri"/>
      </rPr>
      <t xml:space="preserve">
</t>
    </r>
    <r>
      <rPr>
        <sz val="11"/>
        <color rgb="FF000000"/>
        <rFont val="Calibri"/>
      </rPr>
      <t xml:space="preserve">deny ip any any </t>
    </r>
    <r>
      <rPr>
        <sz val="11"/>
        <color rgb="FF000000"/>
        <rFont val="Calibri"/>
      </rPr>
      <t xml:space="preserve">
</t>
    </r>
    <r>
      <rPr>
        <sz val="11"/>
        <color rgb="FF000000"/>
        <rFont val="Calibri"/>
      </rPr>
      <t xml:space="preserve">ip access-list extended CoPP_UNDESIRABLE </t>
    </r>
    <r>
      <rPr>
        <sz val="11"/>
        <color rgb="FF000000"/>
        <rFont val="Calibri"/>
      </rPr>
      <t xml:space="preserve">
</t>
    </r>
    <r>
      <rPr>
        <sz val="11"/>
        <color rgb="FF000000"/>
        <rFont val="Calibri"/>
      </rPr>
      <t xml:space="preserve">remark other management plane traffic that should not be received </t>
    </r>
    <r>
      <rPr>
        <sz val="11"/>
        <color rgb="FF000000"/>
        <rFont val="Calibri"/>
      </rPr>
      <t xml:space="preserve">
</t>
    </r>
    <r>
      <rPr>
        <sz val="11"/>
        <color rgb="FF000000"/>
        <rFont val="Calibri"/>
      </rPr>
      <t xml:space="preserve">permit udp any any eq ntp </t>
    </r>
    <r>
      <rPr>
        <sz val="11"/>
        <color rgb="FF000000"/>
        <rFont val="Calibri"/>
      </rPr>
      <t xml:space="preserve">
</t>
    </r>
    <r>
      <rPr>
        <sz val="11"/>
        <color rgb="FF000000"/>
        <rFont val="Calibri"/>
      </rPr>
      <t>permit udp any any eq snmp</t>
    </r>
    <r>
      <rPr>
        <sz val="11"/>
        <color rgb="FF000000"/>
        <rFont val="Calibri"/>
      </rPr>
      <t xml:space="preserve">
</t>
    </r>
    <r>
      <rPr>
        <sz val="11"/>
        <color rgb="FF000000"/>
        <rFont val="Calibri"/>
      </rPr>
      <t xml:space="preserve">permit tcp any any eq 22 </t>
    </r>
    <r>
      <rPr>
        <sz val="11"/>
        <color rgb="FF000000"/>
        <rFont val="Calibri"/>
      </rPr>
      <t xml:space="preserve">
</t>
    </r>
    <r>
      <rPr>
        <sz val="11"/>
        <color rgb="FF000000"/>
        <rFont val="Calibri"/>
      </rPr>
      <t xml:space="preserve">permit tcp any any eq 23 </t>
    </r>
    <r>
      <rPr>
        <sz val="11"/>
        <color rgb="FF000000"/>
        <rFont val="Calibri"/>
      </rPr>
      <t xml:space="preserve">
</t>
    </r>
    <r>
      <rPr>
        <sz val="11"/>
        <color rgb="FF000000"/>
        <rFont val="Calibri"/>
      </rPr>
      <t xml:space="preserve">remark other control plane traffic not configured on router </t>
    </r>
    <r>
      <rPr>
        <sz val="11"/>
        <color rgb="FF000000"/>
        <rFont val="Calibri"/>
      </rPr>
      <t xml:space="preserve">
</t>
    </r>
    <r>
      <rPr>
        <sz val="11"/>
        <color rgb="FF000000"/>
        <rFont val="Calibri"/>
      </rPr>
      <t xml:space="preserve">permit eigrp any any </t>
    </r>
    <r>
      <rPr>
        <sz val="11"/>
        <color rgb="FF000000"/>
        <rFont val="Calibri"/>
      </rPr>
      <t xml:space="preserve">
</t>
    </r>
    <r>
      <rPr>
        <sz val="11"/>
        <color rgb="FF000000"/>
        <rFont val="Calibri"/>
      </rPr>
      <t xml:space="preserve">permit udp any any eq rip </t>
    </r>
    <r>
      <rPr>
        <sz val="11"/>
        <color rgb="FF000000"/>
        <rFont val="Calibri"/>
      </rPr>
      <t xml:space="preserve">
</t>
    </r>
    <r>
      <rPr>
        <sz val="11"/>
        <color rgb="FF000000"/>
        <rFont val="Calibri"/>
      </rPr>
      <t xml:space="preserve">deny ip any any </t>
    </r>
    <r>
      <rPr>
        <sz val="11"/>
        <color rgb="FF000000"/>
        <rFont val="Calibri"/>
      </rPr>
      <t xml:space="preserve">
</t>
    </r>
    <r>
      <rPr>
        <sz val="11"/>
        <color rgb="FF000000"/>
        <rFont val="Calibri"/>
      </rPr>
      <t xml:space="preserve">ip access-list extended CoPP_DEFAULT </t>
    </r>
    <r>
      <rPr>
        <sz val="11"/>
        <color rgb="FF000000"/>
        <rFont val="Calibri"/>
      </rPr>
      <t xml:space="preserve">
</t>
    </r>
    <r>
      <rPr>
        <sz val="11"/>
        <color rgb="FF000000"/>
        <rFont val="Calibri"/>
      </rPr>
      <t xml:space="preserve">permit ip any any </t>
    </r>
    <r>
      <rPr>
        <sz val="11"/>
        <color rgb="FF000000"/>
        <rFont val="Calibri"/>
      </rPr>
      <t xml:space="preserve">
</t>
    </r>
    <r>
      <rPr>
        <sz val="11"/>
        <color rgb="FF000000"/>
        <rFont val="Calibri"/>
      </rPr>
      <t xml:space="preserve">Note: Explicitly defining undesirable traffic with ACL entries enables the network operator to collect statistics. Excessive ARP packets can potentially monopolize Route Processor resources, starving other important processes. Currently, ARP is the only Layer 2 protocol that can be specifically classified using the match protocol command. </t>
    </r>
    <r>
      <rPr>
        <sz val="11"/>
        <color rgb="FF000000"/>
        <rFont val="Calibri"/>
      </rPr>
      <t xml:space="preserve">
</t>
    </r>
    <r>
      <rPr>
        <sz val="11"/>
        <color rgb="FF000000"/>
        <rFont val="Calibri"/>
      </rPr>
      <t xml:space="preserve">Step 3: Review the policy-map to determine if the traffic is being policed appropriately for each classification. The following is an example configuration: </t>
    </r>
    <r>
      <rPr>
        <sz val="11"/>
        <color rgb="FF000000"/>
        <rFont val="Calibri"/>
      </rPr>
      <t xml:space="preserve">
</t>
    </r>
    <r>
      <rPr>
        <sz val="11"/>
        <color rgb="FF000000"/>
        <rFont val="Calibri"/>
      </rPr>
      <t xml:space="preserve">policy-map CONTROL_PLANE_POLICY </t>
    </r>
    <r>
      <rPr>
        <sz val="11"/>
        <color rgb="FF000000"/>
        <rFont val="Calibri"/>
      </rPr>
      <t xml:space="preserve">
</t>
    </r>
    <r>
      <rPr>
        <sz val="11"/>
        <color rgb="FF000000"/>
        <rFont val="Calibri"/>
      </rPr>
      <t xml:space="preserve">class CoPP_CRITICAL </t>
    </r>
    <r>
      <rPr>
        <sz val="11"/>
        <color rgb="FF000000"/>
        <rFont val="Calibri"/>
      </rPr>
      <t xml:space="preserve">
</t>
    </r>
    <r>
      <rPr>
        <sz val="11"/>
        <color rgb="FF000000"/>
        <rFont val="Calibri"/>
      </rPr>
      <t xml:space="preserve">police 512000 8000 conform-action transmit exceed-action transmit </t>
    </r>
    <r>
      <rPr>
        <sz val="11"/>
        <color rgb="FF000000"/>
        <rFont val="Calibri"/>
      </rPr>
      <t xml:space="preserve">
</t>
    </r>
    <r>
      <rPr>
        <sz val="11"/>
        <color rgb="FF000000"/>
        <rFont val="Calibri"/>
      </rPr>
      <t xml:space="preserve">class CoPP_IMPORTANT </t>
    </r>
    <r>
      <rPr>
        <sz val="11"/>
        <color rgb="FF000000"/>
        <rFont val="Calibri"/>
      </rPr>
      <t xml:space="preserve">
</t>
    </r>
    <r>
      <rPr>
        <sz val="11"/>
        <color rgb="FF000000"/>
        <rFont val="Calibri"/>
      </rPr>
      <t xml:space="preserve">police 256000 4000 conform-action transmit exceed-action drop </t>
    </r>
    <r>
      <rPr>
        <sz val="11"/>
        <color rgb="FF000000"/>
        <rFont val="Calibri"/>
      </rPr>
      <t xml:space="preserve">
</t>
    </r>
    <r>
      <rPr>
        <sz val="11"/>
        <color rgb="FF000000"/>
        <rFont val="Calibri"/>
      </rPr>
      <t xml:space="preserve">class CoPP_NORMAL </t>
    </r>
    <r>
      <rPr>
        <sz val="11"/>
        <color rgb="FF000000"/>
        <rFont val="Calibri"/>
      </rPr>
      <t xml:space="preserve">
</t>
    </r>
    <r>
      <rPr>
        <sz val="11"/>
        <color rgb="FF000000"/>
        <rFont val="Calibri"/>
      </rPr>
      <t xml:space="preserve">police 128000 2000 conform-action transmit exceed-action drop </t>
    </r>
    <r>
      <rPr>
        <sz val="11"/>
        <color rgb="FF000000"/>
        <rFont val="Calibri"/>
      </rPr>
      <t xml:space="preserve">
</t>
    </r>
    <r>
      <rPr>
        <sz val="11"/>
        <color rgb="FF000000"/>
        <rFont val="Calibri"/>
      </rPr>
      <t xml:space="preserve">class CoPP_UNDESIRABLE </t>
    </r>
    <r>
      <rPr>
        <sz val="11"/>
        <color rgb="FF000000"/>
        <rFont val="Calibri"/>
      </rPr>
      <t xml:space="preserve">
</t>
    </r>
    <r>
      <rPr>
        <sz val="11"/>
        <color rgb="FF000000"/>
        <rFont val="Calibri"/>
      </rPr>
      <t xml:space="preserve">police 8000 1000 conform-action drop exceed-action drop </t>
    </r>
    <r>
      <rPr>
        <sz val="11"/>
        <color rgb="FF000000"/>
        <rFont val="Calibri"/>
      </rPr>
      <t xml:space="preserve">
</t>
    </r>
    <r>
      <rPr>
        <sz val="11"/>
        <color rgb="FF000000"/>
        <rFont val="Calibri"/>
      </rPr>
      <t>class CoPP_DEFAULT</t>
    </r>
    <r>
      <rPr>
        <sz val="11"/>
        <color rgb="FF000000"/>
        <rFont val="Calibri"/>
      </rPr>
      <t xml:space="preserve">
</t>
    </r>
    <r>
      <rPr>
        <sz val="11"/>
        <color rgb="FF000000"/>
        <rFont val="Calibri"/>
      </rPr>
      <t xml:space="preserve">police 64000 1000 conform-action transmit exceed-action drop </t>
    </r>
    <r>
      <rPr>
        <sz val="11"/>
        <color rgb="FF000000"/>
        <rFont val="Calibri"/>
      </rPr>
      <t xml:space="preserve">
</t>
    </r>
    <r>
      <rPr>
        <sz val="11"/>
        <color rgb="FF000000"/>
        <rFont val="Calibri"/>
      </rPr>
      <t xml:space="preserve">Step 4: Verify that the CoPP policy is enabled. The following is an example configuration: </t>
    </r>
    <r>
      <rPr>
        <sz val="11"/>
        <color rgb="FF000000"/>
        <rFont val="Calibri"/>
      </rPr>
      <t xml:space="preserve">
</t>
    </r>
    <r>
      <rPr>
        <sz val="11"/>
        <color rgb="FF000000"/>
        <rFont val="Calibri"/>
      </rPr>
      <t xml:space="preserve">control-plane </t>
    </r>
    <r>
      <rPr>
        <sz val="11"/>
        <color rgb="FF000000"/>
        <rFont val="Calibri"/>
      </rPr>
      <t xml:space="preserve">
</t>
    </r>
    <r>
      <rPr>
        <sz val="11"/>
        <color rgb="FF000000"/>
        <rFont val="Calibri"/>
      </rPr>
      <t xml:space="preserve">service-policy input CONTROL_PLANE_POLICY </t>
    </r>
    <r>
      <rPr>
        <sz val="11"/>
        <color rgb="FF000000"/>
        <rFont val="Calibri"/>
      </rPr>
      <t xml:space="preserve">
</t>
    </r>
    <r>
      <rPr>
        <sz val="11"/>
        <color rgb="FF000000"/>
        <rFont val="Calibri"/>
      </rPr>
      <t>Note: Control Plane Protection (CPPr) can be used to filter as well as police control plane traffic destined to the RP. CPPr is very similar to CoPP and has the ability to filter and police traffic using finer granularity by dividing the aggregate control plane into three separate categories: (1) host, (2) transit, and (3) CEF-exception. Hence, a separate policy-map could be configured for each traffic category.</t>
    </r>
    <r>
      <rPr>
        <sz val="11"/>
        <color rgb="FF000000"/>
        <rFont val="Calibri"/>
      </rPr>
      <t xml:space="preserve">
</t>
    </r>
    <r>
      <rPr>
        <sz val="11"/>
        <color rgb="FF000000"/>
        <rFont val="Calibri"/>
      </rPr>
      <t>If the Cisco router is not configured to protect against known types of DoS attacks by employing organization-defined security safeguards, this is a finding.</t>
    </r>
  </si>
  <si>
    <t>V-215703</t>
  </si>
  <si>
    <r>
      <rPr>
        <sz val="11"/>
        <rFont val="Calibri"/>
      </rPr>
      <t>The Cisco router must be configured to generate log records when administrator privileges are deleted.</t>
    </r>
  </si>
  <si>
    <r>
      <rPr>
        <sz val="11"/>
        <color rgb="FF000000"/>
        <rFont val="Calibri"/>
      </rPr>
      <t>Configure the Cisco router to generate log records when administrator privileges are deleted as shown in the example below.</t>
    </r>
    <r>
      <rPr>
        <sz val="11"/>
        <color rgb="FF000000"/>
        <rFont val="Calibri"/>
      </rPr>
      <t xml:space="preserve">
</t>
    </r>
    <r>
      <rPr>
        <sz val="11"/>
        <color rgb="FF000000"/>
        <rFont val="Calibri"/>
      </rPr>
      <t>R4(config)#archive</t>
    </r>
    <r>
      <rPr>
        <sz val="11"/>
        <color rgb="FF000000"/>
        <rFont val="Calibri"/>
      </rPr>
      <t xml:space="preserve">
</t>
    </r>
    <r>
      <rPr>
        <sz val="11"/>
        <color rgb="FF000000"/>
        <rFont val="Calibri"/>
      </rPr>
      <t>R4(config-archive)#log config</t>
    </r>
    <r>
      <rPr>
        <sz val="11"/>
        <color rgb="FF000000"/>
        <rFont val="Calibri"/>
      </rPr>
      <t xml:space="preserve">
</t>
    </r>
    <r>
      <rPr>
        <sz val="11"/>
        <color rgb="FF000000"/>
        <rFont val="Calibri"/>
      </rPr>
      <t>R4(config-archive-log-cfg)#logging enable</t>
    </r>
    <r>
      <rPr>
        <sz val="11"/>
        <color rgb="FF000000"/>
        <rFont val="Calibri"/>
      </rPr>
      <t xml:space="preserve">
</t>
    </r>
    <r>
      <rPr>
        <sz val="11"/>
        <color rgb="FF000000"/>
        <rFont val="Calibri"/>
      </rPr>
      <t>R4(config-archive-log-cfg)#logging size 1000</t>
    </r>
    <r>
      <rPr>
        <sz val="11"/>
        <color rgb="FF000000"/>
        <rFont val="Calibri"/>
      </rPr>
      <t xml:space="preserve">
</t>
    </r>
    <r>
      <rPr>
        <sz val="11"/>
        <color rgb="FF000000"/>
        <rFont val="Calibri"/>
      </rPr>
      <t>R4(config-archive-log-cfg)#notify syslog contenttype plaintext</t>
    </r>
    <r>
      <rPr>
        <sz val="11"/>
        <color rgb="FF000000"/>
        <rFont val="Calibri"/>
      </rPr>
      <t xml:space="preserve">
</t>
    </r>
    <r>
      <rPr>
        <sz val="11"/>
        <color rgb="FF000000"/>
        <rFont val="Calibri"/>
      </rPr>
      <t>R4(config-archive-log-cfg)#hidekeys</t>
    </r>
    <r>
      <rPr>
        <sz val="11"/>
        <color rgb="FF000000"/>
        <rFont val="Calibri"/>
      </rPr>
      <t xml:space="preserve">
</t>
    </r>
    <r>
      <rPr>
        <sz val="11"/>
        <color rgb="FF000000"/>
        <rFont val="Calibri"/>
      </rPr>
      <t>R4(config-archive-log-cfg)#end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</si>
  <si>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network device (e.g., module or policy filter).</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</si>
  <si>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archive</t>
    </r>
    <r>
      <rPr>
        <sz val="11"/>
        <color rgb="FF000000"/>
        <rFont val="Calibri"/>
      </rPr>
      <t xml:space="preserve">
</t>
    </r>
    <r>
      <rPr>
        <sz val="11"/>
        <color rgb="FF000000"/>
        <rFont val="Calibri"/>
      </rPr>
      <t xml:space="preserve"> log config</t>
    </r>
    <r>
      <rPr>
        <sz val="11"/>
        <color rgb="FF000000"/>
        <rFont val="Calibri"/>
      </rPr>
      <t xml:space="preserve">
</t>
    </r>
    <r>
      <rPr>
        <sz val="11"/>
        <color rgb="FF000000"/>
        <rFont val="Calibri"/>
      </rPr>
      <t xml:space="preserve"> logging enable</t>
    </r>
    <r>
      <rPr>
        <sz val="11"/>
        <color rgb="FF000000"/>
        <rFont val="Calibri"/>
      </rPr>
      <t xml:space="preserve">
</t>
    </r>
    <r>
      <rPr>
        <sz val="11"/>
        <color rgb="FF000000"/>
        <rFont val="Calibri"/>
      </rPr>
      <t>If the Cisco router is not configured to generate log records when administrator privileges are deleted, this is a finding.</t>
    </r>
  </si>
  <si>
    <t>V-215704</t>
  </si>
  <si>
    <r>
      <rPr>
        <sz val="11"/>
        <rFont val="Calibri"/>
      </rPr>
      <t>The Cisco router must be configured to generate audit records when successful/unsuccessful logon attempts occur.</t>
    </r>
  </si>
  <si>
    <r>
      <rPr>
        <sz val="11"/>
        <color rgb="FF000000"/>
        <rFont val="Calibri"/>
      </rPr>
      <t>Configure the Cisco router to generate audit records when successful/unsuccessful logon attempts occur as shown in the example below.</t>
    </r>
    <r>
      <rPr>
        <sz val="11"/>
        <color rgb="FF000000"/>
        <rFont val="Calibri"/>
      </rPr>
      <t xml:space="preserve">
</t>
    </r>
    <r>
      <rPr>
        <sz val="11"/>
        <color rgb="FF000000"/>
        <rFont val="Calibri"/>
      </rPr>
      <t>R5(config)#login on-failure log</t>
    </r>
    <r>
      <rPr>
        <sz val="11"/>
        <color rgb="FF000000"/>
        <rFont val="Calibri"/>
      </rPr>
      <t xml:space="preserve">
</t>
    </r>
    <r>
      <rPr>
        <sz val="11"/>
        <color rgb="FF000000"/>
        <rFont val="Calibri"/>
      </rPr>
      <t>R5(config)#login on-success log</t>
    </r>
  </si>
  <si>
    <r>
      <rPr>
        <sz val="11"/>
        <color rgb="FF000000"/>
        <rFont val="Calibri"/>
      </rPr>
      <t>Review the Cisco router configuration to verify that it is compliant with this requirement as shown in the examples below.</t>
    </r>
    <r>
      <rPr>
        <sz val="11"/>
        <color rgb="FF000000"/>
        <rFont val="Calibri"/>
      </rPr>
      <t xml:space="preserve">
</t>
    </r>
    <r>
      <rPr>
        <sz val="11"/>
        <color rgb="FF000000"/>
        <rFont val="Calibri"/>
      </rPr>
      <t>login on-failure log</t>
    </r>
    <r>
      <rPr>
        <sz val="11"/>
        <color rgb="FF000000"/>
        <rFont val="Calibri"/>
      </rPr>
      <t xml:space="preserve">
</t>
    </r>
    <r>
      <rPr>
        <sz val="11"/>
        <color rgb="FF000000"/>
        <rFont val="Calibri"/>
      </rPr>
      <t>login on-success log</t>
    </r>
    <r>
      <rPr>
        <sz val="11"/>
        <color rgb="FF000000"/>
        <rFont val="Calibri"/>
      </rPr>
      <t xml:space="preserve">
</t>
    </r>
    <r>
      <rPr>
        <sz val="11"/>
        <color rgb="FF000000"/>
        <rFont val="Calibri"/>
      </rPr>
      <t>If the Cisco router is not configured to generate audit records when successful/unsuccessful logon attempts occur, this is a finding.</t>
    </r>
  </si>
  <si>
    <t>V-215705</t>
  </si>
  <si>
    <r>
      <rPr>
        <sz val="11"/>
        <rFont val="Calibri"/>
      </rPr>
      <t>The Cisco router must be configured to generate log records for privileged activities.</t>
    </r>
  </si>
  <si>
    <r>
      <rPr>
        <sz val="11"/>
        <color rgb="FF000000"/>
        <rFont val="Calibri"/>
      </rPr>
      <t>Configure the Cisco router to generate log records for privileged activities as shown in the example below.</t>
    </r>
    <r>
      <rPr>
        <sz val="11"/>
        <color rgb="FF000000"/>
        <rFont val="Calibri"/>
      </rPr>
      <t xml:space="preserve">
</t>
    </r>
    <r>
      <rPr>
        <sz val="11"/>
        <color rgb="FF000000"/>
        <rFont val="Calibri"/>
      </rPr>
      <t>R4(config)#archive</t>
    </r>
    <r>
      <rPr>
        <sz val="11"/>
        <color rgb="FF000000"/>
        <rFont val="Calibri"/>
      </rPr>
      <t xml:space="preserve">
</t>
    </r>
    <r>
      <rPr>
        <sz val="11"/>
        <color rgb="FF000000"/>
        <rFont val="Calibri"/>
      </rPr>
      <t>R4(config-archive)#log config</t>
    </r>
    <r>
      <rPr>
        <sz val="11"/>
        <color rgb="FF000000"/>
        <rFont val="Calibri"/>
      </rPr>
      <t xml:space="preserve">
</t>
    </r>
    <r>
      <rPr>
        <sz val="11"/>
        <color rgb="FF000000"/>
        <rFont val="Calibri"/>
      </rPr>
      <t>R4(config-archive-log-cfg)#logging enable</t>
    </r>
    <r>
      <rPr>
        <sz val="11"/>
        <color rgb="FF000000"/>
        <rFont val="Calibri"/>
      </rPr>
      <t xml:space="preserve">
</t>
    </r>
    <r>
      <rPr>
        <sz val="11"/>
        <color rgb="FF000000"/>
        <rFont val="Calibri"/>
      </rPr>
      <t>R4(config-archive-log-cfg)#logging size 1000</t>
    </r>
    <r>
      <rPr>
        <sz val="11"/>
        <color rgb="FF000000"/>
        <rFont val="Calibri"/>
      </rPr>
      <t xml:space="preserve">
</t>
    </r>
    <r>
      <rPr>
        <sz val="11"/>
        <color rgb="FF000000"/>
        <rFont val="Calibri"/>
      </rPr>
      <t>R4(config-archive-log-cfg)#notify syslog contenttype plaintext</t>
    </r>
    <r>
      <rPr>
        <sz val="11"/>
        <color rgb="FF000000"/>
        <rFont val="Calibri"/>
      </rPr>
      <t xml:space="preserve">
</t>
    </r>
    <r>
      <rPr>
        <sz val="11"/>
        <color rgb="FF000000"/>
        <rFont val="Calibri"/>
      </rPr>
      <t>R4(config-archive-log-cfg)#hidekeys</t>
    </r>
    <r>
      <rPr>
        <sz val="11"/>
        <color rgb="FF000000"/>
        <rFont val="Calibri"/>
      </rPr>
      <t xml:space="preserve">
</t>
    </r>
    <r>
      <rPr>
        <sz val="11"/>
        <color rgb="FF000000"/>
        <rFont val="Calibri"/>
      </rPr>
      <t>R4(config-archive-log-cfg)#end</t>
    </r>
  </si>
  <si>
    <r>
      <rPr>
        <sz val="11"/>
        <color rgb="FF000000"/>
        <rFont val="Calibri"/>
      </rPr>
      <t>Review the Cisco router configuration to verify that it is compliant with this requirement as shown in the example configurations below.</t>
    </r>
    <r>
      <rPr>
        <sz val="11"/>
        <color rgb="FF000000"/>
        <rFont val="Calibri"/>
      </rPr>
      <t xml:space="preserve">
</t>
    </r>
    <r>
      <rPr>
        <sz val="11"/>
        <color rgb="FF000000"/>
        <rFont val="Calibri"/>
      </rPr>
      <t>archive</t>
    </r>
    <r>
      <rPr>
        <sz val="11"/>
        <color rgb="FF000000"/>
        <rFont val="Calibri"/>
      </rPr>
      <t xml:space="preserve">
</t>
    </r>
    <r>
      <rPr>
        <sz val="11"/>
        <color rgb="FF000000"/>
        <rFont val="Calibri"/>
      </rPr>
      <t xml:space="preserve"> log config</t>
    </r>
    <r>
      <rPr>
        <sz val="11"/>
        <color rgb="FF000000"/>
        <rFont val="Calibri"/>
      </rPr>
      <t xml:space="preserve">
</t>
    </r>
    <r>
      <rPr>
        <sz val="11"/>
        <color rgb="FF000000"/>
        <rFont val="Calibri"/>
      </rPr>
      <t xml:space="preserve"> logging enable</t>
    </r>
    <r>
      <rPr>
        <sz val="11"/>
        <color rgb="FF000000"/>
        <rFont val="Calibri"/>
      </rPr>
      <t xml:space="preserve">
</t>
    </r>
    <r>
      <rPr>
        <sz val="11"/>
        <color rgb="FF000000"/>
        <rFont val="Calibri"/>
      </rPr>
      <t>If the Cisco router is not configured to generate log records for privileged activities, this is a finding.</t>
    </r>
  </si>
  <si>
    <t>V-215709</t>
  </si>
  <si>
    <r>
      <rPr>
        <sz val="11"/>
        <rFont val="Calibri"/>
      </rPr>
      <t>The Cisco router must be configured to use at least two authentication servers for the purpose of authenticating users prior to granting administrative access.</t>
    </r>
  </si>
  <si>
    <r>
      <rPr>
        <sz val="11"/>
        <color rgb="FF000000"/>
        <rFont val="Calibri"/>
      </rPr>
      <t>Step 1: Configure the Cisco router to use at least two authentication servers as shown in the following example:</t>
    </r>
    <r>
      <rPr>
        <sz val="11"/>
        <color rgb="FF000000"/>
        <rFont val="Calibri"/>
      </rPr>
      <t xml:space="preserve">
</t>
    </r>
    <r>
      <rPr>
        <sz val="11"/>
        <color rgb="FF000000"/>
        <rFont val="Calibri"/>
      </rPr>
      <t>R4(config)#radius host 10.1.48.2 key xxxxxx</t>
    </r>
    <r>
      <rPr>
        <sz val="11"/>
        <color rgb="FF000000"/>
        <rFont val="Calibri"/>
      </rPr>
      <t xml:space="preserve">
</t>
    </r>
    <r>
      <rPr>
        <sz val="11"/>
        <color rgb="FF000000"/>
        <rFont val="Calibri"/>
      </rPr>
      <t>R4(config)#radius host 10.1.48.3 key xxxxxx</t>
    </r>
    <r>
      <rPr>
        <sz val="11"/>
        <color rgb="FF000000"/>
        <rFont val="Calibri"/>
      </rPr>
      <t xml:space="preserve">
</t>
    </r>
    <r>
      <rPr>
        <sz val="11"/>
        <color rgb="FF000000"/>
        <rFont val="Calibri"/>
      </rPr>
      <t>Step 2: Configure the authentication order to use the authentication servers as primary source for authentication as shown in the following example:</t>
    </r>
    <r>
      <rPr>
        <sz val="11"/>
        <color rgb="FF000000"/>
        <rFont val="Calibri"/>
      </rPr>
      <t xml:space="preserve">
</t>
    </r>
    <r>
      <rPr>
        <sz val="11"/>
        <color rgb="FF000000"/>
        <rFont val="Calibri"/>
      </rPr>
      <t>R4(config)#aaa authentication CONSOLE group radius local</t>
    </r>
    <r>
      <rPr>
        <sz val="11"/>
        <color rgb="FF000000"/>
        <rFont val="Calibri"/>
      </rPr>
      <t xml:space="preserve">
</t>
    </r>
    <r>
      <rPr>
        <sz val="11"/>
        <color rgb="FF000000"/>
        <rFont val="Calibri"/>
      </rPr>
      <t>R4(config)#aaa authentication login</t>
    </r>
    <r>
      <rPr>
        <sz val="11"/>
        <color rgb="FF000000"/>
        <rFont val="Calibri"/>
      </rPr>
      <t xml:space="preserve">
</t>
    </r>
    <r>
      <rPr>
        <sz val="11"/>
        <color rgb="FF000000"/>
        <rFont val="Calibri"/>
      </rPr>
      <t>LOGIN_AUTHENTICATION group radius local</t>
    </r>
    <r>
      <rPr>
        <sz val="11"/>
        <color rgb="FF000000"/>
        <rFont val="Calibri"/>
      </rPr>
      <t xml:space="preserve">
</t>
    </r>
    <r>
      <rPr>
        <sz val="11"/>
        <color rgb="FF000000"/>
        <rFont val="Calibri"/>
      </rPr>
      <t>Step 3: Configure all network connections associated with device management to use the authentication servers for the purpose of login authentication.</t>
    </r>
    <r>
      <rPr>
        <sz val="11"/>
        <color rgb="FF000000"/>
        <rFont val="Calibri"/>
      </rPr>
      <t xml:space="preserve">
</t>
    </r>
    <r>
      <rPr>
        <sz val="11"/>
        <color rgb="FF000000"/>
        <rFont val="Calibri"/>
      </rPr>
      <t>R4(config)#line vty 0 1</t>
    </r>
    <r>
      <rPr>
        <sz val="11"/>
        <color rgb="FF000000"/>
        <rFont val="Calibri"/>
      </rPr>
      <t xml:space="preserve">
</t>
    </r>
    <r>
      <rPr>
        <sz val="11"/>
        <color rgb="FF000000"/>
        <rFont val="Calibri"/>
      </rPr>
      <t>R4(config-line)#login authentication LOGIN_AUTHENTICATION</t>
    </r>
    <r>
      <rPr>
        <sz val="11"/>
        <color rgb="FF000000"/>
        <rFont val="Calibri"/>
      </rPr>
      <t xml:space="preserve">
</t>
    </r>
    <r>
      <rPr>
        <sz val="11"/>
        <color rgb="FF000000"/>
        <rFont val="Calibri"/>
      </rPr>
      <t>R4(config-line)#exit</t>
    </r>
    <r>
      <rPr>
        <sz val="11"/>
        <color rgb="FF000000"/>
        <rFont val="Calibri"/>
      </rPr>
      <t xml:space="preserve">
</t>
    </r>
    <r>
      <rPr>
        <sz val="11"/>
        <color rgb="FF000000"/>
        <rFont val="Calibri"/>
      </rPr>
      <t>R4(config)#line con 0</t>
    </r>
    <r>
      <rPr>
        <sz val="11"/>
        <color rgb="FF000000"/>
        <rFont val="Calibri"/>
      </rPr>
      <t xml:space="preserve">
</t>
    </r>
    <r>
      <rPr>
        <sz val="11"/>
        <color rgb="FF000000"/>
        <rFont val="Calibri"/>
      </rPr>
      <t>R4(config-line)#login authentication CONSOLE</t>
    </r>
    <r>
      <rPr>
        <sz val="11"/>
        <color rgb="FF000000"/>
        <rFont val="Calibri"/>
      </rPr>
      <t xml:space="preserve">
</t>
    </r>
    <r>
      <rPr>
        <sz val="11"/>
        <color rgb="FF000000"/>
        <rFont val="Calibri"/>
      </rPr>
      <t xml:space="preserve">R4(config-line)#exit </t>
    </r>
    <r>
      <rPr>
        <sz val="11"/>
        <color rgb="FF000000"/>
        <rFont val="Calibri"/>
      </rPr>
      <t xml:space="preserve">
</t>
    </r>
    <r>
      <rPr>
        <sz val="11"/>
        <color rgb="FF000000"/>
        <rFont val="Calibri"/>
      </rPr>
      <t>R4(config)#ip http authentication aaa login-authentication LOGIN_AUTHENTICATION</t>
    </r>
  </si>
  <si>
    <r>
      <rPr>
        <sz val="11"/>
        <color rgb="FF000000"/>
        <rFont val="Calibri"/>
      </rPr>
      <t>Centralized management of user accounts and authentication increases the administrative access to the router. This control is particularly important protection against the insider threat. With robust centralized management, audit records for administrator account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</si>
  <si>
    <r>
      <rPr>
        <sz val="11"/>
        <color rgb="FF000000"/>
        <rFont val="Calibri"/>
      </rPr>
      <t>Review the Cisco router configuration to verify the device is configured to use at least two authentication servers as primary source for authentication as shown in the following example:</t>
    </r>
    <r>
      <rPr>
        <sz val="11"/>
        <color rgb="FF000000"/>
        <rFont val="Calibri"/>
      </rPr>
      <t xml:space="preserve">
</t>
    </r>
    <r>
      <rPr>
        <sz val="11"/>
        <color rgb="FF000000"/>
        <rFont val="Calibri"/>
      </rPr>
      <t>aaa new-model</t>
    </r>
    <r>
      <rPr>
        <sz val="11"/>
        <color rgb="FF000000"/>
        <rFont val="Calibri"/>
      </rPr>
      <t xml:space="preserve">
</t>
    </r>
    <r>
      <rPr>
        <sz val="11"/>
        <color rgb="FF000000"/>
        <rFont val="Calibri"/>
      </rPr>
      <t>!</t>
    </r>
    <r>
      <rPr>
        <sz val="11"/>
        <color rgb="FF000000"/>
        <rFont val="Calibri"/>
      </rPr>
      <t xml:space="preserve">
</t>
    </r>
    <r>
      <rPr>
        <sz val="11"/>
        <color rgb="FF000000"/>
        <rFont val="Calibri"/>
      </rPr>
      <t>aaa authentication CONSOLE group radius local</t>
    </r>
    <r>
      <rPr>
        <sz val="11"/>
        <color rgb="FF000000"/>
        <rFont val="Calibri"/>
      </rPr>
      <t xml:space="preserve">
</t>
    </r>
    <r>
      <rPr>
        <sz val="11"/>
        <color rgb="FF000000"/>
        <rFont val="Calibri"/>
      </rPr>
      <t>aaa authentication login LOGIN_AUTHENTICATION group radius local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http authentication aaa login-authentication LOGIN_AUTHENTICATION</t>
    </r>
    <r>
      <rPr>
        <sz val="11"/>
        <color rgb="FF000000"/>
        <rFont val="Calibri"/>
      </rPr>
      <t xml:space="preserve">
</t>
    </r>
    <r>
      <rPr>
        <sz val="11"/>
        <color rgb="FF000000"/>
        <rFont val="Calibri"/>
      </rPr>
      <t>ip http secure-server</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radius-server host x.x.x.x auth-port 1812 acct-port 1813 key xxxxxxx</t>
    </r>
    <r>
      <rPr>
        <sz val="11"/>
        <color rgb="FF000000"/>
        <rFont val="Calibri"/>
      </rPr>
      <t xml:space="preserve">
</t>
    </r>
    <r>
      <rPr>
        <sz val="11"/>
        <color rgb="FF000000"/>
        <rFont val="Calibri"/>
      </rPr>
      <t>radius-server host x.x.x.x auth-port 1812 acct-port 1813 key xxxxxxx</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line con 0</t>
    </r>
    <r>
      <rPr>
        <sz val="11"/>
        <color rgb="FF000000"/>
        <rFont val="Calibri"/>
      </rPr>
      <t xml:space="preserve">
</t>
    </r>
    <r>
      <rPr>
        <sz val="11"/>
        <color rgb="FF000000"/>
        <rFont val="Calibri"/>
      </rPr>
      <t xml:space="preserve"> exec-timeout 5 0</t>
    </r>
    <r>
      <rPr>
        <sz val="11"/>
        <color rgb="FF000000"/>
        <rFont val="Calibri"/>
      </rPr>
      <t xml:space="preserve">
</t>
    </r>
    <r>
      <rPr>
        <sz val="11"/>
        <color rgb="FF000000"/>
        <rFont val="Calibri"/>
      </rPr>
      <t xml:space="preserve"> login authentication CONSOLE</t>
    </r>
    <r>
      <rPr>
        <sz val="11"/>
        <color rgb="FF000000"/>
        <rFont val="Calibri"/>
      </rPr>
      <t xml:space="preserve">
</t>
    </r>
    <r>
      <rPr>
        <sz val="11"/>
        <color rgb="FF000000"/>
        <rFont val="Calibri"/>
      </rPr>
      <t>line vty 0 1</t>
    </r>
    <r>
      <rPr>
        <sz val="11"/>
        <color rgb="FF000000"/>
        <rFont val="Calibri"/>
      </rPr>
      <t xml:space="preserve">
</t>
    </r>
    <r>
      <rPr>
        <sz val="11"/>
        <color rgb="FF000000"/>
        <rFont val="Calibri"/>
      </rPr>
      <t xml:space="preserve"> exec-timeout 5 0</t>
    </r>
    <r>
      <rPr>
        <sz val="11"/>
        <color rgb="FF000000"/>
        <rFont val="Calibri"/>
      </rPr>
      <t xml:space="preserve">
</t>
    </r>
    <r>
      <rPr>
        <sz val="11"/>
        <color rgb="FF000000"/>
        <rFont val="Calibri"/>
      </rPr>
      <t xml:space="preserve"> login authentication LOGIN_AUTHENTICATION</t>
    </r>
    <r>
      <rPr>
        <sz val="11"/>
        <color rgb="FF000000"/>
        <rFont val="Calibri"/>
      </rPr>
      <t xml:space="preserve">
</t>
    </r>
    <r>
      <rPr>
        <sz val="11"/>
        <color rgb="FF000000"/>
        <rFont val="Calibri"/>
      </rPr>
      <t>If the Cisco router is not configured to use at least two authentication servers for the purpose of authenticating users prior to granting administrative access, this is a finding.</t>
    </r>
  </si>
  <si>
    <t>V-215710</t>
  </si>
  <si>
    <r>
      <rPr>
        <sz val="11"/>
        <rFont val="Calibri"/>
      </rPr>
      <t>The Cisco router must be configured to back up the configuration when changes occur.</t>
    </r>
  </si>
  <si>
    <r>
      <rPr>
        <sz val="11"/>
        <color rgb="FF000000"/>
        <rFont val="Calibri"/>
      </rPr>
      <t>Configure the Cisco router to send the configuration to an SCP server when a configuration change occurs as shown in the example below.</t>
    </r>
    <r>
      <rPr>
        <sz val="11"/>
        <color rgb="FF000000"/>
        <rFont val="Calibri"/>
      </rPr>
      <t xml:space="preserve">
</t>
    </r>
    <r>
      <rPr>
        <sz val="11"/>
        <color rgb="FF000000"/>
        <rFont val="Calibri"/>
      </rPr>
      <t>R4(config)#event manager applet BACKUP_CONFIG</t>
    </r>
    <r>
      <rPr>
        <sz val="11"/>
        <color rgb="FF000000"/>
        <rFont val="Calibri"/>
      </rPr>
      <t xml:space="preserve">
</t>
    </r>
    <r>
      <rPr>
        <sz val="11"/>
        <color rgb="FF000000"/>
        <rFont val="Calibri"/>
      </rPr>
      <t>R4(config-applet)#event syslog pattern "%SYS-5-CONFIG_I"</t>
    </r>
    <r>
      <rPr>
        <sz val="11"/>
        <color rgb="FF000000"/>
        <rFont val="Calibri"/>
      </rPr>
      <t xml:space="preserve">
</t>
    </r>
    <r>
      <rPr>
        <sz val="11"/>
        <color rgb="FF000000"/>
        <rFont val="Calibri"/>
      </rPr>
      <t>R4(config-applet)#action 1 cli command "enable"</t>
    </r>
    <r>
      <rPr>
        <sz val="11"/>
        <color rgb="FF000000"/>
        <rFont val="Calibri"/>
      </rPr>
      <t xml:space="preserve">
</t>
    </r>
    <r>
      <rPr>
        <sz val="11"/>
        <color rgb="FF000000"/>
        <rFont val="Calibri"/>
      </rPr>
      <t>R4(config-applet)#action 2 info type routername</t>
    </r>
    <r>
      <rPr>
        <sz val="11"/>
        <color rgb="FF000000"/>
        <rFont val="Calibri"/>
      </rPr>
      <t xml:space="preserve">
</t>
    </r>
    <r>
      <rPr>
        <sz val="11"/>
        <color rgb="FF000000"/>
        <rFont val="Calibri"/>
      </rPr>
      <t>R4(config-applet)#action 3 cli command "copy run scp" pattern "remote host"</t>
    </r>
    <r>
      <rPr>
        <sz val="11"/>
        <color rgb="FF000000"/>
        <rFont val="Calibri"/>
      </rPr>
      <t xml:space="preserve">
</t>
    </r>
    <r>
      <rPr>
        <sz val="11"/>
        <color rgb="FF000000"/>
        <rFont val="Calibri"/>
      </rPr>
      <t>R4(config-applet)#action 4 cli command "x.x.x.x" pattern "filename"</t>
    </r>
    <r>
      <rPr>
        <sz val="11"/>
        <color rgb="FF000000"/>
        <rFont val="Calibri"/>
      </rPr>
      <t xml:space="preserve">
</t>
    </r>
    <r>
      <rPr>
        <sz val="11"/>
        <color rgb="FF000000"/>
        <rFont val="Calibri"/>
      </rPr>
      <t>R4(config-applet)#action 5 cli command "$_info_routername-config"</t>
    </r>
    <r>
      <rPr>
        <sz val="11"/>
        <color rgb="FF000000"/>
        <rFont val="Calibri"/>
      </rPr>
      <t xml:space="preserve">
</t>
    </r>
    <r>
      <rPr>
        <sz val="11"/>
        <color rgb="FF000000"/>
        <rFont val="Calibri"/>
      </rPr>
      <t>R4(config-applet)#action 6 syslog priority informational msg "Configuration backup was executed"</t>
    </r>
    <r>
      <rPr>
        <sz val="11"/>
        <color rgb="FF000000"/>
        <rFont val="Calibri"/>
      </rPr>
      <t xml:space="preserve">
</t>
    </r>
    <r>
      <rPr>
        <sz val="11"/>
        <color rgb="FF000000"/>
        <rFont val="Calibri"/>
      </rPr>
      <t>R4(config-applet)#end</t>
    </r>
  </si>
  <si>
    <r>
      <rPr>
        <sz val="11"/>
        <color rgb="FF000000"/>
        <rFont val="Calibri"/>
      </rPr>
      <t>System-level information includes default and customized settings and security attributes, including ACLs that relate to the network device configuration, as well as software required for the execution and operation of the device. Information system backup is a critical step in ensuring system integrity and availability. If the system fails and there is no backup of the system-level information, a denial-of-service condition is possible for all who utilize this critical network component.</t>
    </r>
    <r>
      <rPr>
        <sz val="11"/>
        <color rgb="FF000000"/>
        <rFont val="Calibri"/>
      </rPr>
      <t xml:space="preserve">
</t>
    </r>
    <r>
      <rPr>
        <sz val="11"/>
        <color rgb="FF000000"/>
        <rFont val="Calibri"/>
      </rPr>
      <t>This control requires the network device to support the organizational central backup process for system-level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</si>
  <si>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Review the Cisco router configuration to verify that it is compliant with this requirement. The example configuration below will send the configuration to a SCP server when a configuration change occurs.</t>
    </r>
    <r>
      <rPr>
        <sz val="11"/>
        <color rgb="FF000000"/>
        <rFont val="Calibri"/>
      </rPr>
      <t xml:space="preserve">
</t>
    </r>
    <r>
      <rPr>
        <sz val="11"/>
        <color rgb="FF000000"/>
        <rFont val="Calibri"/>
      </rPr>
      <t>event manager applet BACKUP_CONFIG</t>
    </r>
    <r>
      <rPr>
        <sz val="11"/>
        <color rgb="FF000000"/>
        <rFont val="Calibri"/>
      </rPr>
      <t xml:space="preserve">
</t>
    </r>
    <r>
      <rPr>
        <sz val="11"/>
        <color rgb="FF000000"/>
        <rFont val="Calibri"/>
      </rPr>
      <t xml:space="preserve"> event syslog pattern "%SYS-5-CONFIG_I"</t>
    </r>
    <r>
      <rPr>
        <sz val="11"/>
        <color rgb="FF000000"/>
        <rFont val="Calibri"/>
      </rPr>
      <t xml:space="preserve">
</t>
    </r>
    <r>
      <rPr>
        <sz val="11"/>
        <color rgb="FF000000"/>
        <rFont val="Calibri"/>
      </rPr>
      <t xml:space="preserve"> action 1 info type routername</t>
    </r>
    <r>
      <rPr>
        <sz val="11"/>
        <color rgb="FF000000"/>
        <rFont val="Calibri"/>
      </rPr>
      <t xml:space="preserve">
</t>
    </r>
    <r>
      <rPr>
        <sz val="11"/>
        <color rgb="FF000000"/>
        <rFont val="Calibri"/>
      </rPr>
      <t xml:space="preserve"> action 2 cli command "enable"</t>
    </r>
    <r>
      <rPr>
        <sz val="11"/>
        <color rgb="FF000000"/>
        <rFont val="Calibri"/>
      </rPr>
      <t xml:space="preserve">
</t>
    </r>
    <r>
      <rPr>
        <sz val="11"/>
        <color rgb="FF000000"/>
        <rFont val="Calibri"/>
      </rPr>
      <t xml:space="preserve"> action 3 cli command "copy run scp" pattern "remote host"</t>
    </r>
    <r>
      <rPr>
        <sz val="11"/>
        <color rgb="FF000000"/>
        <rFont val="Calibri"/>
      </rPr>
      <t xml:space="preserve">
</t>
    </r>
    <r>
      <rPr>
        <sz val="11"/>
        <color rgb="FF000000"/>
        <rFont val="Calibri"/>
      </rPr>
      <t xml:space="preserve"> action 4 cli command "x.x.x.x" pattern "filename"</t>
    </r>
    <r>
      <rPr>
        <sz val="11"/>
        <color rgb="FF000000"/>
        <rFont val="Calibri"/>
      </rPr>
      <t xml:space="preserve">
</t>
    </r>
    <r>
      <rPr>
        <sz val="11"/>
        <color rgb="FF000000"/>
        <rFont val="Calibri"/>
      </rPr>
      <t xml:space="preserve"> action 5 cli command "$_info_routername-config"</t>
    </r>
    <r>
      <rPr>
        <sz val="11"/>
        <color rgb="FF000000"/>
        <rFont val="Calibri"/>
      </rPr>
      <t xml:space="preserve">
</t>
    </r>
    <r>
      <rPr>
        <sz val="11"/>
        <color rgb="FF000000"/>
        <rFont val="Calibri"/>
      </rPr>
      <t xml:space="preserve"> action 6 syslog priority informational msg "Configuration backup was executed"</t>
    </r>
    <r>
      <rPr>
        <sz val="11"/>
        <color rgb="FF000000"/>
        <rFont val="Calibri"/>
      </rPr>
      <t xml:space="preserve">
</t>
    </r>
    <r>
      <rPr>
        <sz val="11"/>
        <color rgb="FF000000"/>
        <rFont val="Calibri"/>
      </rPr>
      <t>If the Cisco router is not configured to conduct backups of the configuration when changes occur, this is a finding.</t>
    </r>
  </si>
  <si>
    <t>V-215711</t>
  </si>
  <si>
    <r>
      <rPr>
        <sz val="11"/>
        <rFont val="Calibri"/>
      </rPr>
      <t>The Cisco router must be configured to obtain its public key certificates from an appropriate certificate policy through an approved service provider.</t>
    </r>
  </si>
  <si>
    <r>
      <rPr>
        <sz val="11"/>
        <color rgb="FF000000"/>
        <rFont val="Calibri"/>
      </rPr>
      <t>Configure the router to obtain its public key certificates from an appropriate certificate policy through an approved service provider as shown in the example below.</t>
    </r>
    <r>
      <rPr>
        <sz val="11"/>
        <color rgb="FF000000"/>
        <rFont val="Calibri"/>
      </rPr>
      <t xml:space="preserve">
</t>
    </r>
    <r>
      <rPr>
        <sz val="11"/>
        <color rgb="FF000000"/>
        <rFont val="Calibri"/>
      </rPr>
      <t>R2(config)# crypto pki trustpoint CA_X</t>
    </r>
    <r>
      <rPr>
        <sz val="11"/>
        <color rgb="FF000000"/>
        <rFont val="Calibri"/>
      </rPr>
      <t xml:space="preserve">
</t>
    </r>
    <r>
      <rPr>
        <sz val="11"/>
        <color rgb="FF000000"/>
        <rFont val="Calibri"/>
      </rPr>
      <t>R2(ca-trustpoint)#enrollment url http://trustpoint1.example.com</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</si>
  <si>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(CA) will suffice.</t>
    </r>
  </si>
  <si>
    <r>
      <rPr>
        <sz val="11"/>
        <color rgb="FF000000"/>
        <rFont val="Calibri"/>
      </rPr>
      <t>Review the router configuration to determine if a CA trust point has been configured. The CA trust point will contain the URL of the CA in which the router has enrolled with. Verify this is a DOD or DOD-approved CA. This will ensure the router has enrolled and received a certificate from a trusted CA. The CA trust point configuration would look similar to the example below.</t>
    </r>
    <r>
      <rPr>
        <sz val="11"/>
        <color rgb="FF000000"/>
        <rFont val="Calibri"/>
      </rPr>
      <t xml:space="preserve">
</t>
    </r>
    <r>
      <rPr>
        <sz val="11"/>
        <color rgb="FF000000"/>
        <rFont val="Calibri"/>
      </rPr>
      <t>crypto pki trustpoint CA_X</t>
    </r>
    <r>
      <rPr>
        <sz val="11"/>
        <color rgb="FF000000"/>
        <rFont val="Calibri"/>
      </rPr>
      <t xml:space="preserve">
</t>
    </r>
    <r>
      <rPr>
        <sz val="11"/>
        <color rgb="FF000000"/>
        <rFont val="Calibri"/>
      </rPr>
      <t xml:space="preserve"> enrollment url http://trustpoint1.example.com</t>
    </r>
    <r>
      <rPr>
        <sz val="11"/>
        <color rgb="FF000000"/>
        <rFont val="Calibri"/>
      </rPr>
      <t xml:space="preserve">
</t>
    </r>
    <r>
      <rPr>
        <sz val="11"/>
        <color rgb="FF000000"/>
        <rFont val="Calibri"/>
      </rPr>
      <t>Note: A remote end-point's certificate will always be validated by the router by verifying the signature of the CA on the certificate using the CA's public key, which is contained in the router's certificate it received at enrollment.</t>
    </r>
    <r>
      <rPr>
        <sz val="11"/>
        <color rgb="FF000000"/>
        <rFont val="Calibri"/>
      </rPr>
      <t xml:space="preserve">
</t>
    </r>
    <r>
      <rPr>
        <sz val="11"/>
        <color rgb="FF000000"/>
        <rFont val="Calibri"/>
      </rPr>
      <t>Note: This requirement is not applicable if the router does not have any public key certificates.</t>
    </r>
    <r>
      <rPr>
        <sz val="11"/>
        <color rgb="FF000000"/>
        <rFont val="Calibri"/>
      </rPr>
      <t xml:space="preserve">
</t>
    </r>
    <r>
      <rPr>
        <sz val="11"/>
        <color rgb="FF000000"/>
        <rFont val="Calibri"/>
      </rPr>
      <t>If the Cisco router is not configured to obtain its public key certificates from an appropriate certificate policy through an approved service provider, this is a finding.</t>
    </r>
  </si>
  <si>
    <t>V-216551</t>
  </si>
  <si>
    <r>
      <rPr>
        <sz val="11"/>
        <rFont val="Calibri"/>
      </rPr>
      <t>The Cisco router must be configured to enforce approved authorizations for controlling the flow of information within the network based on organization-defined information flow control policies.</t>
    </r>
  </si>
  <si>
    <t>RTR</t>
  </si>
  <si>
    <r>
      <rPr>
        <sz val="11"/>
        <color rgb="FF000000"/>
        <rFont val="Calibri"/>
      </rPr>
      <t>This requirement is not applicable for the DODIN Backbone.</t>
    </r>
    <r>
      <rPr>
        <sz val="11"/>
        <color rgb="FF000000"/>
        <rFont val="Calibri"/>
      </rPr>
      <t xml:space="preserve">
</t>
    </r>
    <r>
      <rPr>
        <sz val="11"/>
        <color rgb="FF000000"/>
        <rFont val="Calibri"/>
      </rPr>
      <t>Configure ACLs to allow or deny traffic for specific source and destination addresses as well as ports and protocols between various subnets as required. The commands used below were used to create the configuration as shown in the check content.</t>
    </r>
    <r>
      <rPr>
        <sz val="11"/>
        <color rgb="FF000000"/>
        <rFont val="Calibri"/>
      </rPr>
      <t xml:space="preserve">
</t>
    </r>
    <r>
      <rPr>
        <sz val="11"/>
        <color rgb="FF000000"/>
        <rFont val="Calibri"/>
      </rPr>
      <t>R5(config)#ip access-list extended FILTER_SERVER_TRAFFIC</t>
    </r>
    <r>
      <rPr>
        <sz val="11"/>
        <color rgb="FF000000"/>
        <rFont val="Calibri"/>
      </rPr>
      <t xml:space="preserve">
</t>
    </r>
    <r>
      <rPr>
        <sz val="11"/>
        <color rgb="FF000000"/>
        <rFont val="Calibri"/>
      </rPr>
      <t>R5(config-ext-nacl)#permit tcp any 10.1.23.0 0.0.0.255 eq 515 631 9100</t>
    </r>
    <r>
      <rPr>
        <sz val="11"/>
        <color rgb="FF000000"/>
        <rFont val="Calibri"/>
      </rPr>
      <t xml:space="preserve">
</t>
    </r>
    <r>
      <rPr>
        <sz val="11"/>
        <color rgb="FF000000"/>
        <rFont val="Calibri"/>
      </rPr>
      <t>R5(config-ext-nacl)#permit tcp any 10.1.24.0 0.0.0.255 eq 1433 1434 4022</t>
    </r>
    <r>
      <rPr>
        <sz val="11"/>
        <color rgb="FF000000"/>
        <rFont val="Calibri"/>
      </rPr>
      <t xml:space="preserve">
</t>
    </r>
    <r>
      <rPr>
        <sz val="11"/>
        <color rgb="FF000000"/>
        <rFont val="Calibri"/>
      </rPr>
      <t>R5(config-ext-nacl)#permit icmp any any</t>
    </r>
    <r>
      <rPr>
        <sz val="11"/>
        <color rgb="FF000000"/>
        <rFont val="Calibri"/>
      </rPr>
      <t xml:space="preserve">
</t>
    </r>
    <r>
      <rPr>
        <sz val="11"/>
        <color rgb="FF000000"/>
        <rFont val="Calibri"/>
      </rPr>
      <t>R5(config-ext-nacl)#permit ospf any any</t>
    </r>
    <r>
      <rPr>
        <sz val="11"/>
        <color rgb="FF000000"/>
        <rFont val="Calibri"/>
      </rPr>
      <t xml:space="preserve">
</t>
    </r>
    <r>
      <rPr>
        <sz val="11"/>
        <color rgb="FF000000"/>
        <rFont val="Calibri"/>
      </rPr>
      <t>R5(config-ext-nacl)#deny ip any any</t>
    </r>
    <r>
      <rPr>
        <sz val="11"/>
        <color rgb="FF000000"/>
        <rFont val="Calibri"/>
      </rPr>
      <t xml:space="preserve">
</t>
    </r>
    <r>
      <rPr>
        <sz val="11"/>
        <color rgb="FF000000"/>
        <rFont val="Calibri"/>
      </rPr>
      <t>R5(config-ext-nacl)#exit</t>
    </r>
    <r>
      <rPr>
        <sz val="11"/>
        <color rgb="FF000000"/>
        <rFont val="Calibri"/>
      </rPr>
      <t xml:space="preserve">
</t>
    </r>
    <r>
      <rPr>
        <sz val="11"/>
        <color rgb="FF000000"/>
        <rFont val="Calibri"/>
      </rPr>
      <t>R5(config)#interface GigabitEthernet1/1</t>
    </r>
    <r>
      <rPr>
        <sz val="11"/>
        <color rgb="FF000000"/>
        <rFont val="Calibri"/>
      </rPr>
      <t xml:space="preserve">
</t>
    </r>
    <r>
      <rPr>
        <sz val="11"/>
        <color rgb="FF000000"/>
        <rFont val="Calibri"/>
      </rPr>
      <t>R5(config-if)#ip access-group FILTER_SERVER_TRAFFIC in</t>
    </r>
  </si>
  <si>
    <r>
      <rPr>
        <sz val="11"/>
        <color rgb="FF000000"/>
        <rFont val="Calibri"/>
      </rPr>
      <t>Information flow control regulates where information is allowed to travel within a network and between interconnected networks. The flow of all network traffic must be monitored and controlled so it does not introduce any unacceptable risk to the network infrastructure or data. Information flow control policies and enforcement mechanisms are commonly employed by organizations to control the flow of information between designated sources and destinations (e.g., networks, individuals, and devices) within information systems.</t>
    </r>
    <r>
      <rPr>
        <sz val="11"/>
        <color rgb="FF000000"/>
        <rFont val="Calibri"/>
      </rPr>
      <t xml:space="preserve">
</t>
    </r>
    <r>
      <rPr>
        <sz val="11"/>
        <color rgb="FF000000"/>
        <rFont val="Calibri"/>
      </rPr>
      <t>Enforcement occurs, for example, in boundary protection devices (e.g., gateways, routers, guards, encrypted tunnels, and firewalls) that employ rule sets or establish configuration settings that restrict information system services, provide a packet filtering capability based on header information, or provide a message filtering capability based on message content (e.g., implementing key word searches or using document characteristics).</t>
    </r>
  </si>
  <si>
    <r>
      <rPr>
        <sz val="11"/>
        <color rgb="FF000000"/>
        <rFont val="Calibri"/>
      </rPr>
      <t>This requirement is not applicable for the DODIN Backbone.</t>
    </r>
    <r>
      <rPr>
        <sz val="11"/>
        <color rgb="FF000000"/>
        <rFont val="Calibri"/>
      </rPr>
      <t xml:space="preserve">
</t>
    </r>
    <r>
      <rPr>
        <sz val="11"/>
        <color rgb="FF000000"/>
        <rFont val="Calibri"/>
      </rPr>
      <t>If Virtual Routing and Forwarding (VRF) is used to segment traffic and force traffic to traverse through next generation firewalls with ACLs, this requirement is not applicable.</t>
    </r>
    <r>
      <rPr>
        <sz val="11"/>
        <color rgb="FF000000"/>
        <rFont val="Calibri"/>
      </rPr>
      <t xml:space="preserve">
</t>
    </r>
    <r>
      <rPr>
        <sz val="11"/>
        <color rgb="FF000000"/>
        <rFont val="Calibri"/>
      </rPr>
      <t>Review the router configuration to verify that Access Control Lists (ACLs) are configured to allow or deny traffic for specific source and destination addresses as well as ports and protocols. For example, the configuration below will allow only printer traffic into subnet 10.1.23.0/24 and SQL traffic into subnet 10.1.24.0/24. ICMP is allowed for troubleshooting and OSPF is the routing protocol used within the network.</t>
    </r>
    <r>
      <rPr>
        <sz val="11"/>
        <color rgb="FF000000"/>
        <rFont val="Calibri"/>
      </rPr>
      <t xml:space="preserve">
</t>
    </r>
    <r>
      <rPr>
        <sz val="11"/>
        <color rgb="FF000000"/>
        <rFont val="Calibri"/>
      </rPr>
      <t>interface GigabitEthernet1/1</t>
    </r>
    <r>
      <rPr>
        <sz val="11"/>
        <color rgb="FF000000"/>
        <rFont val="Calibri"/>
      </rPr>
      <t xml:space="preserve">
</t>
    </r>
    <r>
      <rPr>
        <sz val="11"/>
        <color rgb="FF000000"/>
        <rFont val="Calibri"/>
      </rPr>
      <t xml:space="preserve"> description link to core</t>
    </r>
    <r>
      <rPr>
        <sz val="11"/>
        <color rgb="FF000000"/>
        <rFont val="Calibri"/>
      </rPr>
      <t xml:space="preserve">
</t>
    </r>
    <r>
      <rPr>
        <sz val="11"/>
        <color rgb="FF000000"/>
        <rFont val="Calibri"/>
      </rPr>
      <t xml:space="preserve"> ip address 10.1.12.2 255.255.255.0</t>
    </r>
    <r>
      <rPr>
        <sz val="11"/>
        <color rgb="FF000000"/>
        <rFont val="Calibri"/>
      </rPr>
      <t xml:space="preserve">
</t>
    </r>
    <r>
      <rPr>
        <sz val="11"/>
        <color rgb="FF000000"/>
        <rFont val="Calibri"/>
      </rPr>
      <t xml:space="preserve"> ip access-group FILTER_SERVER_TRAFFIC in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extended FILTER_SERVER_TRAFFIC</t>
    </r>
    <r>
      <rPr>
        <sz val="11"/>
        <color rgb="FF000000"/>
        <rFont val="Calibri"/>
      </rPr>
      <t xml:space="preserve">
</t>
    </r>
    <r>
      <rPr>
        <sz val="11"/>
        <color rgb="FF000000"/>
        <rFont val="Calibri"/>
      </rPr>
      <t xml:space="preserve"> permit tcp any 10.1.23.0 0.0.0.255 eq lpd 631 9100</t>
    </r>
    <r>
      <rPr>
        <sz val="11"/>
        <color rgb="FF000000"/>
        <rFont val="Calibri"/>
      </rPr>
      <t xml:space="preserve">
</t>
    </r>
    <r>
      <rPr>
        <sz val="11"/>
        <color rgb="FF000000"/>
        <rFont val="Calibri"/>
      </rPr>
      <t xml:space="preserve"> permit tcp any 10.1.24.0 0.0.0.255 eq 1433 1434 4022</t>
    </r>
    <r>
      <rPr>
        <sz val="11"/>
        <color rgb="FF000000"/>
        <rFont val="Calibri"/>
      </rPr>
      <t xml:space="preserve">
</t>
    </r>
    <r>
      <rPr>
        <sz val="11"/>
        <color rgb="FF000000"/>
        <rFont val="Calibri"/>
      </rPr>
      <t xml:space="preserve"> permit icmp any any</t>
    </r>
    <r>
      <rPr>
        <sz val="11"/>
        <color rgb="FF000000"/>
        <rFont val="Calibri"/>
      </rPr>
      <t xml:space="preserve">
</t>
    </r>
    <r>
      <rPr>
        <sz val="11"/>
        <color rgb="FF000000"/>
        <rFont val="Calibri"/>
      </rPr>
      <t xml:space="preserve"> permit ospf any any</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If the router is not configured to enforce approved authorizations for controlling the flow of information within the network based on organization-defined information flow control policies, this is a finding.</t>
    </r>
  </si>
  <si>
    <t>V-216555</t>
  </si>
  <si>
    <r>
      <rPr>
        <sz val="11"/>
        <rFont val="Calibri"/>
      </rPr>
      <t>The Cisco router must be configured to enable routing protocol authentication using FIPS 198-1 algorithms with keys not exceeding 180 days of lifetime.</t>
    </r>
  </si>
  <si>
    <r>
      <rPr>
        <sz val="11"/>
        <color rgb="FF000000"/>
        <rFont val="Calibri"/>
      </rPr>
      <t>Configure routing protocol authentication to use a NIST-validated FIPS 198-1 message authentication code algorithm with keys not exceeding 180 days of lifetime as shown in the examples.</t>
    </r>
    <r>
      <rPr>
        <sz val="11"/>
        <color rgb="FF000000"/>
        <rFont val="Calibri"/>
      </rPr>
      <t xml:space="preserve">
</t>
    </r>
    <r>
      <rPr>
        <sz val="11"/>
        <color rgb="FF000000"/>
        <rFont val="Calibri"/>
      </rPr>
      <t>BGP Example:</t>
    </r>
    <r>
      <rPr>
        <sz val="11"/>
        <color rgb="FF000000"/>
        <rFont val="Calibri"/>
      </rPr>
      <t xml:space="preserve">
</t>
    </r>
    <r>
      <rPr>
        <sz val="11"/>
        <color rgb="FF000000"/>
        <rFont val="Calibri"/>
      </rPr>
      <t>Step 1: Configure a keychain using a FIPS 198-1 algorithm with a key duration not exceeding 180 days.</t>
    </r>
    <r>
      <rPr>
        <sz val="11"/>
        <color rgb="FF000000"/>
        <rFont val="Calibri"/>
      </rPr>
      <t xml:space="preserve">
</t>
    </r>
    <r>
      <rPr>
        <sz val="11"/>
        <color rgb="FF000000"/>
        <rFont val="Calibri"/>
      </rPr>
      <t xml:space="preserve">key chain &lt;KEY-CHAIN-NAME&gt; tcp </t>
    </r>
    <r>
      <rPr>
        <sz val="11"/>
        <color rgb="FF000000"/>
        <rFont val="Calibri"/>
      </rPr>
      <t xml:space="preserve">
</t>
    </r>
    <r>
      <rPr>
        <sz val="11"/>
        <color rgb="FF000000"/>
        <rFont val="Calibri"/>
      </rPr>
      <t>key &lt;KEY-ID&gt;</t>
    </r>
    <r>
      <rPr>
        <sz val="11"/>
        <color rgb="FF000000"/>
        <rFont val="Calibri"/>
      </rPr>
      <t xml:space="preserve">
</t>
    </r>
    <r>
      <rPr>
        <sz val="11"/>
        <color rgb="FF000000"/>
        <rFont val="Calibri"/>
      </rPr>
      <t>send-id &lt;ID&gt;</t>
    </r>
    <r>
      <rPr>
        <sz val="11"/>
        <color rgb="FF000000"/>
        <rFont val="Calibri"/>
      </rPr>
      <t xml:space="preserve">
</t>
    </r>
    <r>
      <rPr>
        <sz val="11"/>
        <color rgb="FF000000"/>
        <rFont val="Calibri"/>
      </rPr>
      <t>recv-id &lt;ID&gt;</t>
    </r>
    <r>
      <rPr>
        <sz val="11"/>
        <color rgb="FF000000"/>
        <rFont val="Calibri"/>
      </rPr>
      <t xml:space="preserve">
</t>
    </r>
    <r>
      <rPr>
        <sz val="11"/>
        <color rgb="FF000000"/>
        <rFont val="Calibri"/>
      </rPr>
      <t>cryptographic-algorithm hmac-sha256</t>
    </r>
    <r>
      <rPr>
        <sz val="11"/>
        <color rgb="FF000000"/>
        <rFont val="Calibri"/>
      </rPr>
      <t xml:space="preserve">
</t>
    </r>
    <r>
      <rPr>
        <sz val="11"/>
        <color rgb="FF000000"/>
        <rFont val="Calibri"/>
      </rPr>
      <t>key-string &lt;KEY&gt;</t>
    </r>
    <r>
      <rPr>
        <sz val="11"/>
        <color rgb="FF000000"/>
        <rFont val="Calibri"/>
      </rPr>
      <t xml:space="preserve">
</t>
    </r>
    <r>
      <rPr>
        <sz val="11"/>
        <color rgb="FF000000"/>
        <rFont val="Calibri"/>
      </rPr>
      <t>accept-lifetime 00:00:00 Jan 1 2022 duration 180</t>
    </r>
    <r>
      <rPr>
        <sz val="11"/>
        <color rgb="FF000000"/>
        <rFont val="Calibri"/>
      </rPr>
      <t xml:space="preserve">
</t>
    </r>
    <r>
      <rPr>
        <sz val="11"/>
        <color rgb="FF000000"/>
        <rFont val="Calibri"/>
      </rPr>
      <t xml:space="preserve">send-lifetime 00:00:00 Jan 1 2022 duration 180 </t>
    </r>
    <r>
      <rPr>
        <sz val="11"/>
        <color rgb="FF000000"/>
        <rFont val="Calibri"/>
      </rPr>
      <t xml:space="preserve">
</t>
    </r>
    <r>
      <rPr>
        <sz val="11"/>
        <color rgb="FF000000"/>
        <rFont val="Calibri"/>
      </rPr>
      <t>!</t>
    </r>
    <r>
      <rPr>
        <sz val="11"/>
        <color rgb="FF000000"/>
        <rFont val="Calibri"/>
      </rPr>
      <t xml:space="preserve">
</t>
    </r>
    <r>
      <rPr>
        <sz val="11"/>
        <color rgb="FF000000"/>
        <rFont val="Calibri"/>
      </rPr>
      <t>Step 2: Configure BGP autonomous system to use the keychain for authentication.</t>
    </r>
    <r>
      <rPr>
        <sz val="11"/>
        <color rgb="FF000000"/>
        <rFont val="Calibri"/>
      </rPr>
      <t xml:space="preserve">
</t>
    </r>
    <r>
      <rPr>
        <sz val="11"/>
        <color rgb="FF000000"/>
        <rFont val="Calibri"/>
      </rPr>
      <t>router bgp &lt;ASN&gt;</t>
    </r>
    <r>
      <rPr>
        <sz val="11"/>
        <color rgb="FF000000"/>
        <rFont val="Calibri"/>
      </rPr>
      <t xml:space="preserve">
</t>
    </r>
    <r>
      <rPr>
        <sz val="11"/>
        <color rgb="FF000000"/>
        <rFont val="Calibri"/>
      </rPr>
      <t>no synchronization</t>
    </r>
    <r>
      <rPr>
        <sz val="11"/>
        <color rgb="FF000000"/>
        <rFont val="Calibri"/>
      </rPr>
      <t xml:space="preserve">
</t>
    </r>
    <r>
      <rPr>
        <sz val="11"/>
        <color rgb="FF000000"/>
        <rFont val="Calibri"/>
      </rPr>
      <t>bgp log-neighbor-changes</t>
    </r>
    <r>
      <rPr>
        <sz val="11"/>
        <color rgb="FF000000"/>
        <rFont val="Calibri"/>
      </rPr>
      <t xml:space="preserve">
</t>
    </r>
    <r>
      <rPr>
        <sz val="11"/>
        <color rgb="FF000000"/>
        <rFont val="Calibri"/>
      </rPr>
      <t>neighbor x.x.x.x remote-as &lt;ASN&gt;</t>
    </r>
    <r>
      <rPr>
        <sz val="11"/>
        <color rgb="FF000000"/>
        <rFont val="Calibri"/>
      </rPr>
      <t xml:space="preserve">
</t>
    </r>
    <r>
      <rPr>
        <sz val="11"/>
        <color rgb="FF000000"/>
        <rFont val="Calibri"/>
      </rPr>
      <t>neighbor x.x.x.x ao &lt;KEY-CHAIN-NAME&gt;</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Step 1: Configure a keychain using a FIPS 198-1 algorithm with a key duration not exceeding 180 days.</t>
    </r>
    <r>
      <rPr>
        <sz val="11"/>
        <color rgb="FF000000"/>
        <rFont val="Calibri"/>
      </rPr>
      <t xml:space="preserve">
</t>
    </r>
    <r>
      <rPr>
        <sz val="11"/>
        <color rgb="FF000000"/>
        <rFont val="Calibri"/>
      </rPr>
      <t>key chain OSPF_KEY_CHAIN</t>
    </r>
    <r>
      <rPr>
        <sz val="11"/>
        <color rgb="FF000000"/>
        <rFont val="Calibri"/>
      </rPr>
      <t xml:space="preserve">
</t>
    </r>
    <r>
      <rPr>
        <sz val="11"/>
        <color rgb="FF000000"/>
        <rFont val="Calibri"/>
      </rPr>
      <t>key 1</t>
    </r>
    <r>
      <rPr>
        <sz val="11"/>
        <color rgb="FF000000"/>
        <rFont val="Calibri"/>
      </rPr>
      <t xml:space="preserve">
</t>
    </r>
    <r>
      <rPr>
        <sz val="11"/>
        <color rgb="FF000000"/>
        <rFont val="Calibri"/>
      </rPr>
      <t>key-string xxxxxxx</t>
    </r>
    <r>
      <rPr>
        <sz val="11"/>
        <color rgb="FF000000"/>
        <rFont val="Calibri"/>
      </rPr>
      <t xml:space="preserve">
</t>
    </r>
    <r>
      <rPr>
        <sz val="11"/>
        <color rgb="FF000000"/>
        <rFont val="Calibri"/>
      </rPr>
      <t>send-lifetime 00:00:00 Jan 1 2018 23:59:59 Mar 31 2018</t>
    </r>
    <r>
      <rPr>
        <sz val="11"/>
        <color rgb="FF000000"/>
        <rFont val="Calibri"/>
      </rPr>
      <t xml:space="preserve">
</t>
    </r>
    <r>
      <rPr>
        <sz val="11"/>
        <color rgb="FF000000"/>
        <rFont val="Calibri"/>
      </rPr>
      <t>accept-lifetime 00:00:00 Jan 1 2018 01:05:00 Apr 1 2018</t>
    </r>
    <r>
      <rPr>
        <sz val="11"/>
        <color rgb="FF000000"/>
        <rFont val="Calibri"/>
      </rPr>
      <t xml:space="preserve">
</t>
    </r>
    <r>
      <rPr>
        <sz val="11"/>
        <color rgb="FF000000"/>
        <rFont val="Calibri"/>
      </rPr>
      <t>cryptographic-algorithm hmac-sha-256</t>
    </r>
    <r>
      <rPr>
        <sz val="11"/>
        <color rgb="FF000000"/>
        <rFont val="Calibri"/>
      </rPr>
      <t xml:space="preserve">
</t>
    </r>
    <r>
      <rPr>
        <sz val="11"/>
        <color rgb="FF000000"/>
        <rFont val="Calibri"/>
      </rPr>
      <t>key 2</t>
    </r>
    <r>
      <rPr>
        <sz val="11"/>
        <color rgb="FF000000"/>
        <rFont val="Calibri"/>
      </rPr>
      <t xml:space="preserve">
</t>
    </r>
    <r>
      <rPr>
        <sz val="11"/>
        <color rgb="FF000000"/>
        <rFont val="Calibri"/>
      </rPr>
      <t>key-string yyyyyyy</t>
    </r>
    <r>
      <rPr>
        <sz val="11"/>
        <color rgb="FF000000"/>
        <rFont val="Calibri"/>
      </rPr>
      <t xml:space="preserve">
</t>
    </r>
    <r>
      <rPr>
        <sz val="11"/>
        <color rgb="FF000000"/>
        <rFont val="Calibri"/>
      </rPr>
      <t>send-lifetime 00:00:00 Apr 1 2018 23:59:59 Jun 30 2018</t>
    </r>
    <r>
      <rPr>
        <sz val="11"/>
        <color rgb="FF000000"/>
        <rFont val="Calibri"/>
      </rPr>
      <t xml:space="preserve">
</t>
    </r>
    <r>
      <rPr>
        <sz val="11"/>
        <color rgb="FF000000"/>
        <rFont val="Calibri"/>
      </rPr>
      <t>accept-lifetime 23:55:00 Mar 31 2018 01:05:00 Jul 1 2018</t>
    </r>
    <r>
      <rPr>
        <sz val="11"/>
        <color rgb="FF000000"/>
        <rFont val="Calibri"/>
      </rPr>
      <t xml:space="preserve">
</t>
    </r>
    <r>
      <rPr>
        <sz val="11"/>
        <color rgb="FF000000"/>
        <rFont val="Calibri"/>
      </rPr>
      <t>cryptographic-algorithm hmac-sha-256</t>
    </r>
    <r>
      <rPr>
        <sz val="11"/>
        <color rgb="FF000000"/>
        <rFont val="Calibri"/>
      </rPr>
      <t xml:space="preserve">
</t>
    </r>
    <r>
      <rPr>
        <sz val="11"/>
        <color rgb="FF000000"/>
        <rFont val="Calibri"/>
      </rPr>
      <t>Step 2: Configure OSPF to use the keychain for authentication.</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ip address x.x.x.x 255.255.255.0</t>
    </r>
    <r>
      <rPr>
        <sz val="11"/>
        <color rgb="FF000000"/>
        <rFont val="Calibri"/>
      </rPr>
      <t xml:space="preserve">
</t>
    </r>
    <r>
      <rPr>
        <sz val="11"/>
        <color rgb="FF000000"/>
        <rFont val="Calibri"/>
      </rPr>
      <t>ip ospf authentication key-chain OSPF_KEY_CHAIN</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</si>
  <si>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router authentication using FIPS 198-1 algorithms for routing updates.</t>
    </r>
    <r>
      <rPr>
        <sz val="11"/>
        <color rgb="FF000000"/>
        <rFont val="Calibri"/>
      </rPr>
      <t xml:space="preserve">
</t>
    </r>
    <r>
      <rPr>
        <sz val="11"/>
        <color rgb="FF000000"/>
        <rFont val="Calibri"/>
      </rPr>
      <t>If the keys used for authentication are guessed, the malicious user could create havoc within the network by advertising incorrect routes and redirecting traffic. Some routing protocols allow the use of key chains for authentication. A key chain is a set of keys that is used in succession, with each having a lifetime of no more than 180 days. Changing the keys frequently reduces the risk of them eventually being guessed. If a time period occurs during which no key is activated, neighbor authentication cannot occur, and therefore routing updates will fail.</t>
    </r>
  </si>
  <si>
    <r>
      <rPr>
        <sz val="11"/>
        <color rgb="FF000000"/>
        <rFont val="Calibri"/>
      </rPr>
      <t>Review the router configuration using the configuration examples below for BGP and OSPF.</t>
    </r>
    <r>
      <rPr>
        <sz val="11"/>
        <color rgb="FF000000"/>
        <rFont val="Calibri"/>
      </rPr>
      <t xml:space="preserve">
</t>
    </r>
    <r>
      <rPr>
        <sz val="11"/>
        <color rgb="FF000000"/>
        <rFont val="Calibri"/>
      </rPr>
      <t>Certain older protocols supporting only MD5 will incur a permanent finding for those protocols as MD5 is not FIPS compliant.</t>
    </r>
    <r>
      <rPr>
        <sz val="11"/>
        <color rgb="FF000000"/>
        <rFont val="Calibri"/>
      </rPr>
      <t xml:space="preserve">
</t>
    </r>
    <r>
      <rPr>
        <sz val="11"/>
        <color rgb="FF000000"/>
        <rFont val="Calibri"/>
      </rPr>
      <t>Note: The 180-day key lifetime is Not Applicable for the DODIN Backbone. The remainder of the requirement still applies.</t>
    </r>
    <r>
      <rPr>
        <sz val="11"/>
        <color rgb="FF000000"/>
        <rFont val="Calibri"/>
      </rPr>
      <t xml:space="preserve">
</t>
    </r>
    <r>
      <rPr>
        <sz val="11"/>
        <color rgb="FF000000"/>
        <rFont val="Calibri"/>
      </rPr>
      <t>Verify that neighbor router authentication is enabled for all routing protocols. If neighbor authentication is not enabled this is a finding.</t>
    </r>
    <r>
      <rPr>
        <sz val="11"/>
        <color rgb="FF000000"/>
        <rFont val="Calibri"/>
      </rPr>
      <t xml:space="preserve">
</t>
    </r>
    <r>
      <rPr>
        <sz val="11"/>
        <color rgb="FF000000"/>
        <rFont val="Calibri"/>
      </rPr>
      <t>Verify that authentication is configured to use FIPS 198-1 message authentication algorithms. If the routing protocol authentication is not configured to use FIPS 198-1 algorithms this is a finding.</t>
    </r>
    <r>
      <rPr>
        <sz val="11"/>
        <color rgb="FF000000"/>
        <rFont val="Calibri"/>
      </rPr>
      <t xml:space="preserve">
</t>
    </r>
    <r>
      <rPr>
        <sz val="11"/>
        <color rgb="FF000000"/>
        <rFont val="Calibri"/>
      </rPr>
      <t>Verify that the protocol key lifetime is configured to not exceed 180 days. If any protocol key lifetime is configured to exceed 180 days this is a finding.</t>
    </r>
    <r>
      <rPr>
        <sz val="11"/>
        <color rgb="FF000000"/>
        <rFont val="Calibri"/>
      </rPr>
      <t xml:space="preserve">
</t>
    </r>
    <r>
      <rPr>
        <sz val="11"/>
        <color rgb="FF000000"/>
        <rFont val="Calibri"/>
      </rPr>
      <t>BGP Example:</t>
    </r>
    <r>
      <rPr>
        <sz val="11"/>
        <color rgb="FF000000"/>
        <rFont val="Calibri"/>
      </rPr>
      <t xml:space="preserve">
</t>
    </r>
    <r>
      <rPr>
        <sz val="11"/>
        <color rgb="FF000000"/>
        <rFont val="Calibri"/>
      </rPr>
      <t xml:space="preserve">key chain &lt;KEY-CHAIN-NAME&gt; tcp </t>
    </r>
    <r>
      <rPr>
        <sz val="11"/>
        <color rgb="FF000000"/>
        <rFont val="Calibri"/>
      </rPr>
      <t xml:space="preserve">
</t>
    </r>
    <r>
      <rPr>
        <sz val="11"/>
        <color rgb="FF000000"/>
        <rFont val="Calibri"/>
      </rPr>
      <t>key &lt;KEY-ID&gt;</t>
    </r>
    <r>
      <rPr>
        <sz val="11"/>
        <color rgb="FF000000"/>
        <rFont val="Calibri"/>
      </rPr>
      <t xml:space="preserve">
</t>
    </r>
    <r>
      <rPr>
        <sz val="11"/>
        <color rgb="FF000000"/>
        <rFont val="Calibri"/>
      </rPr>
      <t>send-id &lt;ID&gt;</t>
    </r>
    <r>
      <rPr>
        <sz val="11"/>
        <color rgb="FF000000"/>
        <rFont val="Calibri"/>
      </rPr>
      <t xml:space="preserve">
</t>
    </r>
    <r>
      <rPr>
        <sz val="11"/>
        <color rgb="FF000000"/>
        <rFont val="Calibri"/>
      </rPr>
      <t>recv-id &lt;ID&gt;</t>
    </r>
    <r>
      <rPr>
        <sz val="11"/>
        <color rgb="FF000000"/>
        <rFont val="Calibri"/>
      </rPr>
      <t xml:space="preserve">
</t>
    </r>
    <r>
      <rPr>
        <sz val="11"/>
        <color rgb="FF000000"/>
        <rFont val="Calibri"/>
      </rPr>
      <t>cryptographic-algorithm hmac-sha256</t>
    </r>
    <r>
      <rPr>
        <sz val="11"/>
        <color rgb="FF000000"/>
        <rFont val="Calibri"/>
      </rPr>
      <t xml:space="preserve">
</t>
    </r>
    <r>
      <rPr>
        <sz val="11"/>
        <color rgb="FF000000"/>
        <rFont val="Calibri"/>
      </rPr>
      <t>key-string &lt;KEY&gt;</t>
    </r>
    <r>
      <rPr>
        <sz val="11"/>
        <color rgb="FF000000"/>
        <rFont val="Calibri"/>
      </rPr>
      <t xml:space="preserve">
</t>
    </r>
    <r>
      <rPr>
        <sz val="11"/>
        <color rgb="FF000000"/>
        <rFont val="Calibri"/>
      </rPr>
      <t>accept-lifetime 00:00:00 Jan 1 2022 duration 180</t>
    </r>
    <r>
      <rPr>
        <sz val="11"/>
        <color rgb="FF000000"/>
        <rFont val="Calibri"/>
      </rPr>
      <t xml:space="preserve">
</t>
    </r>
    <r>
      <rPr>
        <sz val="11"/>
        <color rgb="FF000000"/>
        <rFont val="Calibri"/>
      </rPr>
      <t xml:space="preserve">send-lifetime 00:00:00 Jan 1 2022 duration 180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router bgp &lt;ASN&gt;</t>
    </r>
    <r>
      <rPr>
        <sz val="11"/>
        <color rgb="FF000000"/>
        <rFont val="Calibri"/>
      </rPr>
      <t xml:space="preserve">
</t>
    </r>
    <r>
      <rPr>
        <sz val="11"/>
        <color rgb="FF000000"/>
        <rFont val="Calibri"/>
      </rPr>
      <t>no synchronization</t>
    </r>
    <r>
      <rPr>
        <sz val="11"/>
        <color rgb="FF000000"/>
        <rFont val="Calibri"/>
      </rPr>
      <t xml:space="preserve">
</t>
    </r>
    <r>
      <rPr>
        <sz val="11"/>
        <color rgb="FF000000"/>
        <rFont val="Calibri"/>
      </rPr>
      <t>bgp log-neighbor-changes</t>
    </r>
    <r>
      <rPr>
        <sz val="11"/>
        <color rgb="FF000000"/>
        <rFont val="Calibri"/>
      </rPr>
      <t xml:space="preserve">
</t>
    </r>
    <r>
      <rPr>
        <sz val="11"/>
        <color rgb="FF000000"/>
        <rFont val="Calibri"/>
      </rPr>
      <t>neighbor x.x.x.x remote-as &lt;ASN&gt;</t>
    </r>
    <r>
      <rPr>
        <sz val="11"/>
        <color rgb="FF000000"/>
        <rFont val="Calibri"/>
      </rPr>
      <t xml:space="preserve">
</t>
    </r>
    <r>
      <rPr>
        <sz val="11"/>
        <color rgb="FF000000"/>
        <rFont val="Calibri"/>
      </rPr>
      <t>neighbor x.x.x.x ao &lt;KEY-CHAIN-NAME&gt;</t>
    </r>
    <r>
      <rPr>
        <sz val="11"/>
        <color rgb="FF000000"/>
        <rFont val="Calibri"/>
      </rPr>
      <t xml:space="preserve">
</t>
    </r>
    <r>
      <rPr>
        <sz val="11"/>
        <color rgb="FF000000"/>
        <rFont val="Calibri"/>
      </rPr>
      <t xml:space="preserve">Note: TCP-AO is used to replace MD5 in BGP authentication. </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key chain OSPF_KEY_CHAIN</t>
    </r>
    <r>
      <rPr>
        <sz val="11"/>
        <color rgb="FF000000"/>
        <rFont val="Calibri"/>
      </rPr>
      <t xml:space="preserve">
</t>
    </r>
    <r>
      <rPr>
        <sz val="11"/>
        <color rgb="FF000000"/>
        <rFont val="Calibri"/>
      </rPr>
      <t>key 1</t>
    </r>
    <r>
      <rPr>
        <sz val="11"/>
        <color rgb="FF000000"/>
        <rFont val="Calibri"/>
      </rPr>
      <t xml:space="preserve">
</t>
    </r>
    <r>
      <rPr>
        <sz val="11"/>
        <color rgb="FF000000"/>
        <rFont val="Calibri"/>
      </rPr>
      <t>key-string xxxxxxx</t>
    </r>
    <r>
      <rPr>
        <sz val="11"/>
        <color rgb="FF000000"/>
        <rFont val="Calibri"/>
      </rPr>
      <t xml:space="preserve">
</t>
    </r>
    <r>
      <rPr>
        <sz val="11"/>
        <color rgb="FF000000"/>
        <rFont val="Calibri"/>
      </rPr>
      <t>send-lifetime 00:00:00 Jan 1 2018 23:59:59 Mar 31 2018</t>
    </r>
    <r>
      <rPr>
        <sz val="11"/>
        <color rgb="FF000000"/>
        <rFont val="Calibri"/>
      </rPr>
      <t xml:space="preserve">
</t>
    </r>
    <r>
      <rPr>
        <sz val="11"/>
        <color rgb="FF000000"/>
        <rFont val="Calibri"/>
      </rPr>
      <t>accept-lifetime 00:00:00 Jan 1 2018 01:05:00 Apr 1 2018</t>
    </r>
    <r>
      <rPr>
        <sz val="11"/>
        <color rgb="FF000000"/>
        <rFont val="Calibri"/>
      </rPr>
      <t xml:space="preserve">
</t>
    </r>
    <r>
      <rPr>
        <sz val="11"/>
        <color rgb="FF000000"/>
        <rFont val="Calibri"/>
      </rPr>
      <t>cryptographic-algorithm hmac-sha-256</t>
    </r>
    <r>
      <rPr>
        <sz val="11"/>
        <color rgb="FF000000"/>
        <rFont val="Calibri"/>
      </rPr>
      <t xml:space="preserve">
</t>
    </r>
    <r>
      <rPr>
        <sz val="11"/>
        <color rgb="FF000000"/>
        <rFont val="Calibri"/>
      </rPr>
      <t>key 2</t>
    </r>
    <r>
      <rPr>
        <sz val="11"/>
        <color rgb="FF000000"/>
        <rFont val="Calibri"/>
      </rPr>
      <t xml:space="preserve">
</t>
    </r>
    <r>
      <rPr>
        <sz val="11"/>
        <color rgb="FF000000"/>
        <rFont val="Calibri"/>
      </rPr>
      <t>key-string yyyyyyy</t>
    </r>
    <r>
      <rPr>
        <sz val="11"/>
        <color rgb="FF000000"/>
        <rFont val="Calibri"/>
      </rPr>
      <t xml:space="preserve">
</t>
    </r>
    <r>
      <rPr>
        <sz val="11"/>
        <color rgb="FF000000"/>
        <rFont val="Calibri"/>
      </rPr>
      <t>send-lifetime 00:00:00 Apr 1 2018 23:59:59 Jun 30 2018</t>
    </r>
    <r>
      <rPr>
        <sz val="11"/>
        <color rgb="FF000000"/>
        <rFont val="Calibri"/>
      </rPr>
      <t xml:space="preserve">
</t>
    </r>
    <r>
      <rPr>
        <sz val="11"/>
        <color rgb="FF000000"/>
        <rFont val="Calibri"/>
      </rPr>
      <t>accept-lifetime 23:55:00 Mar 31 2018 01:05:00 Jul 1 2018</t>
    </r>
    <r>
      <rPr>
        <sz val="11"/>
        <color rgb="FF000000"/>
        <rFont val="Calibri"/>
      </rPr>
      <t xml:space="preserve">
</t>
    </r>
    <r>
      <rPr>
        <sz val="11"/>
        <color rgb="FF000000"/>
        <rFont val="Calibri"/>
      </rPr>
      <t>cryptographic-algorithm hmac-sha-256</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ip address x.x.x.x 255.255.255.0</t>
    </r>
    <r>
      <rPr>
        <sz val="11"/>
        <color rgb="FF000000"/>
        <rFont val="Calibri"/>
      </rPr>
      <t xml:space="preserve">
</t>
    </r>
    <r>
      <rPr>
        <sz val="11"/>
        <color rgb="FF000000"/>
        <rFont val="Calibri"/>
      </rPr>
      <t>ip ospf authentication key-chain OSPF_KEY_CHAIN</t>
    </r>
  </si>
  <si>
    <t>V-216556</t>
  </si>
  <si>
    <r>
      <rPr>
        <sz val="11"/>
        <rFont val="Calibri"/>
      </rPr>
      <t>The Cisco router must be configured to have all inactive interfaces disabled.</t>
    </r>
  </si>
  <si>
    <t>CAT III (Low)</t>
  </si>
  <si>
    <r>
      <rPr>
        <sz val="11"/>
        <color rgb="FF000000"/>
        <rFont val="Calibri"/>
      </rPr>
      <t>Disable all inactive interfaces as shown below.</t>
    </r>
    <r>
      <rPr>
        <sz val="11"/>
        <color rgb="FF000000"/>
        <rFont val="Calibri"/>
      </rPr>
      <t xml:space="preserve">
</t>
    </r>
    <r>
      <rPr>
        <sz val="11"/>
        <color rgb="FF000000"/>
        <rFont val="Calibri"/>
      </rPr>
      <t>R4(config)#interface GigabitEthernet3</t>
    </r>
    <r>
      <rPr>
        <sz val="11"/>
        <color rgb="FF000000"/>
        <rFont val="Calibri"/>
      </rPr>
      <t xml:space="preserve">
</t>
    </r>
    <r>
      <rPr>
        <sz val="11"/>
        <color rgb="FF000000"/>
        <rFont val="Calibri"/>
      </rPr>
      <t>R4(config-if)#shutdown</t>
    </r>
    <r>
      <rPr>
        <sz val="11"/>
        <color rgb="FF000000"/>
        <rFont val="Calibri"/>
      </rPr>
      <t xml:space="preserve">
</t>
    </r>
    <r>
      <rPr>
        <sz val="11"/>
        <color rgb="FF000000"/>
        <rFont val="Calibri"/>
      </rPr>
      <t>R4(config)#interface GigabitEthernet4</t>
    </r>
    <r>
      <rPr>
        <sz val="11"/>
        <color rgb="FF000000"/>
        <rFont val="Calibri"/>
      </rPr>
      <t xml:space="preserve">
</t>
    </r>
    <r>
      <rPr>
        <sz val="11"/>
        <color rgb="FF000000"/>
        <rFont val="Calibri"/>
      </rPr>
      <t>R4(config-if)#shutdown</t>
    </r>
  </si>
  <si>
    <r>
      <rPr>
        <sz val="11"/>
        <color rgb="FF000000"/>
        <rFont val="Calibri"/>
      </rPr>
      <t>An inactive interface is rarely monitored or controlled and may expose a network to an undetected attack on that interface. Unauthorized personnel with access to the communication facility could gain access to a router by connecting to a configured interface that is not in use.</t>
    </r>
    <r>
      <rPr>
        <sz val="11"/>
        <color rgb="FF000000"/>
        <rFont val="Calibri"/>
      </rPr>
      <t xml:space="preserve">
</t>
    </r>
    <r>
      <rPr>
        <sz val="11"/>
        <color rgb="FF000000"/>
        <rFont val="Calibri"/>
      </rPr>
      <t>If an interface is no longer used, the configuration must be deleted and the interface disabled. For sub-interfaces, delete sub-interfaces that are on inactive interfaces and delete sub-interfaces that are themselves inactive. If the sub-interface is no longer necessary for authorized communications, it must be deleted.</t>
    </r>
  </si>
  <si>
    <r>
      <rPr>
        <sz val="11"/>
        <color rgb="FF000000"/>
        <rFont val="Calibri"/>
      </rPr>
      <t>Review the router configuration and verify that inactive interfaces have been disabled as shown below.</t>
    </r>
    <r>
      <rPr>
        <sz val="11"/>
        <color rgb="FF000000"/>
        <rFont val="Calibri"/>
      </rPr>
      <t xml:space="preserve">
</t>
    </r>
    <r>
      <rPr>
        <sz val="11"/>
        <color rgb="FF000000"/>
        <rFont val="Calibri"/>
      </rPr>
      <t>interface GigabitEthernet3</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GigabitEthernet4</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 interface is not being used but is configured or enabled, this is a finding.</t>
    </r>
  </si>
  <si>
    <t>V-216559</t>
  </si>
  <si>
    <r>
      <rPr>
        <sz val="11"/>
        <rFont val="Calibri"/>
      </rPr>
      <t>The Cisco router must not be configured to have any zero-touch deployment feature enabled when connected to an operational network.</t>
    </r>
  </si>
  <si>
    <r>
      <rPr>
        <sz val="11"/>
        <color rgb="FF000000"/>
        <rFont val="Calibri"/>
      </rPr>
      <t>Disable configuration auto-loading if enabled using the following commands.</t>
    </r>
    <r>
      <rPr>
        <sz val="11"/>
        <color rgb="FF000000"/>
        <rFont val="Calibri"/>
      </rPr>
      <t xml:space="preserve">
</t>
    </r>
    <r>
      <rPr>
        <sz val="11"/>
        <color rgb="FF000000"/>
        <rFont val="Calibri"/>
      </rPr>
      <t>R8(config)#no boot network</t>
    </r>
    <r>
      <rPr>
        <sz val="11"/>
        <color rgb="FF000000"/>
        <rFont val="Calibri"/>
      </rPr>
      <t xml:space="preserve">
</t>
    </r>
    <r>
      <rPr>
        <sz val="11"/>
        <color rgb="FF000000"/>
        <rFont val="Calibri"/>
      </rPr>
      <t>R8(config)#no service config</t>
    </r>
    <r>
      <rPr>
        <sz val="11"/>
        <color rgb="FF000000"/>
        <rFont val="Calibri"/>
      </rPr>
      <t xml:space="preserve">
</t>
    </r>
    <r>
      <rPr>
        <sz val="11"/>
        <color rgb="FF000000"/>
        <rFont val="Calibri"/>
      </rPr>
      <t>Disable CNS zero-touch deployment if enabled as shown in the example below.</t>
    </r>
    <r>
      <rPr>
        <sz val="11"/>
        <color rgb="FF000000"/>
        <rFont val="Calibri"/>
      </rPr>
      <t xml:space="preserve">
</t>
    </r>
    <r>
      <rPr>
        <sz val="11"/>
        <color rgb="FF000000"/>
        <rFont val="Calibri"/>
      </rPr>
      <t>R2(config)#no cns config initial</t>
    </r>
    <r>
      <rPr>
        <sz val="11"/>
        <color rgb="FF000000"/>
        <rFont val="Calibri"/>
      </rPr>
      <t xml:space="preserve">
</t>
    </r>
    <r>
      <rPr>
        <sz val="11"/>
        <color rgb="FF000000"/>
        <rFont val="Calibri"/>
      </rPr>
      <t>R2(config)#no cns exec</t>
    </r>
    <r>
      <rPr>
        <sz val="11"/>
        <color rgb="FF000000"/>
        <rFont val="Calibri"/>
      </rPr>
      <t xml:space="preserve">
</t>
    </r>
    <r>
      <rPr>
        <sz val="11"/>
        <color rgb="FF000000"/>
        <rFont val="Calibri"/>
      </rPr>
      <t>R2(config)#no cns image</t>
    </r>
    <r>
      <rPr>
        <sz val="11"/>
        <color rgb="FF000000"/>
        <rFont val="Calibri"/>
      </rPr>
      <t xml:space="preserve">
</t>
    </r>
    <r>
      <rPr>
        <sz val="11"/>
        <color rgb="FF000000"/>
        <rFont val="Calibri"/>
      </rPr>
      <t>R2(config)#no cns trusted-server config x.x.x.x</t>
    </r>
    <r>
      <rPr>
        <sz val="11"/>
        <color rgb="FF000000"/>
        <rFont val="Calibri"/>
      </rPr>
      <t xml:space="preserve">
</t>
    </r>
    <r>
      <rPr>
        <sz val="11"/>
        <color rgb="FF000000"/>
        <rFont val="Calibri"/>
      </rPr>
      <t>R2(config)#no cns trusted-server image x.x.x.x</t>
    </r>
  </si>
  <si>
    <r>
      <rPr>
        <sz val="11"/>
        <color rgb="FF000000"/>
        <rFont val="Calibri"/>
      </rPr>
      <t>Network devices that are configured via a zero-touch deployment or auto-loading feature can have their startup configuration or image pushed to the device for installation via TFTP or Remote Copy (rcp). Loading an image or configuration file from the network is taking a security risk because the file could be intercepted by an attacker who could corrupt the file, resulting in a denial of service.</t>
    </r>
  </si>
  <si>
    <r>
      <rPr>
        <sz val="11"/>
        <color rgb="FF000000"/>
        <rFont val="Calibri"/>
      </rPr>
      <t xml:space="preserve">Review the device configuration to determine if auto-configuration or zero-touch deployment via Cisco Networking Services (CNS) is enabled. </t>
    </r>
    <r>
      <rPr>
        <sz val="11"/>
        <color rgb="FF000000"/>
        <rFont val="Calibri"/>
      </rPr>
      <t xml:space="preserve">
</t>
    </r>
    <r>
      <rPr>
        <sz val="11"/>
        <color rgb="FF000000"/>
        <rFont val="Calibri"/>
      </rPr>
      <t>Auto-configuration example</t>
    </r>
    <r>
      <rPr>
        <sz val="11"/>
        <color rgb="FF000000"/>
        <rFont val="Calibri"/>
      </rPr>
      <t xml:space="preserve">
</t>
    </r>
    <r>
      <rPr>
        <sz val="11"/>
        <color rgb="FF000000"/>
        <rFont val="Calibri"/>
      </rPr>
      <t>version 15.0</t>
    </r>
    <r>
      <rPr>
        <sz val="11"/>
        <color rgb="FF000000"/>
        <rFont val="Calibri"/>
      </rPr>
      <t xml:space="preserve">
</t>
    </r>
    <r>
      <rPr>
        <sz val="11"/>
        <color rgb="FF000000"/>
        <rFont val="Calibri"/>
      </rPr>
      <t>service config</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boot-start-marker</t>
    </r>
    <r>
      <rPr>
        <sz val="11"/>
        <color rgb="FF000000"/>
        <rFont val="Calibri"/>
      </rPr>
      <t xml:space="preserve">
</t>
    </r>
    <r>
      <rPr>
        <sz val="11"/>
        <color rgb="FF000000"/>
        <rFont val="Calibri"/>
      </rPr>
      <t>boot network tftp://x.x.x.x/R5-config</t>
    </r>
    <r>
      <rPr>
        <sz val="11"/>
        <color rgb="FF000000"/>
        <rFont val="Calibri"/>
      </rPr>
      <t xml:space="preserve">
</t>
    </r>
    <r>
      <rPr>
        <sz val="11"/>
        <color rgb="FF000000"/>
        <rFont val="Calibri"/>
      </rPr>
      <t>boot-end-marker</t>
    </r>
    <r>
      <rPr>
        <sz val="11"/>
        <color rgb="FF000000"/>
        <rFont val="Calibri"/>
      </rPr>
      <t xml:space="preserve">
</t>
    </r>
    <r>
      <rPr>
        <sz val="11"/>
        <color rgb="FF000000"/>
        <rFont val="Calibri"/>
      </rPr>
      <t>CNS Zero-Touch Example</t>
    </r>
    <r>
      <rPr>
        <sz val="11"/>
        <color rgb="FF000000"/>
        <rFont val="Calibri"/>
      </rPr>
      <t xml:space="preserve">
</t>
    </r>
    <r>
      <rPr>
        <sz val="11"/>
        <color rgb="FF000000"/>
        <rFont val="Calibri"/>
      </rPr>
      <t>cns trusted-server config x.x.x.x</t>
    </r>
    <r>
      <rPr>
        <sz val="11"/>
        <color rgb="FF000000"/>
        <rFont val="Calibri"/>
      </rPr>
      <t xml:space="preserve">
</t>
    </r>
    <r>
      <rPr>
        <sz val="11"/>
        <color rgb="FF000000"/>
        <rFont val="Calibri"/>
      </rPr>
      <t>cns trusted-server image x.x.x.x</t>
    </r>
    <r>
      <rPr>
        <sz val="11"/>
        <color rgb="FF000000"/>
        <rFont val="Calibri"/>
      </rPr>
      <t xml:space="preserve">
</t>
    </r>
    <r>
      <rPr>
        <sz val="11"/>
        <color rgb="FF000000"/>
        <rFont val="Calibri"/>
      </rPr>
      <t>cns config initial x.x.x.x 80</t>
    </r>
    <r>
      <rPr>
        <sz val="11"/>
        <color rgb="FF000000"/>
        <rFont val="Calibri"/>
      </rPr>
      <t xml:space="preserve">
</t>
    </r>
    <r>
      <rPr>
        <sz val="11"/>
        <color rgb="FF000000"/>
        <rFont val="Calibri"/>
      </rPr>
      <t>cns exec 80</t>
    </r>
    <r>
      <rPr>
        <sz val="11"/>
        <color rgb="FF000000"/>
        <rFont val="Calibri"/>
      </rPr>
      <t xml:space="preserve">
</t>
    </r>
    <r>
      <rPr>
        <sz val="11"/>
        <color rgb="FF000000"/>
        <rFont val="Calibri"/>
      </rPr>
      <t>cns image</t>
    </r>
    <r>
      <rPr>
        <sz val="11"/>
        <color rgb="FF000000"/>
        <rFont val="Calibri"/>
      </rPr>
      <t xml:space="preserve">
</t>
    </r>
    <r>
      <rPr>
        <sz val="11"/>
        <color rgb="FF000000"/>
        <rFont val="Calibri"/>
      </rPr>
      <t xml:space="preserve">If a configuration auto-loading feature or zero-touch deployment feature is enabled, this is a finding. </t>
    </r>
    <r>
      <rPr>
        <sz val="11"/>
        <color rgb="FF000000"/>
        <rFont val="Calibri"/>
      </rPr>
      <t xml:space="preserve">
</t>
    </r>
    <r>
      <rPr>
        <sz val="11"/>
        <color rgb="FF000000"/>
        <rFont val="Calibri"/>
      </rPr>
      <t>Note: Auto-configuration or zero-touch deployment features can be enabled when the router is offline for the purpose of image loading or building out the configuration. In addition, this would not be applicable to the provisioning of virtual routers via a software-defined network (SDN) orchestration system.</t>
    </r>
  </si>
  <si>
    <t>V-216560</t>
  </si>
  <si>
    <r>
      <rPr>
        <sz val="11"/>
        <rFont val="Calibri"/>
      </rPr>
      <t>The Cisco router must be configured to protect against or limit the effects of denial-of-service (DoS) attacks by employing control plane protection.</t>
    </r>
  </si>
  <si>
    <r>
      <rPr>
        <sz val="11"/>
        <color rgb="FF000000"/>
        <rFont val="Calibri"/>
      </rPr>
      <t>Configure the Cisco router to protect against known types of DoS attacks on the route processor. Implementing a CoPP policy as shown in the example below is a best practice method.</t>
    </r>
    <r>
      <rPr>
        <sz val="11"/>
        <color rgb="FF000000"/>
        <rFont val="Calibri"/>
      </rPr>
      <t xml:space="preserve">
</t>
    </r>
    <r>
      <rPr>
        <sz val="11"/>
        <color rgb="FF000000"/>
        <rFont val="Calibri"/>
      </rPr>
      <t>Step 1: Configure ACLs specific traffic types.</t>
    </r>
    <r>
      <rPr>
        <sz val="11"/>
        <color rgb="FF000000"/>
        <rFont val="Calibri"/>
      </rPr>
      <t xml:space="preserve">
</t>
    </r>
    <r>
      <rPr>
        <sz val="11"/>
        <color rgb="FF000000"/>
        <rFont val="Calibri"/>
      </rPr>
      <t>R1(config)#ip access-list extended CoPP_CRITICAL</t>
    </r>
    <r>
      <rPr>
        <sz val="11"/>
        <color rgb="FF000000"/>
        <rFont val="Calibri"/>
      </rPr>
      <t xml:space="preserve">
</t>
    </r>
    <r>
      <rPr>
        <sz val="11"/>
        <color rgb="FF000000"/>
        <rFont val="Calibri"/>
      </rPr>
      <t>R1(config-ext-nacl)#remark our control plane adjacencies are critical</t>
    </r>
    <r>
      <rPr>
        <sz val="11"/>
        <color rgb="FF000000"/>
        <rFont val="Calibri"/>
      </rPr>
      <t xml:space="preserve">
</t>
    </r>
    <r>
      <rPr>
        <sz val="11"/>
        <color rgb="FF000000"/>
        <rFont val="Calibri"/>
      </rPr>
      <t>R1(config-ext-nacl)#permit ospf host x.x.x.x any</t>
    </r>
    <r>
      <rPr>
        <sz val="11"/>
        <color rgb="FF000000"/>
        <rFont val="Calibri"/>
      </rPr>
      <t xml:space="preserve">
</t>
    </r>
    <r>
      <rPr>
        <sz val="11"/>
        <color rgb="FF000000"/>
        <rFont val="Calibri"/>
      </rPr>
      <t>R1(config-ext-nacl)#permit ospf host x.x.x.x any</t>
    </r>
    <r>
      <rPr>
        <sz val="11"/>
        <color rgb="FF000000"/>
        <rFont val="Calibri"/>
      </rPr>
      <t xml:space="preserve">
</t>
    </r>
    <r>
      <rPr>
        <sz val="11"/>
        <color rgb="FF000000"/>
        <rFont val="Calibri"/>
      </rPr>
      <t>R1(config-ext-nacl)#permit pim host x.x.x.x any</t>
    </r>
    <r>
      <rPr>
        <sz val="11"/>
        <color rgb="FF000000"/>
        <rFont val="Calibri"/>
      </rPr>
      <t xml:space="preserve">
</t>
    </r>
    <r>
      <rPr>
        <sz val="11"/>
        <color rgb="FF000000"/>
        <rFont val="Calibri"/>
      </rPr>
      <t>R1(config-ext-nacl)#permit pim host x.x.x.x any</t>
    </r>
    <r>
      <rPr>
        <sz val="11"/>
        <color rgb="FF000000"/>
        <rFont val="Calibri"/>
      </rPr>
      <t xml:space="preserve">
</t>
    </r>
    <r>
      <rPr>
        <sz val="11"/>
        <color rgb="FF000000"/>
        <rFont val="Calibri"/>
      </rPr>
      <t>R1(config-ext-nacl)#permit igmp any 224.0.0.0 15.255.255.255</t>
    </r>
    <r>
      <rPr>
        <sz val="11"/>
        <color rgb="FF000000"/>
        <rFont val="Calibri"/>
      </rPr>
      <t xml:space="preserve">
</t>
    </r>
    <r>
      <rPr>
        <sz val="11"/>
        <color rgb="FF000000"/>
        <rFont val="Calibri"/>
      </rPr>
      <t>R1(config-ext-nacl)#permit tcp host x.x.x.x eq bgp host x.x.x.x</t>
    </r>
    <r>
      <rPr>
        <sz val="11"/>
        <color rgb="FF000000"/>
        <rFont val="Calibri"/>
      </rPr>
      <t xml:space="preserve">
</t>
    </r>
    <r>
      <rPr>
        <sz val="11"/>
        <color rgb="FF000000"/>
        <rFont val="Calibri"/>
      </rPr>
      <t>R1(config-ext-nacl)#deny ip any any</t>
    </r>
    <r>
      <rPr>
        <sz val="11"/>
        <color rgb="FF000000"/>
        <rFont val="Calibri"/>
      </rPr>
      <t xml:space="preserve">
</t>
    </r>
    <r>
      <rPr>
        <sz val="11"/>
        <color rgb="FF000000"/>
        <rFont val="Calibri"/>
      </rPr>
      <t>R1(config-ext-nacl)#exit</t>
    </r>
    <r>
      <rPr>
        <sz val="11"/>
        <color rgb="FF000000"/>
        <rFont val="Calibri"/>
      </rPr>
      <t xml:space="preserve">
</t>
    </r>
    <r>
      <rPr>
        <sz val="11"/>
        <color rgb="FF000000"/>
        <rFont val="Calibri"/>
      </rPr>
      <t>R1(config)#ip access-list extended CoPP_IMPORTANT</t>
    </r>
    <r>
      <rPr>
        <sz val="11"/>
        <color rgb="FF000000"/>
        <rFont val="Calibri"/>
      </rPr>
      <t xml:space="preserve">
</t>
    </r>
    <r>
      <rPr>
        <sz val="11"/>
        <color rgb="FF000000"/>
        <rFont val="Calibri"/>
      </rPr>
      <t>R1(config-ext-nacl)#permit tcp host x.x.x.x eq tacacs any</t>
    </r>
    <r>
      <rPr>
        <sz val="11"/>
        <color rgb="FF000000"/>
        <rFont val="Calibri"/>
      </rPr>
      <t xml:space="preserve">
</t>
    </r>
    <r>
      <rPr>
        <sz val="11"/>
        <color rgb="FF000000"/>
        <rFont val="Calibri"/>
      </rPr>
      <t>R1(config-ext-nacl)#permit tcp x.x.x.x 0.0.0.255 any eq 22</t>
    </r>
    <r>
      <rPr>
        <sz val="11"/>
        <color rgb="FF000000"/>
        <rFont val="Calibri"/>
      </rPr>
      <t xml:space="preserve">
</t>
    </r>
    <r>
      <rPr>
        <sz val="11"/>
        <color rgb="FF000000"/>
        <rFont val="Calibri"/>
      </rPr>
      <t>R1(config-ext-nacl)#permit udp host x.x.x.x any eq snmp</t>
    </r>
    <r>
      <rPr>
        <sz val="11"/>
        <color rgb="FF000000"/>
        <rFont val="Calibri"/>
      </rPr>
      <t xml:space="preserve">
</t>
    </r>
    <r>
      <rPr>
        <sz val="11"/>
        <color rgb="FF000000"/>
        <rFont val="Calibri"/>
      </rPr>
      <t>R1(config-ext-nacl)#permit udp host x.x.x.x eq ntp any</t>
    </r>
    <r>
      <rPr>
        <sz val="11"/>
        <color rgb="FF000000"/>
        <rFont val="Calibri"/>
      </rPr>
      <t xml:space="preserve">
</t>
    </r>
    <r>
      <rPr>
        <sz val="11"/>
        <color rgb="FF000000"/>
        <rFont val="Calibri"/>
      </rPr>
      <t>R1(config-ext-nacl)#deny ip any any</t>
    </r>
    <r>
      <rPr>
        <sz val="11"/>
        <color rgb="FF000000"/>
        <rFont val="Calibri"/>
      </rPr>
      <t xml:space="preserve">
</t>
    </r>
    <r>
      <rPr>
        <sz val="11"/>
        <color rgb="FF000000"/>
        <rFont val="Calibri"/>
      </rPr>
      <t>R1(config-ext-nacl)#exit</t>
    </r>
    <r>
      <rPr>
        <sz val="11"/>
        <color rgb="FF000000"/>
        <rFont val="Calibri"/>
      </rPr>
      <t xml:space="preserve">
</t>
    </r>
    <r>
      <rPr>
        <sz val="11"/>
        <color rgb="FF000000"/>
        <rFont val="Calibri"/>
      </rPr>
      <t>R1(config)#ip access-list extended CoPP_NORMAL</t>
    </r>
    <r>
      <rPr>
        <sz val="11"/>
        <color rgb="FF000000"/>
        <rFont val="Calibri"/>
      </rPr>
      <t xml:space="preserve">
</t>
    </r>
    <r>
      <rPr>
        <sz val="11"/>
        <color rgb="FF000000"/>
        <rFont val="Calibri"/>
      </rPr>
      <t>R1(config-ext-nacl)#remark we will want to rate limit ICMP traffic</t>
    </r>
    <r>
      <rPr>
        <sz val="11"/>
        <color rgb="FF000000"/>
        <rFont val="Calibri"/>
      </rPr>
      <t xml:space="preserve">
</t>
    </r>
    <r>
      <rPr>
        <sz val="11"/>
        <color rgb="FF000000"/>
        <rFont val="Calibri"/>
      </rPr>
      <t>R1(config-ext-nacl)#deny icmp any host x.x.x.x fragments</t>
    </r>
    <r>
      <rPr>
        <sz val="11"/>
        <color rgb="FF000000"/>
        <rFont val="Calibri"/>
      </rPr>
      <t xml:space="preserve">
</t>
    </r>
    <r>
      <rPr>
        <sz val="11"/>
        <color rgb="FF000000"/>
        <rFont val="Calibri"/>
      </rPr>
      <t>R1(config-ext-nacl)#permit icmp any any echo</t>
    </r>
    <r>
      <rPr>
        <sz val="11"/>
        <color rgb="FF000000"/>
        <rFont val="Calibri"/>
      </rPr>
      <t xml:space="preserve">
</t>
    </r>
    <r>
      <rPr>
        <sz val="11"/>
        <color rgb="FF000000"/>
        <rFont val="Calibri"/>
      </rPr>
      <t>R1(config-ext-nacl)#permit icmp any any echo-reply</t>
    </r>
    <r>
      <rPr>
        <sz val="11"/>
        <color rgb="FF000000"/>
        <rFont val="Calibri"/>
      </rPr>
      <t xml:space="preserve">
</t>
    </r>
    <r>
      <rPr>
        <sz val="11"/>
        <color rgb="FF000000"/>
        <rFont val="Calibri"/>
      </rPr>
      <t>R1(config-ext-nacl)#permit icmp any any time-exceeded</t>
    </r>
    <r>
      <rPr>
        <sz val="11"/>
        <color rgb="FF000000"/>
        <rFont val="Calibri"/>
      </rPr>
      <t xml:space="preserve">
</t>
    </r>
    <r>
      <rPr>
        <sz val="11"/>
        <color rgb="FF000000"/>
        <rFont val="Calibri"/>
      </rPr>
      <t>R1(config-ext-nacl)#permit icmp any any unreachable</t>
    </r>
    <r>
      <rPr>
        <sz val="11"/>
        <color rgb="FF000000"/>
        <rFont val="Calibri"/>
      </rPr>
      <t xml:space="preserve">
</t>
    </r>
    <r>
      <rPr>
        <sz val="11"/>
        <color rgb="FF000000"/>
        <rFont val="Calibri"/>
      </rPr>
      <t>R1(config-ext-nacl)#deny ip any any</t>
    </r>
    <r>
      <rPr>
        <sz val="11"/>
        <color rgb="FF000000"/>
        <rFont val="Calibri"/>
      </rPr>
      <t xml:space="preserve">
</t>
    </r>
    <r>
      <rPr>
        <sz val="11"/>
        <color rgb="FF000000"/>
        <rFont val="Calibri"/>
      </rPr>
      <t>R1(config-ext-nacl)#exit</t>
    </r>
    <r>
      <rPr>
        <sz val="11"/>
        <color rgb="FF000000"/>
        <rFont val="Calibri"/>
      </rPr>
      <t xml:space="preserve">
</t>
    </r>
    <r>
      <rPr>
        <sz val="11"/>
        <color rgb="FF000000"/>
        <rFont val="Calibri"/>
      </rPr>
      <t>R1(config)#ip access-list extended CoPP_UNDESIRABLE</t>
    </r>
    <r>
      <rPr>
        <sz val="11"/>
        <color rgb="FF000000"/>
        <rFont val="Calibri"/>
      </rPr>
      <t xml:space="preserve">
</t>
    </r>
    <r>
      <rPr>
        <sz val="11"/>
        <color rgb="FF000000"/>
        <rFont val="Calibri"/>
      </rPr>
      <t>R1(config-ext-nacl)#remark management plane traffic that should not be received</t>
    </r>
    <r>
      <rPr>
        <sz val="11"/>
        <color rgb="FF000000"/>
        <rFont val="Calibri"/>
      </rPr>
      <t xml:space="preserve">
</t>
    </r>
    <r>
      <rPr>
        <sz val="11"/>
        <color rgb="FF000000"/>
        <rFont val="Calibri"/>
      </rPr>
      <t>R1(config-ext-nacl)#permit udp any any eq ntp</t>
    </r>
    <r>
      <rPr>
        <sz val="11"/>
        <color rgb="FF000000"/>
        <rFont val="Calibri"/>
      </rPr>
      <t xml:space="preserve">
</t>
    </r>
    <r>
      <rPr>
        <sz val="11"/>
        <color rgb="FF000000"/>
        <rFont val="Calibri"/>
      </rPr>
      <t>R1(config-ext-nacl)#permit udp any any eq snmp</t>
    </r>
    <r>
      <rPr>
        <sz val="11"/>
        <color rgb="FF000000"/>
        <rFont val="Calibri"/>
      </rPr>
      <t xml:space="preserve">
</t>
    </r>
    <r>
      <rPr>
        <sz val="11"/>
        <color rgb="FF000000"/>
        <rFont val="Calibri"/>
      </rPr>
      <t>R1(config-ext-nacl)#permit tcp any any eq 22</t>
    </r>
    <r>
      <rPr>
        <sz val="11"/>
        <color rgb="FF000000"/>
        <rFont val="Calibri"/>
      </rPr>
      <t xml:space="preserve">
</t>
    </r>
    <r>
      <rPr>
        <sz val="11"/>
        <color rgb="FF000000"/>
        <rFont val="Calibri"/>
      </rPr>
      <t>R1(config-ext-nacl)#permit tcp any any eq 23</t>
    </r>
    <r>
      <rPr>
        <sz val="11"/>
        <color rgb="FF000000"/>
        <rFont val="Calibri"/>
      </rPr>
      <t xml:space="preserve">
</t>
    </r>
    <r>
      <rPr>
        <sz val="11"/>
        <color rgb="FF000000"/>
        <rFont val="Calibri"/>
      </rPr>
      <t>R1(config-ext-nacl)#remark control plane traffic not configured on router</t>
    </r>
    <r>
      <rPr>
        <sz val="11"/>
        <color rgb="FF000000"/>
        <rFont val="Calibri"/>
      </rPr>
      <t xml:space="preserve">
</t>
    </r>
    <r>
      <rPr>
        <sz val="11"/>
        <color rgb="FF000000"/>
        <rFont val="Calibri"/>
      </rPr>
      <t>R1(config-ext-nacl)#permit eigrp any any</t>
    </r>
    <r>
      <rPr>
        <sz val="11"/>
        <color rgb="FF000000"/>
        <rFont val="Calibri"/>
      </rPr>
      <t xml:space="preserve">
</t>
    </r>
    <r>
      <rPr>
        <sz val="11"/>
        <color rgb="FF000000"/>
        <rFont val="Calibri"/>
      </rPr>
      <t>R1(config-ext-nacl)#permit udp any any eq rip</t>
    </r>
    <r>
      <rPr>
        <sz val="11"/>
        <color rgb="FF000000"/>
        <rFont val="Calibri"/>
      </rPr>
      <t xml:space="preserve">
</t>
    </r>
    <r>
      <rPr>
        <sz val="11"/>
        <color rgb="FF000000"/>
        <rFont val="Calibri"/>
      </rPr>
      <t>R1(config-ext-nacl)#deny ip any any</t>
    </r>
    <r>
      <rPr>
        <sz val="11"/>
        <color rgb="FF000000"/>
        <rFont val="Calibri"/>
      </rPr>
      <t xml:space="preserve">
</t>
    </r>
    <r>
      <rPr>
        <sz val="11"/>
        <color rgb="FF000000"/>
        <rFont val="Calibri"/>
      </rPr>
      <t>R1(config-ext-nacl)#exit</t>
    </r>
    <r>
      <rPr>
        <sz val="11"/>
        <color rgb="FF000000"/>
        <rFont val="Calibri"/>
      </rPr>
      <t xml:space="preserve">
</t>
    </r>
    <r>
      <rPr>
        <sz val="11"/>
        <color rgb="FF000000"/>
        <rFont val="Calibri"/>
      </rPr>
      <t>R1(config)#ip access-list extended CoPP_DEFAULT</t>
    </r>
    <r>
      <rPr>
        <sz val="11"/>
        <color rgb="FF000000"/>
        <rFont val="Calibri"/>
      </rPr>
      <t xml:space="preserve">
</t>
    </r>
    <r>
      <rPr>
        <sz val="11"/>
        <color rgb="FF000000"/>
        <rFont val="Calibri"/>
      </rPr>
      <t>R1(config-ext-nacl)#permit ip any any</t>
    </r>
    <r>
      <rPr>
        <sz val="11"/>
        <color rgb="FF000000"/>
        <rFont val="Calibri"/>
      </rPr>
      <t xml:space="preserve">
</t>
    </r>
    <r>
      <rPr>
        <sz val="11"/>
        <color rgb="FF000000"/>
        <rFont val="Calibri"/>
      </rPr>
      <t>R1(config-ext-nacl)#exit</t>
    </r>
    <r>
      <rPr>
        <sz val="11"/>
        <color rgb="FF000000"/>
        <rFont val="Calibri"/>
      </rPr>
      <t xml:space="preserve">
</t>
    </r>
    <r>
      <rPr>
        <sz val="11"/>
        <color rgb="FF000000"/>
        <rFont val="Calibri"/>
      </rPr>
      <t>Step 2: Configure class maps referencing each of the ACLs.</t>
    </r>
    <r>
      <rPr>
        <sz val="11"/>
        <color rgb="FF000000"/>
        <rFont val="Calibri"/>
      </rPr>
      <t xml:space="preserve">
</t>
    </r>
    <r>
      <rPr>
        <sz val="11"/>
        <color rgb="FF000000"/>
        <rFont val="Calibri"/>
      </rPr>
      <t>R1(config)#class-map match-all CoPP_CRITICAL</t>
    </r>
    <r>
      <rPr>
        <sz val="11"/>
        <color rgb="FF000000"/>
        <rFont val="Calibri"/>
      </rPr>
      <t xml:space="preserve">
</t>
    </r>
    <r>
      <rPr>
        <sz val="11"/>
        <color rgb="FF000000"/>
        <rFont val="Calibri"/>
      </rPr>
      <t>R1(config-cmap)#match access-group name CoPP_CRITICAL</t>
    </r>
    <r>
      <rPr>
        <sz val="11"/>
        <color rgb="FF000000"/>
        <rFont val="Calibri"/>
      </rPr>
      <t xml:space="preserve">
</t>
    </r>
    <r>
      <rPr>
        <sz val="11"/>
        <color rgb="FF000000"/>
        <rFont val="Calibri"/>
      </rPr>
      <t>R1(config-cmap)#class-map match-any CoPP_IMPORTANT</t>
    </r>
    <r>
      <rPr>
        <sz val="11"/>
        <color rgb="FF000000"/>
        <rFont val="Calibri"/>
      </rPr>
      <t xml:space="preserve">
</t>
    </r>
    <r>
      <rPr>
        <sz val="11"/>
        <color rgb="FF000000"/>
        <rFont val="Calibri"/>
      </rPr>
      <t>R1(config-cmap)#match access-group name CoPP_IMPORTANT</t>
    </r>
    <r>
      <rPr>
        <sz val="11"/>
        <color rgb="FF000000"/>
        <rFont val="Calibri"/>
      </rPr>
      <t xml:space="preserve">
</t>
    </r>
    <r>
      <rPr>
        <sz val="11"/>
        <color rgb="FF000000"/>
        <rFont val="Calibri"/>
      </rPr>
      <t>R1(config-cmap)#match protocol arp</t>
    </r>
    <r>
      <rPr>
        <sz val="11"/>
        <color rgb="FF000000"/>
        <rFont val="Calibri"/>
      </rPr>
      <t xml:space="preserve">
</t>
    </r>
    <r>
      <rPr>
        <sz val="11"/>
        <color rgb="FF000000"/>
        <rFont val="Calibri"/>
      </rPr>
      <t>R1(config-cmap)#class-map match-all CoPP_NORMAL</t>
    </r>
    <r>
      <rPr>
        <sz val="11"/>
        <color rgb="FF000000"/>
        <rFont val="Calibri"/>
      </rPr>
      <t xml:space="preserve">
</t>
    </r>
    <r>
      <rPr>
        <sz val="11"/>
        <color rgb="FF000000"/>
        <rFont val="Calibri"/>
      </rPr>
      <t>R1(config-cmap)#match access-group name CoPP_NORMAL</t>
    </r>
    <r>
      <rPr>
        <sz val="11"/>
        <color rgb="FF000000"/>
        <rFont val="Calibri"/>
      </rPr>
      <t xml:space="preserve">
</t>
    </r>
    <r>
      <rPr>
        <sz val="11"/>
        <color rgb="FF000000"/>
        <rFont val="Calibri"/>
      </rPr>
      <t>R1(config-cmap)#class-map match-any CoPP_UNDESIRABLE</t>
    </r>
    <r>
      <rPr>
        <sz val="11"/>
        <color rgb="FF000000"/>
        <rFont val="Calibri"/>
      </rPr>
      <t xml:space="preserve">
</t>
    </r>
    <r>
      <rPr>
        <sz val="11"/>
        <color rgb="FF000000"/>
        <rFont val="Calibri"/>
      </rPr>
      <t>R1(config-cmap)#match access-group name CoPP_UNDESIRABLE</t>
    </r>
    <r>
      <rPr>
        <sz val="11"/>
        <color rgb="FF000000"/>
        <rFont val="Calibri"/>
      </rPr>
      <t xml:space="preserve">
</t>
    </r>
    <r>
      <rPr>
        <sz val="11"/>
        <color rgb="FF000000"/>
        <rFont val="Calibri"/>
      </rPr>
      <t>R1(config-cmap)#class-map match-all CoPP_DEFAULT</t>
    </r>
    <r>
      <rPr>
        <sz val="11"/>
        <color rgb="FF000000"/>
        <rFont val="Calibri"/>
      </rPr>
      <t xml:space="preserve">
</t>
    </r>
    <r>
      <rPr>
        <sz val="11"/>
        <color rgb="FF000000"/>
        <rFont val="Calibri"/>
      </rPr>
      <t>R1(config-cmap)#match access-group name CoPP_DEFAULT</t>
    </r>
    <r>
      <rPr>
        <sz val="11"/>
        <color rgb="FF000000"/>
        <rFont val="Calibri"/>
      </rPr>
      <t xml:space="preserve">
</t>
    </r>
    <r>
      <rPr>
        <sz val="11"/>
        <color rgb="FF000000"/>
        <rFont val="Calibri"/>
      </rPr>
      <t>R1(config-cmap)#exit</t>
    </r>
    <r>
      <rPr>
        <sz val="11"/>
        <color rgb="FF000000"/>
        <rFont val="Calibri"/>
      </rPr>
      <t xml:space="preserve">
</t>
    </r>
    <r>
      <rPr>
        <sz val="11"/>
        <color rgb="FF000000"/>
        <rFont val="Calibri"/>
      </rPr>
      <t>Step 3: Configure a policy map referencing the configured class maps and apply appropriate bandwidth allowance and policing attributes.</t>
    </r>
    <r>
      <rPr>
        <sz val="11"/>
        <color rgb="FF000000"/>
        <rFont val="Calibri"/>
      </rPr>
      <t xml:space="preserve">
</t>
    </r>
    <r>
      <rPr>
        <sz val="11"/>
        <color rgb="FF000000"/>
        <rFont val="Calibri"/>
      </rPr>
      <t>R1(config)#policy-map CONTROL_PLANE_POLICY</t>
    </r>
    <r>
      <rPr>
        <sz val="11"/>
        <color rgb="FF000000"/>
        <rFont val="Calibri"/>
      </rPr>
      <t xml:space="preserve">
</t>
    </r>
    <r>
      <rPr>
        <sz val="11"/>
        <color rgb="FF000000"/>
        <rFont val="Calibri"/>
      </rPr>
      <t>R1(config-pmap)#class CoPP_CRITICAL</t>
    </r>
    <r>
      <rPr>
        <sz val="11"/>
        <color rgb="FF000000"/>
        <rFont val="Calibri"/>
      </rPr>
      <t xml:space="preserve">
</t>
    </r>
    <r>
      <rPr>
        <sz val="11"/>
        <color rgb="FF000000"/>
        <rFont val="Calibri"/>
      </rPr>
      <t>R1(config-pmap-c)#police 512000 8000 conform-action transmit exceed-action transmit</t>
    </r>
    <r>
      <rPr>
        <sz val="11"/>
        <color rgb="FF000000"/>
        <rFont val="Calibri"/>
      </rPr>
      <t xml:space="preserve">
</t>
    </r>
    <r>
      <rPr>
        <sz val="11"/>
        <color rgb="FF000000"/>
        <rFont val="Calibri"/>
      </rPr>
      <t>R1(config-pmap-c-police)#class CoPP_IMPORTANT</t>
    </r>
    <r>
      <rPr>
        <sz val="11"/>
        <color rgb="FF000000"/>
        <rFont val="Calibri"/>
      </rPr>
      <t xml:space="preserve">
</t>
    </r>
    <r>
      <rPr>
        <sz val="11"/>
        <color rgb="FF000000"/>
        <rFont val="Calibri"/>
      </rPr>
      <t>R1(config-pmap-c)#police 256000 4000 conform-action transmit exceed-action drop</t>
    </r>
    <r>
      <rPr>
        <sz val="11"/>
        <color rgb="FF000000"/>
        <rFont val="Calibri"/>
      </rPr>
      <t xml:space="preserve">
</t>
    </r>
    <r>
      <rPr>
        <sz val="11"/>
        <color rgb="FF000000"/>
        <rFont val="Calibri"/>
      </rPr>
      <t>R1(config-pmap-c-police)#class CoPP_NORMAL</t>
    </r>
    <r>
      <rPr>
        <sz val="11"/>
        <color rgb="FF000000"/>
        <rFont val="Calibri"/>
      </rPr>
      <t xml:space="preserve">
</t>
    </r>
    <r>
      <rPr>
        <sz val="11"/>
        <color rgb="FF000000"/>
        <rFont val="Calibri"/>
      </rPr>
      <t>R1(config-pmap-c)#police 128000 2000 conform-action transmit exceed-action drop</t>
    </r>
    <r>
      <rPr>
        <sz val="11"/>
        <color rgb="FF000000"/>
        <rFont val="Calibri"/>
      </rPr>
      <t xml:space="preserve">
</t>
    </r>
    <r>
      <rPr>
        <sz val="11"/>
        <color rgb="FF000000"/>
        <rFont val="Calibri"/>
      </rPr>
      <t>R1(config-pmap-c-police)#class CoPP_UNDESIRABLE</t>
    </r>
    <r>
      <rPr>
        <sz val="11"/>
        <color rgb="FF000000"/>
        <rFont val="Calibri"/>
      </rPr>
      <t xml:space="preserve">
</t>
    </r>
    <r>
      <rPr>
        <sz val="11"/>
        <color rgb="FF000000"/>
        <rFont val="Calibri"/>
      </rPr>
      <t>R1(config-pmap-c)#police 8000 1000 conform-action drop exceed-action drop</t>
    </r>
    <r>
      <rPr>
        <sz val="11"/>
        <color rgb="FF000000"/>
        <rFont val="Calibri"/>
      </rPr>
      <t xml:space="preserve">
</t>
    </r>
    <r>
      <rPr>
        <sz val="11"/>
        <color rgb="FF000000"/>
        <rFont val="Calibri"/>
      </rPr>
      <t>R1(config-pmap-c-police)#class CoPP_DEFAULT</t>
    </r>
    <r>
      <rPr>
        <sz val="11"/>
        <color rgb="FF000000"/>
        <rFont val="Calibri"/>
      </rPr>
      <t xml:space="preserve">
</t>
    </r>
    <r>
      <rPr>
        <sz val="11"/>
        <color rgb="FF000000"/>
        <rFont val="Calibri"/>
      </rPr>
      <t>R1(config-pmap-c)#police 64000 1000 conform-action transmit exceed-action drop</t>
    </r>
    <r>
      <rPr>
        <sz val="11"/>
        <color rgb="FF000000"/>
        <rFont val="Calibri"/>
      </rPr>
      <t xml:space="preserve">
</t>
    </r>
    <r>
      <rPr>
        <sz val="11"/>
        <color rgb="FF000000"/>
        <rFont val="Calibri"/>
      </rPr>
      <t>R1(config-pmap-c-police)#exit</t>
    </r>
    <r>
      <rPr>
        <sz val="11"/>
        <color rgb="FF000000"/>
        <rFont val="Calibri"/>
      </rPr>
      <t xml:space="preserve">
</t>
    </r>
    <r>
      <rPr>
        <sz val="11"/>
        <color rgb="FF000000"/>
        <rFont val="Calibri"/>
      </rPr>
      <t>R1(config-pmap-c)#exit</t>
    </r>
    <r>
      <rPr>
        <sz val="11"/>
        <color rgb="FF000000"/>
        <rFont val="Calibri"/>
      </rPr>
      <t xml:space="preserve">
</t>
    </r>
    <r>
      <rPr>
        <sz val="11"/>
        <color rgb="FF000000"/>
        <rFont val="Calibri"/>
      </rPr>
      <t>R1(config-pmap)#exit</t>
    </r>
    <r>
      <rPr>
        <sz val="11"/>
        <color rgb="FF000000"/>
        <rFont val="Calibri"/>
      </rPr>
      <t xml:space="preserve">
</t>
    </r>
    <r>
      <rPr>
        <sz val="11"/>
        <color rgb="FF000000"/>
        <rFont val="Calibri"/>
      </rPr>
      <t>Step 4: Apply the policy map to the control plane.</t>
    </r>
    <r>
      <rPr>
        <sz val="11"/>
        <color rgb="FF000000"/>
        <rFont val="Calibri"/>
      </rPr>
      <t xml:space="preserve">
</t>
    </r>
    <r>
      <rPr>
        <sz val="11"/>
        <color rgb="FF000000"/>
        <rFont val="Calibri"/>
      </rPr>
      <t>R1(config)#control-plane</t>
    </r>
    <r>
      <rPr>
        <sz val="11"/>
        <color rgb="FF000000"/>
        <rFont val="Calibri"/>
      </rPr>
      <t xml:space="preserve">
</t>
    </r>
    <r>
      <rPr>
        <sz val="11"/>
        <color rgb="FF000000"/>
        <rFont val="Calibri"/>
      </rPr>
      <t>R1(config-cp)#service-policy input CONTROL_PLANE_POLICY</t>
    </r>
    <r>
      <rPr>
        <sz val="11"/>
        <color rgb="FF000000"/>
        <rFont val="Calibri"/>
      </rPr>
      <t xml:space="preserve">
</t>
    </r>
    <r>
      <rPr>
        <sz val="11"/>
        <color rgb="FF000000"/>
        <rFont val="Calibri"/>
      </rPr>
      <t>R1(config-cp)#end</t>
    </r>
  </si>
  <si>
    <r>
      <rPr>
        <sz val="11"/>
        <color rgb="FF000000"/>
        <rFont val="Calibri"/>
      </rPr>
      <t>The Route Processor (RP) is critical to all network operations because it is the component used to build all forwarding paths for the data plane via control plane processes. It is also instrumental with ongoing network management functions that keep the routers and links available for providing network services. Any disruption to the RP or the control and management planes can result in mission-critical network outages.</t>
    </r>
    <r>
      <rPr>
        <sz val="11"/>
        <color rgb="FF000000"/>
        <rFont val="Calibri"/>
      </rPr>
      <t xml:space="preserve">
</t>
    </r>
    <r>
      <rPr>
        <sz val="11"/>
        <color rgb="FF000000"/>
        <rFont val="Calibri"/>
      </rPr>
      <t>A DoS attack targeting the RP can result in excessive CPU and memory utilization. To maintain network stability and RP security, the router must be able to handle specific control plane and management plane traffic that is destined to the RP. In the past, one method of filtering was to use ingress filters on forwarding interfaces to filter both forwarding path and receiving path traffic, as well as limiting traffic destined to the device. However, this method does not scale well as the number of interfaces grows and the size of the ingress filters grows. Control plane policing increases the security of routers and multilayer switches by protecting the RP from unnecessary or malicious traffic. Filtering and rate limiting the traffic flow of control plane packets can be implemented to protect routers against reconnaissance and DoS attacks, allowing the control plane to maintain packet forwarding and protocol states despite an attack or heavy load on the router or multilayer switch.</t>
    </r>
  </si>
  <si>
    <r>
      <rPr>
        <sz val="11"/>
        <color rgb="FF000000"/>
        <rFont val="Calibri"/>
      </rPr>
      <t xml:space="preserve">Review the Cisco router configuration to verify that it is compliant with this requirement. </t>
    </r>
    <r>
      <rPr>
        <sz val="11"/>
        <color rgb="FF000000"/>
        <rFont val="Calibri"/>
      </rPr>
      <t xml:space="preserve">
</t>
    </r>
    <r>
      <rPr>
        <sz val="11"/>
        <color rgb="FF000000"/>
        <rFont val="Calibri"/>
      </rPr>
      <t xml:space="preserve">Step 1: Verify traffic types have been classified based on importance levels. The following is an example configuration: </t>
    </r>
    <r>
      <rPr>
        <sz val="11"/>
        <color rgb="FF000000"/>
        <rFont val="Calibri"/>
      </rPr>
      <t xml:space="preserve">
</t>
    </r>
    <r>
      <rPr>
        <sz val="11"/>
        <color rgb="FF000000"/>
        <rFont val="Calibri"/>
      </rPr>
      <t xml:space="preserve">class-map match-all CoPP_CRITICAL </t>
    </r>
    <r>
      <rPr>
        <sz val="11"/>
        <color rgb="FF000000"/>
        <rFont val="Calibri"/>
      </rPr>
      <t xml:space="preserve">
</t>
    </r>
    <r>
      <rPr>
        <sz val="11"/>
        <color rgb="FF000000"/>
        <rFont val="Calibri"/>
      </rPr>
      <t xml:space="preserve">match access-group name CoPP_CRITICAL </t>
    </r>
    <r>
      <rPr>
        <sz val="11"/>
        <color rgb="FF000000"/>
        <rFont val="Calibri"/>
      </rPr>
      <t xml:space="preserve">
</t>
    </r>
    <r>
      <rPr>
        <sz val="11"/>
        <color rgb="FF000000"/>
        <rFont val="Calibri"/>
      </rPr>
      <t xml:space="preserve">class-map match-any CoPP_IMPORTANT </t>
    </r>
    <r>
      <rPr>
        <sz val="11"/>
        <color rgb="FF000000"/>
        <rFont val="Calibri"/>
      </rPr>
      <t xml:space="preserve">
</t>
    </r>
    <r>
      <rPr>
        <sz val="11"/>
        <color rgb="FF000000"/>
        <rFont val="Calibri"/>
      </rPr>
      <t xml:space="preserve">match access-group name CoPP_IMPORTANT </t>
    </r>
    <r>
      <rPr>
        <sz val="11"/>
        <color rgb="FF000000"/>
        <rFont val="Calibri"/>
      </rPr>
      <t xml:space="preserve">
</t>
    </r>
    <r>
      <rPr>
        <sz val="11"/>
        <color rgb="FF000000"/>
        <rFont val="Calibri"/>
      </rPr>
      <t xml:space="preserve">match protocol arp </t>
    </r>
    <r>
      <rPr>
        <sz val="11"/>
        <color rgb="FF000000"/>
        <rFont val="Calibri"/>
      </rPr>
      <t xml:space="preserve">
</t>
    </r>
    <r>
      <rPr>
        <sz val="11"/>
        <color rgb="FF000000"/>
        <rFont val="Calibri"/>
      </rPr>
      <t xml:space="preserve">class-map match-all CoPP_NORMAL </t>
    </r>
    <r>
      <rPr>
        <sz val="11"/>
        <color rgb="FF000000"/>
        <rFont val="Calibri"/>
      </rPr>
      <t xml:space="preserve">
</t>
    </r>
    <r>
      <rPr>
        <sz val="11"/>
        <color rgb="FF000000"/>
        <rFont val="Calibri"/>
      </rPr>
      <t xml:space="preserve">match access-group name CoPP_NORMAL </t>
    </r>
    <r>
      <rPr>
        <sz val="11"/>
        <color rgb="FF000000"/>
        <rFont val="Calibri"/>
      </rPr>
      <t xml:space="preserve">
</t>
    </r>
    <r>
      <rPr>
        <sz val="11"/>
        <color rgb="FF000000"/>
        <rFont val="Calibri"/>
      </rPr>
      <t xml:space="preserve">class-map match-any CoPP_UNDESIRABLE </t>
    </r>
    <r>
      <rPr>
        <sz val="11"/>
        <color rgb="FF000000"/>
        <rFont val="Calibri"/>
      </rPr>
      <t xml:space="preserve">
</t>
    </r>
    <r>
      <rPr>
        <sz val="11"/>
        <color rgb="FF000000"/>
        <rFont val="Calibri"/>
      </rPr>
      <t xml:space="preserve">match access-group name CoPP_UNDESIRABLE </t>
    </r>
    <r>
      <rPr>
        <sz val="11"/>
        <color rgb="FF000000"/>
        <rFont val="Calibri"/>
      </rPr>
      <t xml:space="preserve">
</t>
    </r>
    <r>
      <rPr>
        <sz val="11"/>
        <color rgb="FF000000"/>
        <rFont val="Calibri"/>
      </rPr>
      <t xml:space="preserve">class-map match-all CoPP_DEFAULT </t>
    </r>
    <r>
      <rPr>
        <sz val="11"/>
        <color rgb="FF000000"/>
        <rFont val="Calibri"/>
      </rPr>
      <t xml:space="preserve">
</t>
    </r>
    <r>
      <rPr>
        <sz val="11"/>
        <color rgb="FF000000"/>
        <rFont val="Calibri"/>
      </rPr>
      <t xml:space="preserve">match access-group name CoPP_DEFAULT </t>
    </r>
    <r>
      <rPr>
        <sz val="11"/>
        <color rgb="FF000000"/>
        <rFont val="Calibri"/>
      </rPr>
      <t xml:space="preserve">
</t>
    </r>
    <r>
      <rPr>
        <sz val="11"/>
        <color rgb="FF000000"/>
        <rFont val="Calibri"/>
      </rPr>
      <t xml:space="preserve">Step 2: Review the Access Control Lists (ACLs) referenced by the class maps to determine if the traffic is being classified appropriately. The following is an example configuration: </t>
    </r>
    <r>
      <rPr>
        <sz val="11"/>
        <color rgb="FF000000"/>
        <rFont val="Calibri"/>
      </rPr>
      <t xml:space="preserve">
</t>
    </r>
    <r>
      <rPr>
        <sz val="11"/>
        <color rgb="FF000000"/>
        <rFont val="Calibri"/>
      </rPr>
      <t xml:space="preserve">ip access-list extended CoPP_CRITICAL </t>
    </r>
    <r>
      <rPr>
        <sz val="11"/>
        <color rgb="FF000000"/>
        <rFont val="Calibri"/>
      </rPr>
      <t xml:space="preserve">
</t>
    </r>
    <r>
      <rPr>
        <sz val="11"/>
        <color rgb="FF000000"/>
        <rFont val="Calibri"/>
      </rPr>
      <t xml:space="preserve">remark our control plane adjacencies are critical </t>
    </r>
    <r>
      <rPr>
        <sz val="11"/>
        <color rgb="FF000000"/>
        <rFont val="Calibri"/>
      </rPr>
      <t xml:space="preserve">
</t>
    </r>
    <r>
      <rPr>
        <sz val="11"/>
        <color rgb="FF000000"/>
        <rFont val="Calibri"/>
      </rPr>
      <t xml:space="preserve">permit ospf host [OSPF neighbor A] any </t>
    </r>
    <r>
      <rPr>
        <sz val="11"/>
        <color rgb="FF000000"/>
        <rFont val="Calibri"/>
      </rPr>
      <t xml:space="preserve">
</t>
    </r>
    <r>
      <rPr>
        <sz val="11"/>
        <color rgb="FF000000"/>
        <rFont val="Calibri"/>
      </rPr>
      <t xml:space="preserve">permit ospf host [OSPF neighbor B] any </t>
    </r>
    <r>
      <rPr>
        <sz val="11"/>
        <color rgb="FF000000"/>
        <rFont val="Calibri"/>
      </rPr>
      <t xml:space="preserve">
</t>
    </r>
    <r>
      <rPr>
        <sz val="11"/>
        <color rgb="FF000000"/>
        <rFont val="Calibri"/>
      </rPr>
      <t xml:space="preserve">permit pim host [PIM neighbor A] any </t>
    </r>
    <r>
      <rPr>
        <sz val="11"/>
        <color rgb="FF000000"/>
        <rFont val="Calibri"/>
      </rPr>
      <t xml:space="preserve">
</t>
    </r>
    <r>
      <rPr>
        <sz val="11"/>
        <color rgb="FF000000"/>
        <rFont val="Calibri"/>
      </rPr>
      <t xml:space="preserve">permit pim host [PIM neighbor B] any </t>
    </r>
    <r>
      <rPr>
        <sz val="11"/>
        <color rgb="FF000000"/>
        <rFont val="Calibri"/>
      </rPr>
      <t xml:space="preserve">
</t>
    </r>
    <r>
      <rPr>
        <sz val="11"/>
        <color rgb="FF000000"/>
        <rFont val="Calibri"/>
      </rPr>
      <t xml:space="preserve">permit pim host [RP addr] any </t>
    </r>
    <r>
      <rPr>
        <sz val="11"/>
        <color rgb="FF000000"/>
        <rFont val="Calibri"/>
      </rPr>
      <t xml:space="preserve">
</t>
    </r>
    <r>
      <rPr>
        <sz val="11"/>
        <color rgb="FF000000"/>
        <rFont val="Calibri"/>
      </rPr>
      <t xml:space="preserve">permit igmp any 224.0.0.0 15.255.255.255 </t>
    </r>
    <r>
      <rPr>
        <sz val="11"/>
        <color rgb="FF000000"/>
        <rFont val="Calibri"/>
      </rPr>
      <t xml:space="preserve">
</t>
    </r>
    <r>
      <rPr>
        <sz val="11"/>
        <color rgb="FF000000"/>
        <rFont val="Calibri"/>
      </rPr>
      <t xml:space="preserve">permit tcp host [BGP neighbor] eq bgp host [local BGP addr] </t>
    </r>
    <r>
      <rPr>
        <sz val="11"/>
        <color rgb="FF000000"/>
        <rFont val="Calibri"/>
      </rPr>
      <t xml:space="preserve">
</t>
    </r>
    <r>
      <rPr>
        <sz val="11"/>
        <color rgb="FF000000"/>
        <rFont val="Calibri"/>
      </rPr>
      <t xml:space="preserve">permit tcp host [BGP neighbor] host [local BGP addr] eq bgp </t>
    </r>
    <r>
      <rPr>
        <sz val="11"/>
        <color rgb="FF000000"/>
        <rFont val="Calibri"/>
      </rPr>
      <t xml:space="preserve">
</t>
    </r>
    <r>
      <rPr>
        <sz val="11"/>
        <color rgb="FF000000"/>
        <rFont val="Calibri"/>
      </rPr>
      <t xml:space="preserve">deny ip any any </t>
    </r>
    <r>
      <rPr>
        <sz val="11"/>
        <color rgb="FF000000"/>
        <rFont val="Calibri"/>
      </rPr>
      <t xml:space="preserve">
</t>
    </r>
    <r>
      <rPr>
        <sz val="11"/>
        <color rgb="FF000000"/>
        <rFont val="Calibri"/>
      </rPr>
      <t xml:space="preserve">ip access-list extended CoPP_IMPORTANT </t>
    </r>
    <r>
      <rPr>
        <sz val="11"/>
        <color rgb="FF000000"/>
        <rFont val="Calibri"/>
      </rPr>
      <t xml:space="preserve">
</t>
    </r>
    <r>
      <rPr>
        <sz val="11"/>
        <color rgb="FF000000"/>
        <rFont val="Calibri"/>
      </rPr>
      <t xml:space="preserve">permit tcp host [TACACS server] eq tacacs any </t>
    </r>
    <r>
      <rPr>
        <sz val="11"/>
        <color rgb="FF000000"/>
        <rFont val="Calibri"/>
      </rPr>
      <t xml:space="preserve">
</t>
    </r>
    <r>
      <rPr>
        <sz val="11"/>
        <color rgb="FF000000"/>
        <rFont val="Calibri"/>
      </rPr>
      <t xml:space="preserve">permit tcp [management subnet] 0.0.0.255 any eq 22 </t>
    </r>
    <r>
      <rPr>
        <sz val="11"/>
        <color rgb="FF000000"/>
        <rFont val="Calibri"/>
      </rPr>
      <t xml:space="preserve">
</t>
    </r>
    <r>
      <rPr>
        <sz val="11"/>
        <color rgb="FF000000"/>
        <rFont val="Calibri"/>
      </rPr>
      <t xml:space="preserve">permit udp host [SNMP manager] any eq snmp </t>
    </r>
    <r>
      <rPr>
        <sz val="11"/>
        <color rgb="FF000000"/>
        <rFont val="Calibri"/>
      </rPr>
      <t xml:space="preserve">
</t>
    </r>
    <r>
      <rPr>
        <sz val="11"/>
        <color rgb="FF000000"/>
        <rFont val="Calibri"/>
      </rPr>
      <t xml:space="preserve">permit udp host [NTP server] eq ntp any </t>
    </r>
    <r>
      <rPr>
        <sz val="11"/>
        <color rgb="FF000000"/>
        <rFont val="Calibri"/>
      </rPr>
      <t xml:space="preserve">
</t>
    </r>
    <r>
      <rPr>
        <sz val="11"/>
        <color rgb="FF000000"/>
        <rFont val="Calibri"/>
      </rPr>
      <t xml:space="preserve">deny ip any any </t>
    </r>
    <r>
      <rPr>
        <sz val="11"/>
        <color rgb="FF000000"/>
        <rFont val="Calibri"/>
      </rPr>
      <t xml:space="preserve">
</t>
    </r>
    <r>
      <rPr>
        <sz val="11"/>
        <color rgb="FF000000"/>
        <rFont val="Calibri"/>
      </rPr>
      <t xml:space="preserve">ip access-list extended CoPP_NORMAL </t>
    </r>
    <r>
      <rPr>
        <sz val="11"/>
        <color rgb="FF000000"/>
        <rFont val="Calibri"/>
      </rPr>
      <t xml:space="preserve">
</t>
    </r>
    <r>
      <rPr>
        <sz val="11"/>
        <color rgb="FF000000"/>
        <rFont val="Calibri"/>
      </rPr>
      <t xml:space="preserve">remark we will want to rate limit ICMP traffic </t>
    </r>
    <r>
      <rPr>
        <sz val="11"/>
        <color rgb="FF000000"/>
        <rFont val="Calibri"/>
      </rPr>
      <t xml:space="preserve">
</t>
    </r>
    <r>
      <rPr>
        <sz val="11"/>
        <color rgb="FF000000"/>
        <rFont val="Calibri"/>
      </rPr>
      <t>deny icmp any host x.x.x.x fragments</t>
    </r>
    <r>
      <rPr>
        <sz val="11"/>
        <color rgb="FF000000"/>
        <rFont val="Calibri"/>
      </rPr>
      <t xml:space="preserve">
</t>
    </r>
    <r>
      <rPr>
        <sz val="11"/>
        <color rgb="FF000000"/>
        <rFont val="Calibri"/>
      </rPr>
      <t xml:space="preserve">permit icmp any any echo </t>
    </r>
    <r>
      <rPr>
        <sz val="11"/>
        <color rgb="FF000000"/>
        <rFont val="Calibri"/>
      </rPr>
      <t xml:space="preserve">
</t>
    </r>
    <r>
      <rPr>
        <sz val="11"/>
        <color rgb="FF000000"/>
        <rFont val="Calibri"/>
      </rPr>
      <t xml:space="preserve">permit icmp any any echo-reply </t>
    </r>
    <r>
      <rPr>
        <sz val="11"/>
        <color rgb="FF000000"/>
        <rFont val="Calibri"/>
      </rPr>
      <t xml:space="preserve">
</t>
    </r>
    <r>
      <rPr>
        <sz val="11"/>
        <color rgb="FF000000"/>
        <rFont val="Calibri"/>
      </rPr>
      <t xml:space="preserve">permit icmp any any time-exceeded </t>
    </r>
    <r>
      <rPr>
        <sz val="11"/>
        <color rgb="FF000000"/>
        <rFont val="Calibri"/>
      </rPr>
      <t xml:space="preserve">
</t>
    </r>
    <r>
      <rPr>
        <sz val="11"/>
        <color rgb="FF000000"/>
        <rFont val="Calibri"/>
      </rPr>
      <t xml:space="preserve">permit icmp any any unreachable </t>
    </r>
    <r>
      <rPr>
        <sz val="11"/>
        <color rgb="FF000000"/>
        <rFont val="Calibri"/>
      </rPr>
      <t xml:space="preserve">
</t>
    </r>
    <r>
      <rPr>
        <sz val="11"/>
        <color rgb="FF000000"/>
        <rFont val="Calibri"/>
      </rPr>
      <t xml:space="preserve">deny ip any any </t>
    </r>
    <r>
      <rPr>
        <sz val="11"/>
        <color rgb="FF000000"/>
        <rFont val="Calibri"/>
      </rPr>
      <t xml:space="preserve">
</t>
    </r>
    <r>
      <rPr>
        <sz val="11"/>
        <color rgb="FF000000"/>
        <rFont val="Calibri"/>
      </rPr>
      <t xml:space="preserve">ip access-list extended CoPP_UNDESIRABLE </t>
    </r>
    <r>
      <rPr>
        <sz val="11"/>
        <color rgb="FF000000"/>
        <rFont val="Calibri"/>
      </rPr>
      <t xml:space="preserve">
</t>
    </r>
    <r>
      <rPr>
        <sz val="11"/>
        <color rgb="FF000000"/>
        <rFont val="Calibri"/>
      </rPr>
      <t xml:space="preserve">remark other management plane traffic that should not be received </t>
    </r>
    <r>
      <rPr>
        <sz val="11"/>
        <color rgb="FF000000"/>
        <rFont val="Calibri"/>
      </rPr>
      <t xml:space="preserve">
</t>
    </r>
    <r>
      <rPr>
        <sz val="11"/>
        <color rgb="FF000000"/>
        <rFont val="Calibri"/>
      </rPr>
      <t xml:space="preserve">permit udp any any eq ntp </t>
    </r>
    <r>
      <rPr>
        <sz val="11"/>
        <color rgb="FF000000"/>
        <rFont val="Calibri"/>
      </rPr>
      <t xml:space="preserve">
</t>
    </r>
    <r>
      <rPr>
        <sz val="11"/>
        <color rgb="FF000000"/>
        <rFont val="Calibri"/>
      </rPr>
      <t>permit udp any any eq snmp</t>
    </r>
    <r>
      <rPr>
        <sz val="11"/>
        <color rgb="FF000000"/>
        <rFont val="Calibri"/>
      </rPr>
      <t xml:space="preserve">
</t>
    </r>
    <r>
      <rPr>
        <sz val="11"/>
        <color rgb="FF000000"/>
        <rFont val="Calibri"/>
      </rPr>
      <t xml:space="preserve">permit tcp any any eq 22 </t>
    </r>
    <r>
      <rPr>
        <sz val="11"/>
        <color rgb="FF000000"/>
        <rFont val="Calibri"/>
      </rPr>
      <t xml:space="preserve">
</t>
    </r>
    <r>
      <rPr>
        <sz val="11"/>
        <color rgb="FF000000"/>
        <rFont val="Calibri"/>
      </rPr>
      <t xml:space="preserve">permit tcp any any eq 23 </t>
    </r>
    <r>
      <rPr>
        <sz val="11"/>
        <color rgb="FF000000"/>
        <rFont val="Calibri"/>
      </rPr>
      <t xml:space="preserve">
</t>
    </r>
    <r>
      <rPr>
        <sz val="11"/>
        <color rgb="FF000000"/>
        <rFont val="Calibri"/>
      </rPr>
      <t xml:space="preserve">remark other control plane traffic not configured on router </t>
    </r>
    <r>
      <rPr>
        <sz val="11"/>
        <color rgb="FF000000"/>
        <rFont val="Calibri"/>
      </rPr>
      <t xml:space="preserve">
</t>
    </r>
    <r>
      <rPr>
        <sz val="11"/>
        <color rgb="FF000000"/>
        <rFont val="Calibri"/>
      </rPr>
      <t xml:space="preserve">permit eigrp any any </t>
    </r>
    <r>
      <rPr>
        <sz val="11"/>
        <color rgb="FF000000"/>
        <rFont val="Calibri"/>
      </rPr>
      <t xml:space="preserve">
</t>
    </r>
    <r>
      <rPr>
        <sz val="11"/>
        <color rgb="FF000000"/>
        <rFont val="Calibri"/>
      </rPr>
      <t xml:space="preserve">permit udp any any eq rip </t>
    </r>
    <r>
      <rPr>
        <sz val="11"/>
        <color rgb="FF000000"/>
        <rFont val="Calibri"/>
      </rPr>
      <t xml:space="preserve">
</t>
    </r>
    <r>
      <rPr>
        <sz val="11"/>
        <color rgb="FF000000"/>
        <rFont val="Calibri"/>
      </rPr>
      <t xml:space="preserve">deny ip any any </t>
    </r>
    <r>
      <rPr>
        <sz val="11"/>
        <color rgb="FF000000"/>
        <rFont val="Calibri"/>
      </rPr>
      <t xml:space="preserve">
</t>
    </r>
    <r>
      <rPr>
        <sz val="11"/>
        <color rgb="FF000000"/>
        <rFont val="Calibri"/>
      </rPr>
      <t xml:space="preserve">ip access-list extended CoPP_DEFAULT </t>
    </r>
    <r>
      <rPr>
        <sz val="11"/>
        <color rgb="FF000000"/>
        <rFont val="Calibri"/>
      </rPr>
      <t xml:space="preserve">
</t>
    </r>
    <r>
      <rPr>
        <sz val="11"/>
        <color rgb="FF000000"/>
        <rFont val="Calibri"/>
      </rPr>
      <t xml:space="preserve">permit ip any any </t>
    </r>
    <r>
      <rPr>
        <sz val="11"/>
        <color rgb="FF000000"/>
        <rFont val="Calibri"/>
      </rPr>
      <t xml:space="preserve">
</t>
    </r>
    <r>
      <rPr>
        <sz val="11"/>
        <color rgb="FF000000"/>
        <rFont val="Calibri"/>
      </rPr>
      <t xml:space="preserve">Note: Explicitly defining undesirable traffic with ACL entries enables the network operator to collect statistics. Excessive ARP packets can potentially monopolize Route Processor resources, starving other important processes. Currently, ARP is the only Layer 2 protocol that can be specifically classified using the match protocol command. </t>
    </r>
    <r>
      <rPr>
        <sz val="11"/>
        <color rgb="FF000000"/>
        <rFont val="Calibri"/>
      </rPr>
      <t xml:space="preserve">
</t>
    </r>
    <r>
      <rPr>
        <sz val="11"/>
        <color rgb="FF000000"/>
        <rFont val="Calibri"/>
      </rPr>
      <t xml:space="preserve">Step 3: Review the policy-map to determine if the traffic is being policed appropriately for each classification. The following is an example configuration: </t>
    </r>
    <r>
      <rPr>
        <sz val="11"/>
        <color rgb="FF000000"/>
        <rFont val="Calibri"/>
      </rPr>
      <t xml:space="preserve">
</t>
    </r>
    <r>
      <rPr>
        <sz val="11"/>
        <color rgb="FF000000"/>
        <rFont val="Calibri"/>
      </rPr>
      <t xml:space="preserve">policy-map CONTROL_PLANE_POLICY </t>
    </r>
    <r>
      <rPr>
        <sz val="11"/>
        <color rgb="FF000000"/>
        <rFont val="Calibri"/>
      </rPr>
      <t xml:space="preserve">
</t>
    </r>
    <r>
      <rPr>
        <sz val="11"/>
        <color rgb="FF000000"/>
        <rFont val="Calibri"/>
      </rPr>
      <t xml:space="preserve">class CoPP_CRITICAL </t>
    </r>
    <r>
      <rPr>
        <sz val="11"/>
        <color rgb="FF000000"/>
        <rFont val="Calibri"/>
      </rPr>
      <t xml:space="preserve">
</t>
    </r>
    <r>
      <rPr>
        <sz val="11"/>
        <color rgb="FF000000"/>
        <rFont val="Calibri"/>
      </rPr>
      <t xml:space="preserve">police 512000 8000 conform-action transmit exceed-action transmit </t>
    </r>
    <r>
      <rPr>
        <sz val="11"/>
        <color rgb="FF000000"/>
        <rFont val="Calibri"/>
      </rPr>
      <t xml:space="preserve">
</t>
    </r>
    <r>
      <rPr>
        <sz val="11"/>
        <color rgb="FF000000"/>
        <rFont val="Calibri"/>
      </rPr>
      <t xml:space="preserve">class CoPP_IMPORTANT </t>
    </r>
    <r>
      <rPr>
        <sz val="11"/>
        <color rgb="FF000000"/>
        <rFont val="Calibri"/>
      </rPr>
      <t xml:space="preserve">
</t>
    </r>
    <r>
      <rPr>
        <sz val="11"/>
        <color rgb="FF000000"/>
        <rFont val="Calibri"/>
      </rPr>
      <t xml:space="preserve">police 256000 4000 conform-action transmit exceed-action drop </t>
    </r>
    <r>
      <rPr>
        <sz val="11"/>
        <color rgb="FF000000"/>
        <rFont val="Calibri"/>
      </rPr>
      <t xml:space="preserve">
</t>
    </r>
    <r>
      <rPr>
        <sz val="11"/>
        <color rgb="FF000000"/>
        <rFont val="Calibri"/>
      </rPr>
      <t xml:space="preserve">class CoPP_NORMAL </t>
    </r>
    <r>
      <rPr>
        <sz val="11"/>
        <color rgb="FF000000"/>
        <rFont val="Calibri"/>
      </rPr>
      <t xml:space="preserve">
</t>
    </r>
    <r>
      <rPr>
        <sz val="11"/>
        <color rgb="FF000000"/>
        <rFont val="Calibri"/>
      </rPr>
      <t xml:space="preserve">police 128000 2000 conform-action transmit exceed-action drop </t>
    </r>
    <r>
      <rPr>
        <sz val="11"/>
        <color rgb="FF000000"/>
        <rFont val="Calibri"/>
      </rPr>
      <t xml:space="preserve">
</t>
    </r>
    <r>
      <rPr>
        <sz val="11"/>
        <color rgb="FF000000"/>
        <rFont val="Calibri"/>
      </rPr>
      <t xml:space="preserve">class CoPP_UNDESIRABLE </t>
    </r>
    <r>
      <rPr>
        <sz val="11"/>
        <color rgb="FF000000"/>
        <rFont val="Calibri"/>
      </rPr>
      <t xml:space="preserve">
</t>
    </r>
    <r>
      <rPr>
        <sz val="11"/>
        <color rgb="FF000000"/>
        <rFont val="Calibri"/>
      </rPr>
      <t xml:space="preserve">police 8000 1000 conform-action drop exceed-action drop </t>
    </r>
    <r>
      <rPr>
        <sz val="11"/>
        <color rgb="FF000000"/>
        <rFont val="Calibri"/>
      </rPr>
      <t xml:space="preserve">
</t>
    </r>
    <r>
      <rPr>
        <sz val="11"/>
        <color rgb="FF000000"/>
        <rFont val="Calibri"/>
      </rPr>
      <t>class CoPP_DEFAULT</t>
    </r>
    <r>
      <rPr>
        <sz val="11"/>
        <color rgb="FF000000"/>
        <rFont val="Calibri"/>
      </rPr>
      <t xml:space="preserve">
</t>
    </r>
    <r>
      <rPr>
        <sz val="11"/>
        <color rgb="FF000000"/>
        <rFont val="Calibri"/>
      </rPr>
      <t xml:space="preserve">police 64000 1000 conform-action transmit exceed-action drop </t>
    </r>
    <r>
      <rPr>
        <sz val="11"/>
        <color rgb="FF000000"/>
        <rFont val="Calibri"/>
      </rPr>
      <t xml:space="preserve">
</t>
    </r>
    <r>
      <rPr>
        <sz val="11"/>
        <color rgb="FF000000"/>
        <rFont val="Calibri"/>
      </rPr>
      <t xml:space="preserve">Step 4: Verify that the CoPP policy is enabled. The following is an example configuration: </t>
    </r>
    <r>
      <rPr>
        <sz val="11"/>
        <color rgb="FF000000"/>
        <rFont val="Calibri"/>
      </rPr>
      <t xml:space="preserve">
</t>
    </r>
    <r>
      <rPr>
        <sz val="11"/>
        <color rgb="FF000000"/>
        <rFont val="Calibri"/>
      </rPr>
      <t xml:space="preserve">control-plane </t>
    </r>
    <r>
      <rPr>
        <sz val="11"/>
        <color rgb="FF000000"/>
        <rFont val="Calibri"/>
      </rPr>
      <t xml:space="preserve">
</t>
    </r>
    <r>
      <rPr>
        <sz val="11"/>
        <color rgb="FF000000"/>
        <rFont val="Calibri"/>
      </rPr>
      <t xml:space="preserve">service-policy input CONTROL_PLANE_POLICY </t>
    </r>
    <r>
      <rPr>
        <sz val="11"/>
        <color rgb="FF000000"/>
        <rFont val="Calibri"/>
      </rPr>
      <t xml:space="preserve">
</t>
    </r>
    <r>
      <rPr>
        <sz val="11"/>
        <color rgb="FF000000"/>
        <rFont val="Calibri"/>
      </rPr>
      <t>Note: Control Plane Protection (CPPr) can be used to filter as well as police control plane traffic destined to the RP. CPPr is very similar to CoPP and has the ability to filter and police traffic using finer granularity by dividing the aggregate control plane into three separate categories: (1) host, (2) transit, and (3) CEF-exception. Hence, a separate policy-map could be configured for each traffic category.</t>
    </r>
    <r>
      <rPr>
        <sz val="11"/>
        <color rgb="FF000000"/>
        <rFont val="Calibri"/>
      </rPr>
      <t xml:space="preserve">
</t>
    </r>
    <r>
      <rPr>
        <sz val="11"/>
        <color rgb="FF000000"/>
        <rFont val="Calibri"/>
      </rPr>
      <t>If the Cisco router is not configured to protect against known types of DoS attacks by employing organization-defined security safeguards, this is a finding.</t>
    </r>
  </si>
  <si>
    <t>V-216563</t>
  </si>
  <si>
    <r>
      <rPr>
        <sz val="11"/>
        <rFont val="Calibri"/>
      </rPr>
      <t>The Cisco router must be configured to have Gratuitous ARP disabled on all external interfaces.</t>
    </r>
  </si>
  <si>
    <r>
      <rPr>
        <sz val="11"/>
        <color rgb="FF000000"/>
        <rFont val="Calibri"/>
      </rPr>
      <t>Disable gratuitous ARP as shown in the example below:</t>
    </r>
    <r>
      <rPr>
        <sz val="11"/>
        <color rgb="FF000000"/>
        <rFont val="Calibri"/>
      </rPr>
      <t xml:space="preserve">
</t>
    </r>
    <r>
      <rPr>
        <sz val="11"/>
        <color rgb="FF000000"/>
        <rFont val="Calibri"/>
      </rPr>
      <t>R5(config)#no ip gratuitous-arps</t>
    </r>
  </si>
  <si>
    <r>
      <rPr>
        <sz val="11"/>
        <color rgb="FF000000"/>
        <rFont val="Calibri"/>
      </rPr>
      <t>A gratuitous ARP is an ARP broadcast in which the source and destination MAC addresses are the same. It is used to inform the network about a host IP address. A spoofed gratuitous ARP message can cause network mapping information to be stored incorrectly, causing network malfunction.</t>
    </r>
  </si>
  <si>
    <r>
      <rPr>
        <sz val="11"/>
        <color rgb="FF000000"/>
        <rFont val="Calibri"/>
      </rPr>
      <t>Review the configuration to determine if gratuitous ARP is disabled. The following command should not be found in the router configuration:</t>
    </r>
    <r>
      <rPr>
        <sz val="11"/>
        <color rgb="FF000000"/>
        <rFont val="Calibri"/>
      </rPr>
      <t xml:space="preserve">
</t>
    </r>
    <r>
      <rPr>
        <sz val="11"/>
        <color rgb="FF000000"/>
        <rFont val="Calibri"/>
      </rPr>
      <t>ip gratuitous-arps</t>
    </r>
    <r>
      <rPr>
        <sz val="11"/>
        <color rgb="FF000000"/>
        <rFont val="Calibri"/>
      </rPr>
      <t xml:space="preserve">
</t>
    </r>
    <r>
      <rPr>
        <sz val="11"/>
        <color rgb="FF000000"/>
        <rFont val="Calibri"/>
      </rPr>
      <t>Note: With Cisco IOS, Gratuitous ARP is enabled and disabled globally.</t>
    </r>
    <r>
      <rPr>
        <sz val="11"/>
        <color rgb="FF000000"/>
        <rFont val="Calibri"/>
      </rPr>
      <t xml:space="preserve">
</t>
    </r>
    <r>
      <rPr>
        <sz val="11"/>
        <color rgb="FF000000"/>
        <rFont val="Calibri"/>
      </rPr>
      <t>If gratuitous ARP is enabled on any external interface, this is a finding.</t>
    </r>
  </si>
  <si>
    <t>V-216564</t>
  </si>
  <si>
    <r>
      <rPr>
        <sz val="11"/>
        <rFont val="Calibri"/>
      </rPr>
      <t>The Cisco router must be configured to have IP directed broadcast disabled on all interfaces.</t>
    </r>
  </si>
  <si>
    <r>
      <rPr>
        <sz val="11"/>
        <color rgb="FF000000"/>
        <rFont val="Calibri"/>
      </rPr>
      <t>Disable IP directed broadcast on all interfaces as shown in the example below.</t>
    </r>
    <r>
      <rPr>
        <sz val="11"/>
        <color rgb="FF000000"/>
        <rFont val="Calibri"/>
      </rPr>
      <t xml:space="preserve">
</t>
    </r>
    <r>
      <rPr>
        <sz val="11"/>
        <color rgb="FF000000"/>
        <rFont val="Calibri"/>
      </rPr>
      <t>R4(config)#int g0/1</t>
    </r>
    <r>
      <rPr>
        <sz val="11"/>
        <color rgb="FF000000"/>
        <rFont val="Calibri"/>
      </rPr>
      <t xml:space="preserve">
</t>
    </r>
    <r>
      <rPr>
        <sz val="11"/>
        <color rgb="FF000000"/>
        <rFont val="Calibri"/>
      </rPr>
      <t>R4(config-if)#no ip directed-broadcast</t>
    </r>
  </si>
  <si>
    <r>
      <rPr>
        <sz val="11"/>
        <color rgb="FF000000"/>
        <rFont val="Calibri"/>
      </rPr>
      <t>An IP directed broadcast is a datagram sent to the broadcast address of a subnet that is not directly attached to the sending machine. The directed broadcast is routed through the network as a unicast packet until it arrives at the target subnet, where it is converted into a link-layer broadcast. Because of the nature of the IP addressing architecture, only the last router in the chain, which is connected directly to the target subnet, can conclusively identify a directed broadcast.</t>
    </r>
    <r>
      <rPr>
        <sz val="11"/>
        <color rgb="FF000000"/>
        <rFont val="Calibri"/>
      </rPr>
      <t xml:space="preserve">
</t>
    </r>
    <r>
      <rPr>
        <sz val="11"/>
        <color rgb="FF000000"/>
        <rFont val="Calibri"/>
      </rPr>
      <t>IP directed broadcasts are used in the extremely common and popular smurf, or denial-of-service (DoS), attacks. In a smurf attack, the attacker sends Internet Control Message Protocol (ICMP) echo requests from a falsified source address to a directed broadcast address, causing all the hosts on the target subnet to send replies to the falsified source. By sending a continuous stream of such requests, the attacker can create a much larger stream of replies, which can completely inundate the host whose address is being falsified. This service should be disabled on all interfaces when not needed to prevent smurf and DoS attacks.</t>
    </r>
    <r>
      <rPr>
        <sz val="11"/>
        <color rgb="FF000000"/>
        <rFont val="Calibri"/>
      </rPr>
      <t xml:space="preserve">
</t>
    </r>
    <r>
      <rPr>
        <sz val="11"/>
        <color rgb="FF000000"/>
        <rFont val="Calibri"/>
      </rPr>
      <t>Directed broadcast can be enabled on internal facing interfaces to support services such as Wake-On-LAN. Case scenario may also include support for legacy applications where the content server and the clients do not support multicast. The content servers send streaming data using UDP broadcast. Used in conjunction with the IP multicast helper-map feature, broadcast data can be sent across a multicast topology. The broadcast streams are converted to multicast and vice versa at the first-hop routers and last-hop routers before entering and leaving the multicast transit area respectively. The last-hop router must convert the multicast to broadcast. Hence, this interface must be configured to forward a broadcast packet (i.e., a directed broadcast address is converted to the all nodes broadcast address).</t>
    </r>
  </si>
  <si>
    <r>
      <rPr>
        <sz val="11"/>
        <color rgb="FF000000"/>
        <rFont val="Calibri"/>
      </rPr>
      <t>Review the router configuration to determine if it is compliant with this requirement. IP directed broadcast command must not be found on any interface as shown in the example below.</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ip address x.x.x.x 255.255.255.0</t>
    </r>
    <r>
      <rPr>
        <sz val="11"/>
        <color rgb="FF000000"/>
        <rFont val="Calibri"/>
      </rPr>
      <t xml:space="preserve">
</t>
    </r>
    <r>
      <rPr>
        <sz val="11"/>
        <color rgb="FF000000"/>
        <rFont val="Calibri"/>
      </rPr>
      <t xml:space="preserve"> ip directed-broadcast</t>
    </r>
    <r>
      <rPr>
        <sz val="11"/>
        <color rgb="FF000000"/>
        <rFont val="Calibri"/>
      </rPr>
      <t xml:space="preserve">
</t>
    </r>
    <r>
      <rPr>
        <sz val="11"/>
        <color rgb="FF000000"/>
        <rFont val="Calibri"/>
      </rPr>
      <t>If IP directed broadcast is not disabled on all interfaces, this is a finding.</t>
    </r>
  </si>
  <si>
    <t>V-216565</t>
  </si>
  <si>
    <r>
      <rPr>
        <sz val="11"/>
        <rFont val="Calibri"/>
      </rPr>
      <t>The Cisco router must be configured to have Internet Control Message Protocol (ICMP) unreachable messages disabled on all external interfaces.</t>
    </r>
  </si>
  <si>
    <r>
      <rPr>
        <sz val="11"/>
        <color rgb="FF000000"/>
        <rFont val="Calibri"/>
      </rPr>
      <t>Step 1: Disable ip unreachables on all external interfaces.</t>
    </r>
    <r>
      <rPr>
        <sz val="11"/>
        <color rgb="FF000000"/>
        <rFont val="Calibri"/>
      </rPr>
      <t xml:space="preserve">
</t>
    </r>
    <r>
      <rPr>
        <sz val="11"/>
        <color rgb="FF000000"/>
        <rFont val="Calibri"/>
      </rPr>
      <t>R4(config)#int g0/1</t>
    </r>
    <r>
      <rPr>
        <sz val="11"/>
        <color rgb="FF000000"/>
        <rFont val="Calibri"/>
      </rPr>
      <t xml:space="preserve">
</t>
    </r>
    <r>
      <rPr>
        <sz val="11"/>
        <color rgb="FF000000"/>
        <rFont val="Calibri"/>
      </rPr>
      <t>R4(config-if)#no ip unreachables</t>
    </r>
    <r>
      <rPr>
        <sz val="11"/>
        <color rgb="FF000000"/>
        <rFont val="Calibri"/>
      </rPr>
      <t xml:space="preserve">
</t>
    </r>
    <r>
      <rPr>
        <sz val="11"/>
        <color rgb="FF000000"/>
        <rFont val="Calibri"/>
      </rPr>
      <t>Step 2: Disable ip unreachables on the Null0 interface if it is used to backhole packets.</t>
    </r>
    <r>
      <rPr>
        <sz val="11"/>
        <color rgb="FF000000"/>
        <rFont val="Calibri"/>
      </rPr>
      <t xml:space="preserve">
</t>
    </r>
    <r>
      <rPr>
        <sz val="11"/>
        <color rgb="FF000000"/>
        <rFont val="Calibri"/>
      </rPr>
      <t>R4(config-if)#int null 0</t>
    </r>
    <r>
      <rPr>
        <sz val="11"/>
        <color rgb="FF000000"/>
        <rFont val="Calibri"/>
      </rPr>
      <t xml:space="preserve">
</t>
    </r>
    <r>
      <rPr>
        <sz val="11"/>
        <color rgb="FF000000"/>
        <rFont val="Calibri"/>
      </rPr>
      <t>R4(config-if)#no ip unreachables</t>
    </r>
    <r>
      <rPr>
        <sz val="11"/>
        <color rgb="FF000000"/>
        <rFont val="Calibri"/>
      </rPr>
      <t xml:space="preserve">
</t>
    </r>
    <r>
      <rPr>
        <sz val="11"/>
        <color rgb="FF000000"/>
        <rFont val="Calibri"/>
      </rPr>
      <t>Alternative – DODIN Backbone:</t>
    </r>
    <r>
      <rPr>
        <sz val="11"/>
        <color rgb="FF000000"/>
        <rFont val="Calibri"/>
      </rPr>
      <t xml:space="preserve">
</t>
    </r>
    <r>
      <rPr>
        <sz val="11"/>
        <color rgb="FF000000"/>
        <rFont val="Calibri"/>
      </rPr>
      <t>Configure the PE router to rate limit ICMP unreachable messages as shown in the example below:</t>
    </r>
    <r>
      <rPr>
        <sz val="11"/>
        <color rgb="FF000000"/>
        <rFont val="Calibri"/>
      </rPr>
      <t xml:space="preserve">
</t>
    </r>
    <r>
      <rPr>
        <sz val="11"/>
        <color rgb="FF000000"/>
        <rFont val="Calibri"/>
      </rPr>
      <t>R4(config)#ip icmp rate-limit unreachable df 100</t>
    </r>
    <r>
      <rPr>
        <sz val="11"/>
        <color rgb="FF000000"/>
        <rFont val="Calibri"/>
      </rPr>
      <t xml:space="preserve">
</t>
    </r>
    <r>
      <rPr>
        <sz val="11"/>
        <color rgb="FF000000"/>
        <rFont val="Calibri"/>
      </rPr>
      <t>R4(config)#ip icmp rate-limit unreachable 100000</t>
    </r>
    <r>
      <rPr>
        <sz val="11"/>
        <color rgb="FF000000"/>
        <rFont val="Calibri"/>
      </rPr>
      <t xml:space="preserve">
</t>
    </r>
    <r>
      <rPr>
        <sz val="11"/>
        <color rgb="FF000000"/>
        <rFont val="Calibri"/>
      </rPr>
      <t>R4(config)#end</t>
    </r>
    <r>
      <rPr>
        <sz val="11"/>
        <color rgb="FF000000"/>
        <rFont val="Calibri"/>
      </rPr>
      <t xml:space="preserve">
</t>
    </r>
    <r>
      <rPr>
        <sz val="11"/>
        <color rgb="FF000000"/>
        <rFont val="Calibri"/>
      </rPr>
      <t xml:space="preserve">Alternative – Non DODIN Backbone. </t>
    </r>
    <r>
      <rPr>
        <sz val="11"/>
        <color rgb="FF000000"/>
        <rFont val="Calibri"/>
      </rPr>
      <t xml:space="preserve">
</t>
    </r>
    <r>
      <rPr>
        <sz val="11"/>
        <color rgb="FF000000"/>
        <rFont val="Calibri"/>
      </rPr>
      <t xml:space="preserve">An alternative for non-backbone networks (i.e. enclave, base, camp, etc.) is to filter messages generated by the router and silently drop ICMP Administratively Prohibited and Host Unreachable messages using the following configuration steps:  </t>
    </r>
    <r>
      <rPr>
        <sz val="11"/>
        <color rgb="FF000000"/>
        <rFont val="Calibri"/>
      </rPr>
      <t xml:space="preserve">
</t>
    </r>
    <r>
      <rPr>
        <sz val="11"/>
        <color rgb="FF000000"/>
        <rFont val="Calibri"/>
      </rPr>
      <t>Step 1: Configure ACL to include ICMP Type 3 Code 1 (Host Unreachable) and Code 13 (Administratively Prohibited) as shown in the example below:</t>
    </r>
    <r>
      <rPr>
        <sz val="11"/>
        <color rgb="FF000000"/>
        <rFont val="Calibri"/>
      </rPr>
      <t xml:space="preserve">
</t>
    </r>
    <r>
      <rPr>
        <sz val="11"/>
        <color rgb="FF000000"/>
        <rFont val="Calibri"/>
      </rPr>
      <t>R2(config)#ip access-list ext ICMP_T3C1C13</t>
    </r>
    <r>
      <rPr>
        <sz val="11"/>
        <color rgb="FF000000"/>
        <rFont val="Calibri"/>
      </rPr>
      <t xml:space="preserve">
</t>
    </r>
    <r>
      <rPr>
        <sz val="11"/>
        <color rgb="FF000000"/>
        <rFont val="Calibri"/>
      </rPr>
      <t>R2(config-ext-nacl)#permit icmp any any host-unreachable</t>
    </r>
    <r>
      <rPr>
        <sz val="11"/>
        <color rgb="FF000000"/>
        <rFont val="Calibri"/>
      </rPr>
      <t xml:space="preserve">
</t>
    </r>
    <r>
      <rPr>
        <sz val="11"/>
        <color rgb="FF000000"/>
        <rFont val="Calibri"/>
      </rPr>
      <t>R2(config-ext-nacl)#permit icmp any any administratively-prohibited</t>
    </r>
    <r>
      <rPr>
        <sz val="11"/>
        <color rgb="FF000000"/>
        <rFont val="Calibri"/>
      </rPr>
      <t xml:space="preserve">
</t>
    </r>
    <r>
      <rPr>
        <sz val="11"/>
        <color rgb="FF000000"/>
        <rFont val="Calibri"/>
      </rPr>
      <t>R2(config-ext-nacl)#exit</t>
    </r>
    <r>
      <rPr>
        <sz val="11"/>
        <color rgb="FF000000"/>
        <rFont val="Calibri"/>
      </rPr>
      <t xml:space="preserve">
</t>
    </r>
    <r>
      <rPr>
        <sz val="11"/>
        <color rgb="FF000000"/>
        <rFont val="Calibri"/>
      </rPr>
      <t>Step 2: Create a route map to forward these ICMP messages to the Null0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R2(config)#route-map LOCAL_POLICY</t>
    </r>
    <r>
      <rPr>
        <sz val="11"/>
        <color rgb="FF000000"/>
        <rFont val="Calibri"/>
      </rPr>
      <t xml:space="preserve">
</t>
    </r>
    <r>
      <rPr>
        <sz val="11"/>
        <color rgb="FF000000"/>
        <rFont val="Calibri"/>
      </rPr>
      <t>R2(config-route-map)#match ip address ICMP_T3C1C13</t>
    </r>
    <r>
      <rPr>
        <sz val="11"/>
        <color rgb="FF000000"/>
        <rFont val="Calibri"/>
      </rPr>
      <t xml:space="preserve">
</t>
    </r>
    <r>
      <rPr>
        <sz val="11"/>
        <color rgb="FF000000"/>
        <rFont val="Calibri"/>
      </rPr>
      <t>R2(config-route-map)#set interface Null0</t>
    </r>
    <r>
      <rPr>
        <sz val="11"/>
        <color rgb="FF000000"/>
        <rFont val="Calibri"/>
      </rPr>
      <t xml:space="preserve">
</t>
    </r>
    <r>
      <rPr>
        <sz val="11"/>
        <color rgb="FF000000"/>
        <rFont val="Calibri"/>
      </rPr>
      <t>R2(config-route-map)#exit</t>
    </r>
    <r>
      <rPr>
        <sz val="11"/>
        <color rgb="FF000000"/>
        <rFont val="Calibri"/>
      </rPr>
      <t xml:space="preserve">
</t>
    </r>
    <r>
      <rPr>
        <sz val="11"/>
        <color rgb="FF000000"/>
        <rFont val="Calibri"/>
      </rPr>
      <t>Step 3: Configure no ip unreachables on the Null0 interface.</t>
    </r>
    <r>
      <rPr>
        <sz val="11"/>
        <color rgb="FF000000"/>
        <rFont val="Calibri"/>
      </rPr>
      <t xml:space="preserve">
</t>
    </r>
    <r>
      <rPr>
        <sz val="11"/>
        <color rgb="FF000000"/>
        <rFont val="Calibri"/>
      </rPr>
      <t>R2(config)#int null 0</t>
    </r>
    <r>
      <rPr>
        <sz val="11"/>
        <color rgb="FF000000"/>
        <rFont val="Calibri"/>
      </rPr>
      <t xml:space="preserve">
</t>
    </r>
    <r>
      <rPr>
        <sz val="11"/>
        <color rgb="FF000000"/>
        <rFont val="Calibri"/>
      </rPr>
      <t>R2(config-if)#no ip unreachables</t>
    </r>
    <r>
      <rPr>
        <sz val="11"/>
        <color rgb="FF000000"/>
        <rFont val="Calibri"/>
      </rPr>
      <t xml:space="preserve">
</t>
    </r>
    <r>
      <rPr>
        <sz val="11"/>
        <color rgb="FF000000"/>
        <rFont val="Calibri"/>
      </rPr>
      <t>R2(config-if)#exit</t>
    </r>
    <r>
      <rPr>
        <sz val="11"/>
        <color rgb="FF000000"/>
        <rFont val="Calibri"/>
      </rPr>
      <t xml:space="preserve">
</t>
    </r>
    <r>
      <rPr>
        <sz val="11"/>
        <color rgb="FF000000"/>
        <rFont val="Calibri"/>
      </rPr>
      <t>Step 4: Apply the policy to filter messages generated by the router.</t>
    </r>
    <r>
      <rPr>
        <sz val="11"/>
        <color rgb="FF000000"/>
        <rFont val="Calibri"/>
      </rPr>
      <t xml:space="preserve">
</t>
    </r>
    <r>
      <rPr>
        <sz val="11"/>
        <color rgb="FF000000"/>
        <rFont val="Calibri"/>
      </rPr>
      <t>R2(config)#ip local policy route-map LOCAL_POLICY</t>
    </r>
    <r>
      <rPr>
        <sz val="11"/>
        <color rgb="FF000000"/>
        <rFont val="Calibri"/>
      </rPr>
      <t xml:space="preserve">
</t>
    </r>
    <r>
      <rPr>
        <sz val="11"/>
        <color rgb="FF000000"/>
        <rFont val="Calibri"/>
      </rPr>
      <t>R2(config)#end</t>
    </r>
  </si>
  <si>
    <r>
      <rPr>
        <sz val="11"/>
        <color rgb="FF000000"/>
        <rFont val="Calibri"/>
      </rPr>
      <t>The ICMP supports IP traffic by relaying information about paths, routes, and network conditions. Routers automatically send ICMP messages under a wide variety of conditions. Host unreachable ICMP messages are commonly used by attackers for network mapping and diagnosis.</t>
    </r>
  </si>
  <si>
    <r>
      <rPr>
        <sz val="11"/>
        <color rgb="FF000000"/>
        <rFont val="Calibri"/>
      </rPr>
      <t>Review the configuration to verify the no ip unreachables command has been configured on all external interfaces as shown in the configuration example below.</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ip address x.x.x.x 255.255.255.0</t>
    </r>
    <r>
      <rPr>
        <sz val="11"/>
        <color rgb="FF000000"/>
        <rFont val="Calibri"/>
      </rPr>
      <t xml:space="preserve">
</t>
    </r>
    <r>
      <rPr>
        <sz val="11"/>
        <color rgb="FF000000"/>
        <rFont val="Calibri"/>
      </rPr>
      <t xml:space="preserve"> no ip unreachables</t>
    </r>
    <r>
      <rPr>
        <sz val="11"/>
        <color rgb="FF000000"/>
        <rFont val="Calibri"/>
      </rPr>
      <t xml:space="preserve">
</t>
    </r>
    <r>
      <rPr>
        <sz val="11"/>
        <color rgb="FF000000"/>
        <rFont val="Calibri"/>
      </rPr>
      <t>If ICMP unreachable notifications are sent from any external or null0 interface, this is a finding.</t>
    </r>
    <r>
      <rPr>
        <sz val="11"/>
        <color rgb="FF000000"/>
        <rFont val="Calibri"/>
      </rPr>
      <t xml:space="preserve">
</t>
    </r>
    <r>
      <rPr>
        <sz val="11"/>
        <color rgb="FF000000"/>
        <rFont val="Calibri"/>
      </rPr>
      <t xml:space="preserve">Alternative – DODIN Backbone </t>
    </r>
    <r>
      <rPr>
        <sz val="11"/>
        <color rgb="FF000000"/>
        <rFont val="Calibri"/>
      </rPr>
      <t xml:space="preserve">
</t>
    </r>
    <r>
      <rPr>
        <sz val="11"/>
        <color rgb="FF000000"/>
        <rFont val="Calibri"/>
      </rPr>
      <t>Verify that the PE router is configured to rate limit ICMP unreachable messages as shown in the example below.</t>
    </r>
    <r>
      <rPr>
        <sz val="11"/>
        <color rgb="FF000000"/>
        <rFont val="Calibri"/>
      </rPr>
      <t xml:space="preserve">
</t>
    </r>
    <r>
      <rPr>
        <sz val="11"/>
        <color rgb="FF000000"/>
        <rFont val="Calibri"/>
      </rPr>
      <t>ip icmp rate-limit unreachable 60000</t>
    </r>
    <r>
      <rPr>
        <sz val="11"/>
        <color rgb="FF000000"/>
        <rFont val="Calibri"/>
      </rPr>
      <t xml:space="preserve">
</t>
    </r>
    <r>
      <rPr>
        <sz val="11"/>
        <color rgb="FF000000"/>
        <rFont val="Calibri"/>
      </rPr>
      <t>ip icmp rate-limit unreachable DF 1000</t>
    </r>
    <r>
      <rPr>
        <sz val="11"/>
        <color rgb="FF000000"/>
        <rFont val="Calibri"/>
      </rPr>
      <t xml:space="preserve">
</t>
    </r>
    <r>
      <rPr>
        <sz val="11"/>
        <color rgb="FF000000"/>
        <rFont val="Calibri"/>
      </rPr>
      <t>Note: In the example above, packet-too-big message (ICMP Type 3 Code 4) can be sent once every second, while all other destination unreachable messages can be sent once every minute. This will avoid disrupting Path MTU Discovery for traffic traversing the backbone while mitigating the risk of an ICMP unreachable DoS attack.</t>
    </r>
    <r>
      <rPr>
        <sz val="11"/>
        <color rgb="FF000000"/>
        <rFont val="Calibri"/>
      </rPr>
      <t xml:space="preserve">
</t>
    </r>
    <r>
      <rPr>
        <sz val="11"/>
        <color rgb="FF000000"/>
        <rFont val="Calibri"/>
      </rPr>
      <t>If the PE router is not configured to rate limit ICMP unreachable messages, this is a finding.</t>
    </r>
  </si>
  <si>
    <t>V-216566</t>
  </si>
  <si>
    <r>
      <rPr>
        <sz val="11"/>
        <rFont val="Calibri"/>
      </rPr>
      <t>The Cisco router must be configured to have Internet Control Message Protocol (ICMP) mask reply messages disabled on all external interfaces.</t>
    </r>
  </si>
  <si>
    <r>
      <rPr>
        <sz val="11"/>
        <color rgb="FF000000"/>
        <rFont val="Calibri"/>
      </rPr>
      <t>Disable ip mask-reply on all external interfaces as shown below.</t>
    </r>
    <r>
      <rPr>
        <sz val="11"/>
        <color rgb="FF000000"/>
        <rFont val="Calibri"/>
      </rPr>
      <t xml:space="preserve">
</t>
    </r>
    <r>
      <rPr>
        <sz val="11"/>
        <color rgb="FF000000"/>
        <rFont val="Calibri"/>
      </rPr>
      <t>R4(config)#int g0/1</t>
    </r>
    <r>
      <rPr>
        <sz val="11"/>
        <color rgb="FF000000"/>
        <rFont val="Calibri"/>
      </rPr>
      <t xml:space="preserve">
</t>
    </r>
    <r>
      <rPr>
        <sz val="11"/>
        <color rgb="FF000000"/>
        <rFont val="Calibri"/>
      </rPr>
      <t>R4(config-if)#no ip mask-reply</t>
    </r>
  </si>
  <si>
    <r>
      <rPr>
        <sz val="11"/>
        <color rgb="FF000000"/>
        <rFont val="Calibri"/>
      </rPr>
      <t>The ICMP supports IP traffic by relaying information about paths, routes, and network conditions. Routers automatically send ICMP messages under a wide variety of conditions. Mask Reply ICMP messages are commonly used by attackers for network mapping and diagnosis.</t>
    </r>
  </si>
  <si>
    <r>
      <rPr>
        <sz val="11"/>
        <color rgb="FF000000"/>
        <rFont val="Calibri"/>
      </rPr>
      <t xml:space="preserve">Review the router configuration and verify that ip mask-reply command is not enabled on any external interfaces as shown in the example below. </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ip address x.x.x.x 255.255.255.0</t>
    </r>
    <r>
      <rPr>
        <sz val="11"/>
        <color rgb="FF000000"/>
        <rFont val="Calibri"/>
      </rPr>
      <t xml:space="preserve">
</t>
    </r>
    <r>
      <rPr>
        <sz val="11"/>
        <color rgb="FF000000"/>
        <rFont val="Calibri"/>
      </rPr>
      <t xml:space="preserve"> ip mask-reply</t>
    </r>
    <r>
      <rPr>
        <sz val="11"/>
        <color rgb="FF000000"/>
        <rFont val="Calibri"/>
      </rPr>
      <t xml:space="preserve">
</t>
    </r>
    <r>
      <rPr>
        <sz val="11"/>
        <color rgb="FF000000"/>
        <rFont val="Calibri"/>
      </rPr>
      <t>If the ip mask-reply command is configured on any external interface, this is a finding.</t>
    </r>
  </si>
  <si>
    <t>V-216567</t>
  </si>
  <si>
    <r>
      <rPr>
        <sz val="11"/>
        <rFont val="Calibri"/>
      </rPr>
      <t>The Cisco router must be configured to have Internet Control Message Protocol (ICMP) redirect messages disabled on all external interfaces.</t>
    </r>
  </si>
  <si>
    <r>
      <rPr>
        <sz val="11"/>
        <color rgb="FF000000"/>
        <rFont val="Calibri"/>
      </rPr>
      <t>Disable ICMP redirects on all external interfaces as shown in the example below.</t>
    </r>
    <r>
      <rPr>
        <sz val="11"/>
        <color rgb="FF000000"/>
        <rFont val="Calibri"/>
      </rPr>
      <t xml:space="preserve">
</t>
    </r>
    <r>
      <rPr>
        <sz val="11"/>
        <color rgb="FF000000"/>
        <rFont val="Calibri"/>
      </rPr>
      <t>R4(config)#int g0/1</t>
    </r>
    <r>
      <rPr>
        <sz val="11"/>
        <color rgb="FF000000"/>
        <rFont val="Calibri"/>
      </rPr>
      <t xml:space="preserve">
</t>
    </r>
    <r>
      <rPr>
        <sz val="11"/>
        <color rgb="FF000000"/>
        <rFont val="Calibri"/>
      </rPr>
      <t>R4(config-if)#no ip redirects</t>
    </r>
  </si>
  <si>
    <r>
      <rPr>
        <sz val="11"/>
        <color rgb="FF000000"/>
        <rFont val="Calibri"/>
      </rPr>
      <t>The ICMP supports IP traffic by relaying information about paths, routes, and network conditions. Routers automatically send ICMP messages under a wide variety of conditions. Redirect ICMP messages are commonly used by attackers for network mapping and diagnosis.</t>
    </r>
  </si>
  <si>
    <r>
      <rPr>
        <sz val="11"/>
        <color rgb="FF000000"/>
        <rFont val="Calibri"/>
      </rPr>
      <t>Review the router configuration to verify that the no ip redirects command has been configured on all external interfaces as shown in the example below.</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ip address x.x.x.x 255.255.255.0</t>
    </r>
    <r>
      <rPr>
        <sz val="11"/>
        <color rgb="FF000000"/>
        <rFont val="Calibri"/>
      </rPr>
      <t xml:space="preserve">
</t>
    </r>
    <r>
      <rPr>
        <sz val="11"/>
        <color rgb="FF000000"/>
        <rFont val="Calibri"/>
      </rPr>
      <t xml:space="preserve"> no ip redirects</t>
    </r>
    <r>
      <rPr>
        <sz val="11"/>
        <color rgb="FF000000"/>
        <rFont val="Calibri"/>
      </rPr>
      <t xml:space="preserve">
</t>
    </r>
    <r>
      <rPr>
        <sz val="11"/>
        <color rgb="FF000000"/>
        <rFont val="Calibri"/>
      </rPr>
      <t>If ICMP Redirect messages are enabled on any external interfaces, this is a finding.</t>
    </r>
  </si>
  <si>
    <t>V-216568</t>
  </si>
  <si>
    <r>
      <rPr>
        <sz val="11"/>
        <rFont val="Calibri"/>
      </rPr>
      <t>The Cisco router must be configured to log all packets that have been dropped at interfaces via an ACL.</t>
    </r>
  </si>
  <si>
    <r>
      <rPr>
        <sz val="11"/>
        <color rgb="FF000000"/>
        <rFont val="Calibri"/>
      </rPr>
      <t>Configure ACLs to log  packets that are dropped as shown in the example below.</t>
    </r>
    <r>
      <rPr>
        <sz val="11"/>
        <color rgb="FF000000"/>
        <rFont val="Calibri"/>
      </rPr>
      <t xml:space="preserve">
</t>
    </r>
    <r>
      <rPr>
        <sz val="11"/>
        <color rgb="FF000000"/>
        <rFont val="Calibri"/>
      </rPr>
      <t>R5(config)#ip access-list extended INGRESS_FILTER</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R5(config-ext-nacl)#deny ip any any log</t>
    </r>
  </si>
  <si>
    <r>
      <rPr>
        <sz val="11"/>
        <color rgb="FF000000"/>
        <rFont val="Calibri"/>
      </rPr>
      <t>Auditing and logging are key components of any security architecture. It is essential for security personnel to know what is being done or attempted to be done, and by whom, to compile an accurate risk assessment. Auditing the actions on network devices provides a means to recreate an attack or identify a configuration mistake on the device.</t>
    </r>
  </si>
  <si>
    <r>
      <rPr>
        <sz val="11"/>
        <color rgb="FF000000"/>
        <rFont val="Calibri"/>
      </rPr>
      <t>Review all Access Control Lists(ACLs) used to filter traffic and verify that packets being dropped are logged as shown in the configuration below.</t>
    </r>
    <r>
      <rPr>
        <sz val="11"/>
        <color rgb="FF000000"/>
        <rFont val="Calibri"/>
      </rPr>
      <t xml:space="preserve">
</t>
    </r>
    <r>
      <rPr>
        <sz val="11"/>
        <color rgb="FF000000"/>
        <rFont val="Calibri"/>
      </rPr>
      <t>ip access-list extended INGRESS_FILTER</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permit tcp host x.11.1.1 eq bgp host x.11.1.2</t>
    </r>
    <r>
      <rPr>
        <sz val="11"/>
        <color rgb="FF000000"/>
        <rFont val="Calibri"/>
      </rPr>
      <t xml:space="preserve">
</t>
    </r>
    <r>
      <rPr>
        <sz val="11"/>
        <color rgb="FF000000"/>
        <rFont val="Calibri"/>
      </rPr>
      <t xml:space="preserve"> permit tcp host x.11.1.1 host x.11.1.2 eq bgp</t>
    </r>
    <r>
      <rPr>
        <sz val="11"/>
        <color rgb="FF000000"/>
        <rFont val="Calibri"/>
      </rPr>
      <t xml:space="preserve">
</t>
    </r>
    <r>
      <rPr>
        <sz val="11"/>
        <color rgb="FF000000"/>
        <rFont val="Calibri"/>
      </rPr>
      <t xml:space="preserve"> permit tcp any host x.11.1.5 eq www</t>
    </r>
    <r>
      <rPr>
        <sz val="11"/>
        <color rgb="FF000000"/>
        <rFont val="Calibri"/>
      </rPr>
      <t xml:space="preserve">
</t>
    </r>
    <r>
      <rPr>
        <sz val="11"/>
        <color rgb="FF000000"/>
        <rFont val="Calibri"/>
      </rPr>
      <t xml:space="preserve"> permit icmp host x.11.1.1 host x.11.1.2 echo</t>
    </r>
    <r>
      <rPr>
        <sz val="11"/>
        <color rgb="FF000000"/>
        <rFont val="Calibri"/>
      </rPr>
      <t xml:space="preserve">
</t>
    </r>
    <r>
      <rPr>
        <sz val="11"/>
        <color rgb="FF000000"/>
        <rFont val="Calibri"/>
      </rPr>
      <t xml:space="preserve"> permit icmp any any echo-reply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deny   ip any any log</t>
    </r>
    <r>
      <rPr>
        <sz val="11"/>
        <color rgb="FF000000"/>
        <rFont val="Calibri"/>
      </rPr>
      <t xml:space="preserve">
</t>
    </r>
    <r>
      <rPr>
        <sz val="11"/>
        <color rgb="FF000000"/>
        <rFont val="Calibri"/>
      </rPr>
      <t>If packets being dropped at interfaces are not logged, this is a finding.</t>
    </r>
  </si>
  <si>
    <t>V-216569</t>
  </si>
  <si>
    <r>
      <rPr>
        <sz val="11"/>
        <rFont val="Calibri"/>
      </rPr>
      <t>The Cisco router must be configured to produce audit records containing information to establish where the events occurred.</t>
    </r>
  </si>
  <si>
    <r>
      <rPr>
        <sz val="11"/>
        <color rgb="FF000000"/>
        <rFont val="Calibri"/>
      </rPr>
      <t>Configure the router to log events containing information to establish where the events occurred as shown in the example below.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R5(config)#ip access-list extended INGRESS_FILTER</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R5(config-ext-nacl)#deny ip any any log-input</t>
    </r>
  </si>
  <si>
    <r>
      <rPr>
        <sz val="11"/>
        <color rgb="FF000000"/>
        <rFont val="Calibri"/>
      </rPr>
      <t>Without establishing where events occurred, it is impossible to establish, correlate, and investigate the events leading up to an outage or attack.</t>
    </r>
    <r>
      <rPr>
        <sz val="11"/>
        <color rgb="FF000000"/>
        <rFont val="Calibri"/>
      </rPr>
      <t xml:space="preserve">
</t>
    </r>
    <r>
      <rPr>
        <sz val="11"/>
        <color rgb="FF000000"/>
        <rFont val="Calibri"/>
      </rPr>
      <t>In order to compile an accurate risk assessment and provide forensic analysis, it is essential for security personnel to know where events occurred, such as router components, modules, device identifiers, node names, and functionality.</t>
    </r>
    <r>
      <rPr>
        <sz val="11"/>
        <color rgb="FF000000"/>
        <rFont val="Calibri"/>
      </rPr>
      <t xml:space="preserve">
</t>
    </r>
    <r>
      <rPr>
        <sz val="11"/>
        <color rgb="FF000000"/>
        <rFont val="Calibri"/>
      </rPr>
      <t>Associating information about where the event occurred within the network provides a means of investigating an attack, recognizing resource utilization or capacity thresholds, or identifying an improperly configured router.</t>
    </r>
  </si>
  <si>
    <r>
      <rPr>
        <sz val="11"/>
        <color rgb="FF000000"/>
        <rFont val="Calibri"/>
      </rPr>
      <t>Review the router configuration to verify that events are logged containing information to establish where the events occurred as shown in the example below.</t>
    </r>
    <r>
      <rPr>
        <sz val="11"/>
        <color rgb="FF000000"/>
        <rFont val="Calibri"/>
      </rPr>
      <t xml:space="preserve">
</t>
    </r>
    <r>
      <rPr>
        <sz val="11"/>
        <color rgb="FF000000"/>
        <rFont val="Calibri"/>
      </rPr>
      <t>ip access-list extended INGRESS_FILTER</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permit tcp host x.11.1.1 eq bgp host x.11.1.2</t>
    </r>
    <r>
      <rPr>
        <sz val="11"/>
        <color rgb="FF000000"/>
        <rFont val="Calibri"/>
      </rPr>
      <t xml:space="preserve">
</t>
    </r>
    <r>
      <rPr>
        <sz val="11"/>
        <color rgb="FF000000"/>
        <rFont val="Calibri"/>
      </rPr>
      <t xml:space="preserve"> permit tcp host x.11.1.1 host x.11.1.2 eq bgp</t>
    </r>
    <r>
      <rPr>
        <sz val="11"/>
        <color rgb="FF000000"/>
        <rFont val="Calibri"/>
      </rPr>
      <t xml:space="preserve">
</t>
    </r>
    <r>
      <rPr>
        <sz val="11"/>
        <color rgb="FF000000"/>
        <rFont val="Calibri"/>
      </rPr>
      <t xml:space="preserve"> permit tcp any host x.11.1.5 eq www</t>
    </r>
    <r>
      <rPr>
        <sz val="11"/>
        <color rgb="FF000000"/>
        <rFont val="Calibri"/>
      </rPr>
      <t xml:space="preserve">
</t>
    </r>
    <r>
      <rPr>
        <sz val="11"/>
        <color rgb="FF000000"/>
        <rFont val="Calibri"/>
      </rPr>
      <t xml:space="preserve"> permit icmp host x.11.1.1 host x.11.1.2 echo</t>
    </r>
    <r>
      <rPr>
        <sz val="11"/>
        <color rgb="FF000000"/>
        <rFont val="Calibri"/>
      </rPr>
      <t xml:space="preserve">
</t>
    </r>
    <r>
      <rPr>
        <sz val="11"/>
        <color rgb="FF000000"/>
        <rFont val="Calibri"/>
      </rPr>
      <t xml:space="preserve"> permit icmp any any echo-reply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deny   ip any any log-input</t>
    </r>
    <r>
      <rPr>
        <sz val="11"/>
        <color rgb="FF000000"/>
        <rFont val="Calibri"/>
      </rPr>
      <t xml:space="preserve">
</t>
    </r>
    <r>
      <rPr>
        <sz val="11"/>
        <color rgb="FF000000"/>
        <rFont val="Calibri"/>
      </rPr>
      <t>Note: When the log-input parameter is configured on deny statements, the log record will contain the interface where ingress packet has been dropped.</t>
    </r>
    <r>
      <rPr>
        <sz val="11"/>
        <color rgb="FF000000"/>
        <rFont val="Calibri"/>
      </rPr>
      <t xml:space="preserve">
</t>
    </r>
    <r>
      <rPr>
        <sz val="11"/>
        <color rgb="FF000000"/>
        <rFont val="Calibri"/>
      </rPr>
      <t>If the router is not configured to produce audit records containing information to establish to establish where the events occurred, this is a finding.</t>
    </r>
  </si>
  <si>
    <t>V-216570</t>
  </si>
  <si>
    <r>
      <rPr>
        <sz val="11"/>
        <rFont val="Calibri"/>
      </rPr>
      <t>The Cisco router must be configured to produce audit records containing information to establish the source of the events.</t>
    </r>
  </si>
  <si>
    <r>
      <rPr>
        <sz val="11"/>
        <color rgb="FF000000"/>
        <rFont val="Calibri"/>
      </rPr>
      <t>Without establishing the source of the event, it is impossible to establish, correlate, and investigate the events leading up to an outage or attack.</t>
    </r>
    <r>
      <rPr>
        <sz val="11"/>
        <color rgb="FF000000"/>
        <rFont val="Calibri"/>
      </rPr>
      <t xml:space="preserve">
</t>
    </r>
    <r>
      <rPr>
        <sz val="11"/>
        <color rgb="FF000000"/>
        <rFont val="Calibri"/>
      </rPr>
      <t>In order to compile an accurate risk assessment and provide forensic analysis, security personnel need to know the source of the event.</t>
    </r>
    <r>
      <rPr>
        <sz val="11"/>
        <color rgb="FF000000"/>
        <rFont val="Calibri"/>
      </rPr>
      <t xml:space="preserve">
</t>
    </r>
    <r>
      <rPr>
        <sz val="11"/>
        <color rgb="FF000000"/>
        <rFont val="Calibri"/>
      </rPr>
      <t>In addition to logging where events occur within the network, the audit records must also identify sources of events such as IP addresses, processes, and node or device names.</t>
    </r>
  </si>
  <si>
    <r>
      <rPr>
        <sz val="11"/>
        <color rgb="FF000000"/>
        <rFont val="Calibri"/>
      </rPr>
      <t>Review the router configuration to verify that events are logged containing information to establish the source of the events as shown in the example below.</t>
    </r>
    <r>
      <rPr>
        <sz val="11"/>
        <color rgb="FF000000"/>
        <rFont val="Calibri"/>
      </rPr>
      <t xml:space="preserve">
</t>
    </r>
    <r>
      <rPr>
        <sz val="11"/>
        <color rgb="FF000000"/>
        <rFont val="Calibri"/>
      </rPr>
      <t>ip access-list extended INGRESS_FILTER</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permit tcp host x.11.1.1 eq bgp host x.11.1.2</t>
    </r>
    <r>
      <rPr>
        <sz val="11"/>
        <color rgb="FF000000"/>
        <rFont val="Calibri"/>
      </rPr>
      <t xml:space="preserve">
</t>
    </r>
    <r>
      <rPr>
        <sz val="11"/>
        <color rgb="FF000000"/>
        <rFont val="Calibri"/>
      </rPr>
      <t xml:space="preserve"> permit tcp host x.11.1.1 host x.11.1.2 eq bgp</t>
    </r>
    <r>
      <rPr>
        <sz val="11"/>
        <color rgb="FF000000"/>
        <rFont val="Calibri"/>
      </rPr>
      <t xml:space="preserve">
</t>
    </r>
    <r>
      <rPr>
        <sz val="11"/>
        <color rgb="FF000000"/>
        <rFont val="Calibri"/>
      </rPr>
      <t xml:space="preserve"> permit tcp any host x.11.1.5 eq www</t>
    </r>
    <r>
      <rPr>
        <sz val="11"/>
        <color rgb="FF000000"/>
        <rFont val="Calibri"/>
      </rPr>
      <t xml:space="preserve">
</t>
    </r>
    <r>
      <rPr>
        <sz val="11"/>
        <color rgb="FF000000"/>
        <rFont val="Calibri"/>
      </rPr>
      <t xml:space="preserve"> permit icmp host x.11.1.1 host x.11.1.2 echo</t>
    </r>
    <r>
      <rPr>
        <sz val="11"/>
        <color rgb="FF000000"/>
        <rFont val="Calibri"/>
      </rPr>
      <t xml:space="preserve">
</t>
    </r>
    <r>
      <rPr>
        <sz val="11"/>
        <color rgb="FF000000"/>
        <rFont val="Calibri"/>
      </rPr>
      <t xml:space="preserve"> permit icmp any any echo-reply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deny   ip any any log-input</t>
    </r>
    <r>
      <rPr>
        <sz val="11"/>
        <color rgb="FF000000"/>
        <rFont val="Calibri"/>
      </rPr>
      <t xml:space="preserve">
</t>
    </r>
    <r>
      <rPr>
        <sz val="11"/>
        <color rgb="FF000000"/>
        <rFont val="Calibri"/>
      </rPr>
      <t>Note: When the log-input parameter is configured on deny statements, the log record will contain the layer 2 address of the forwarding device for any packet being dropped.</t>
    </r>
    <r>
      <rPr>
        <sz val="11"/>
        <color rgb="FF000000"/>
        <rFont val="Calibri"/>
      </rPr>
      <t xml:space="preserve">
</t>
    </r>
    <r>
      <rPr>
        <sz val="11"/>
        <color rgb="FF000000"/>
        <rFont val="Calibri"/>
      </rPr>
      <t>If the router is not configured to produce audit records containing information to establish the source of the events, this is a finding.</t>
    </r>
  </si>
  <si>
    <t>V-216571</t>
  </si>
  <si>
    <r>
      <rPr>
        <sz val="11"/>
        <rFont val="Calibri"/>
      </rPr>
      <t>The Cisco router must be configured to disable the auxiliary port unless it is connected to a secured modem providing encryption and authentication.</t>
    </r>
  </si>
  <si>
    <r>
      <rPr>
        <sz val="11"/>
        <color rgb="FF000000"/>
        <rFont val="Calibri"/>
      </rPr>
      <t>Disable the auxiliary port.</t>
    </r>
    <r>
      <rPr>
        <sz val="11"/>
        <color rgb="FF000000"/>
        <rFont val="Calibri"/>
      </rPr>
      <t xml:space="preserve">
</t>
    </r>
    <r>
      <rPr>
        <sz val="11"/>
        <color rgb="FF000000"/>
        <rFont val="Calibri"/>
      </rPr>
      <t>R2(config)#line aux 0</t>
    </r>
    <r>
      <rPr>
        <sz val="11"/>
        <color rgb="FF000000"/>
        <rFont val="Calibri"/>
      </rPr>
      <t xml:space="preserve">
</t>
    </r>
    <r>
      <rPr>
        <sz val="11"/>
        <color rgb="FF000000"/>
        <rFont val="Calibri"/>
      </rPr>
      <t xml:space="preserve">R2(config-line)#no exec </t>
    </r>
    <r>
      <rPr>
        <sz val="11"/>
        <color rgb="FF000000"/>
        <rFont val="Calibri"/>
      </rPr>
      <t xml:space="preserve">
</t>
    </r>
    <r>
      <rPr>
        <sz val="11"/>
        <color rgb="FF000000"/>
        <rFont val="Calibri"/>
      </rPr>
      <t>R2(config-line)#transport input none</t>
    </r>
  </si>
  <si>
    <r>
      <rPr>
        <sz val="11"/>
        <color rgb="FF000000"/>
        <rFont val="Calibri"/>
      </rPr>
      <t>The use of POTS lines to modems connecting to network devices provides clear text of authentication traffic over commercial circuits that could be captured and used to compromise the network. Additional war dial attacks on the device could degrade the device and the production network.</t>
    </r>
    <r>
      <rPr>
        <sz val="11"/>
        <color rgb="FF000000"/>
        <rFont val="Calibri"/>
      </rPr>
      <t xml:space="preserve">
</t>
    </r>
    <r>
      <rPr>
        <sz val="11"/>
        <color rgb="FF000000"/>
        <rFont val="Calibri"/>
      </rPr>
      <t>Secured modem devices must be able to authenticate users and must negotiate a key exchange before full encryption takes place. The modem will provide full encryption capability (Triple DES) or stronger. The technician who manages these devices will be authenticated using a key fob and granted access to the appropriate maintenance port; thus, the technician will gain access to the managed device (router, switch, etc.). The token provides a method of strong (two-factor) user authentication. The token works in conjunction with a server to generate one-time user passwords that will change values at second intervals. The user must know a personal identification number (PIN) and possess the token to be allowed access to the device.</t>
    </r>
  </si>
  <si>
    <r>
      <rPr>
        <sz val="11"/>
        <color rgb="FF000000"/>
        <rFont val="Calibri"/>
      </rPr>
      <t>Review the configuration and verify that the auxiliary port is disabled unless a secured modem providing encryption and authentication is connected to it.</t>
    </r>
    <r>
      <rPr>
        <sz val="11"/>
        <color rgb="FF000000"/>
        <rFont val="Calibri"/>
      </rPr>
      <t xml:space="preserve">
</t>
    </r>
    <r>
      <rPr>
        <sz val="11"/>
        <color rgb="FF000000"/>
        <rFont val="Calibri"/>
      </rPr>
      <t>line aux 0</t>
    </r>
    <r>
      <rPr>
        <sz val="11"/>
        <color rgb="FF000000"/>
        <rFont val="Calibri"/>
      </rPr>
      <t xml:space="preserve">
</t>
    </r>
    <r>
      <rPr>
        <sz val="11"/>
        <color rgb="FF000000"/>
        <rFont val="Calibri"/>
      </rPr>
      <t xml:space="preserve"> no exec</t>
    </r>
    <r>
      <rPr>
        <sz val="11"/>
        <color rgb="FF000000"/>
        <rFont val="Calibri"/>
      </rPr>
      <t xml:space="preserve">
</t>
    </r>
    <r>
      <rPr>
        <sz val="11"/>
        <color rgb="FF000000"/>
        <rFont val="Calibri"/>
      </rPr>
      <t>Note: transport input none is the default, hence it will not be shown in the configuration.</t>
    </r>
    <r>
      <rPr>
        <sz val="11"/>
        <color rgb="FF000000"/>
        <rFont val="Calibri"/>
      </rPr>
      <t xml:space="preserve">
</t>
    </r>
    <r>
      <rPr>
        <sz val="11"/>
        <color rgb="FF000000"/>
        <rFont val="Calibri"/>
      </rPr>
      <t>If the auxiliary port is not disabled or is not connected to a secured modem when it is enabled, this is a finding.</t>
    </r>
  </si>
  <si>
    <t>V-216572</t>
  </si>
  <si>
    <r>
      <rPr>
        <sz val="11"/>
        <rFont val="Calibri"/>
      </rPr>
      <t>The Cisco perimeter router must be configured to deny network traffic by default and allow network traffic by exception.</t>
    </r>
  </si>
  <si>
    <r>
      <rPr>
        <sz val="11"/>
        <color rgb="FF000000"/>
        <rFont val="Calibri"/>
      </rPr>
      <t>This requirement is not applicable for the DODIN Backbone.</t>
    </r>
    <r>
      <rPr>
        <sz val="11"/>
        <color rgb="FF000000"/>
        <rFont val="Calibri"/>
      </rPr>
      <t xml:space="preserve">
</t>
    </r>
    <r>
      <rPr>
        <sz val="11"/>
        <color rgb="FF000000"/>
        <rFont val="Calibri"/>
      </rPr>
      <t>Step 1: Configure an inbound ACL to deny all other traffic by default as shown in the example below.</t>
    </r>
    <r>
      <rPr>
        <sz val="11"/>
        <color rgb="FF000000"/>
        <rFont val="Calibri"/>
      </rPr>
      <t xml:space="preserve">
</t>
    </r>
    <r>
      <rPr>
        <sz val="11"/>
        <color rgb="FF000000"/>
        <rFont val="Calibri"/>
      </rPr>
      <t>R1(config)#ip access-list extended EXTERNAL_ACL</t>
    </r>
    <r>
      <rPr>
        <sz val="11"/>
        <color rgb="FF000000"/>
        <rFont val="Calibri"/>
      </rPr>
      <t xml:space="preserve">
</t>
    </r>
    <r>
      <rPr>
        <sz val="11"/>
        <color rgb="FF000000"/>
        <rFont val="Calibri"/>
      </rPr>
      <t>R1(config-ext-nacl)#permit tcp any any established</t>
    </r>
    <r>
      <rPr>
        <sz val="11"/>
        <color rgb="FF000000"/>
        <rFont val="Calibri"/>
      </rPr>
      <t xml:space="preserve">
</t>
    </r>
    <r>
      <rPr>
        <sz val="11"/>
        <color rgb="FF000000"/>
        <rFont val="Calibri"/>
      </rPr>
      <t xml:space="preserve">R1(config-ext-nacl)#permit tcp host x.11.1.1 eq bgp host x.11.1.2    </t>
    </r>
    <r>
      <rPr>
        <sz val="11"/>
        <color rgb="FF000000"/>
        <rFont val="Calibri"/>
      </rPr>
      <t xml:space="preserve">
</t>
    </r>
    <r>
      <rPr>
        <sz val="11"/>
        <color rgb="FF000000"/>
        <rFont val="Calibri"/>
      </rPr>
      <t>R1(config-ext-nacl)#permit tcp host x.11.1.1 host x.11.1.2 eq bgp</t>
    </r>
    <r>
      <rPr>
        <sz val="11"/>
        <color rgb="FF000000"/>
        <rFont val="Calibri"/>
      </rPr>
      <t xml:space="preserve">
</t>
    </r>
    <r>
      <rPr>
        <sz val="11"/>
        <color rgb="FF000000"/>
        <rFont val="Calibri"/>
      </rPr>
      <t>R1(config-ext-nacl)#permit icmp host x.11.1.1 host x.11.1.2 echo</t>
    </r>
    <r>
      <rPr>
        <sz val="11"/>
        <color rgb="FF000000"/>
        <rFont val="Calibri"/>
      </rPr>
      <t xml:space="preserve">
</t>
    </r>
    <r>
      <rPr>
        <sz val="11"/>
        <color rgb="FF000000"/>
        <rFont val="Calibri"/>
      </rPr>
      <t>R1(config-ext-nacl)#permit icmp host x.11.1.1 host x.11.1.2 echo-reply</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R1(config-ext-nacl)#deny ip any any log-input</t>
    </r>
    <r>
      <rPr>
        <sz val="11"/>
        <color rgb="FF000000"/>
        <rFont val="Calibri"/>
      </rPr>
      <t xml:space="preserve">
</t>
    </r>
    <r>
      <rPr>
        <sz val="11"/>
        <color rgb="FF000000"/>
        <rFont val="Calibri"/>
      </rPr>
      <t>Step 2: Apply the ingress filter to all external interfaces</t>
    </r>
    <r>
      <rPr>
        <sz val="11"/>
        <color rgb="FF000000"/>
        <rFont val="Calibri"/>
      </rPr>
      <t xml:space="preserve">
</t>
    </r>
    <r>
      <rPr>
        <sz val="11"/>
        <color rgb="FF000000"/>
        <rFont val="Calibri"/>
      </rPr>
      <t>R1(config)#int g0/2</t>
    </r>
    <r>
      <rPr>
        <sz val="11"/>
        <color rgb="FF000000"/>
        <rFont val="Calibri"/>
      </rPr>
      <t xml:space="preserve">
</t>
    </r>
    <r>
      <rPr>
        <sz val="11"/>
        <color rgb="FF000000"/>
        <rFont val="Calibri"/>
      </rPr>
      <t>R1(config-if)#ip access-group EXTERNAL_ACL in</t>
    </r>
  </si>
  <si>
    <r>
      <rPr>
        <sz val="11"/>
        <color rgb="FF000000"/>
        <rFont val="Calibri"/>
      </rPr>
      <t>A deny-all, permit-by-exception network communications traffic policy ensures that only connections that are essential and approved are allowed.</t>
    </r>
    <r>
      <rPr>
        <sz val="11"/>
        <color rgb="FF000000"/>
        <rFont val="Calibri"/>
      </rPr>
      <t xml:space="preserve">
</t>
    </r>
    <r>
      <rPr>
        <sz val="11"/>
        <color rgb="FF000000"/>
        <rFont val="Calibri"/>
      </rPr>
      <t>This requirement applies to both inbound and outbound network communications traffic. All inbound and outbound traffic must be denied by default. Firewalls and perimeter routers should only allow traffic through that is explicitly permitted. The initial defense for the internal network is to block any traffic at the perimeter that is attempting to make a connection to a host residing on the internal network. In addition, allowing unknown or undesirable outbound traffic by the firewall or router will establish a state that will permit the return of this undesirable traffic inbound.</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</si>
  <si>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that the inbound ACL applied to all external interfaces is configured to allow specific ports and protocols and deny all other traffic.</t>
    </r>
    <r>
      <rPr>
        <sz val="11"/>
        <color rgb="FF000000"/>
        <rFont val="Calibri"/>
      </rPr>
      <t xml:space="preserve">
</t>
    </r>
    <r>
      <rPr>
        <sz val="11"/>
        <color rgb="FF000000"/>
        <rFont val="Calibri"/>
      </rPr>
      <t>Step 1: Verify that an inbound ACL is applied to all external interfaces as shown in the example below.</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ip address x.11.1.2 255.255.255.254</t>
    </r>
    <r>
      <rPr>
        <sz val="11"/>
        <color rgb="FF000000"/>
        <rFont val="Calibri"/>
      </rPr>
      <t xml:space="preserve">
</t>
    </r>
    <r>
      <rPr>
        <sz val="11"/>
        <color rgb="FF000000"/>
        <rFont val="Calibri"/>
      </rPr>
      <t xml:space="preserve"> ip access-group EXTERNAL_ACL in</t>
    </r>
    <r>
      <rPr>
        <sz val="11"/>
        <color rgb="FF000000"/>
        <rFont val="Calibri"/>
      </rPr>
      <t xml:space="preserve">
</t>
    </r>
    <r>
      <rPr>
        <sz val="11"/>
        <color rgb="FF000000"/>
        <rFont val="Calibri"/>
      </rPr>
      <t>Step 2: Review inbound ACL to verify that it is configured to deny all other traffic that is not explicitly allowed.</t>
    </r>
    <r>
      <rPr>
        <sz val="11"/>
        <color rgb="FF000000"/>
        <rFont val="Calibri"/>
      </rPr>
      <t xml:space="preserve">
</t>
    </r>
    <r>
      <rPr>
        <sz val="11"/>
        <color rgb="FF000000"/>
        <rFont val="Calibri"/>
      </rPr>
      <t>ip access-list extended EXTERNAL_ACL</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permit tcp host x.11.1.1 eq bgp host x.11.1.2</t>
    </r>
    <r>
      <rPr>
        <sz val="11"/>
        <color rgb="FF000000"/>
        <rFont val="Calibri"/>
      </rPr>
      <t xml:space="preserve">
</t>
    </r>
    <r>
      <rPr>
        <sz val="11"/>
        <color rgb="FF000000"/>
        <rFont val="Calibri"/>
      </rPr>
      <t xml:space="preserve"> permit tcp host x.11.1.1 host x.11.1.2 eq bgp</t>
    </r>
    <r>
      <rPr>
        <sz val="11"/>
        <color rgb="FF000000"/>
        <rFont val="Calibri"/>
      </rPr>
      <t xml:space="preserve">
</t>
    </r>
    <r>
      <rPr>
        <sz val="11"/>
        <color rgb="FF000000"/>
        <rFont val="Calibri"/>
      </rPr>
      <t xml:space="preserve"> permit icmp host x.11.1.1 host x.11.1.2 echo</t>
    </r>
    <r>
      <rPr>
        <sz val="11"/>
        <color rgb="FF000000"/>
        <rFont val="Calibri"/>
      </rPr>
      <t xml:space="preserve">
</t>
    </r>
    <r>
      <rPr>
        <sz val="11"/>
        <color rgb="FF000000"/>
        <rFont val="Calibri"/>
      </rPr>
      <t xml:space="preserve"> permit icmp host x.11.1.1 host x.11.1.2 echo-reply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deny   ip any any log-input</t>
    </r>
    <r>
      <rPr>
        <sz val="11"/>
        <color rgb="FF000000"/>
        <rFont val="Calibri"/>
      </rPr>
      <t xml:space="preserve">
</t>
    </r>
    <r>
      <rPr>
        <sz val="11"/>
        <color rgb="FF000000"/>
        <rFont val="Calibri"/>
      </rPr>
      <t>If the ACL is not configured to allow specific ports and protocols and deny all other traffic, this is a finding. If the ACL is not configured inbound on all external interfaces, this is a finding.</t>
    </r>
  </si>
  <si>
    <t>V-216573</t>
  </si>
  <si>
    <r>
      <rPr>
        <sz val="11"/>
        <rFont val="Calibri"/>
      </rPr>
      <t>The Cisco perimeter router must be configured to enforce approved authorizations for controlling the flow of information between interconnected networks in accordance with applicable policy.</t>
    </r>
  </si>
  <si>
    <r>
      <rPr>
        <sz val="11"/>
        <color rgb="FF000000"/>
        <rFont val="Calibri"/>
      </rPr>
      <t>This requirement is not applicable for the DODIN Backbone.</t>
    </r>
    <r>
      <rPr>
        <sz val="11"/>
        <color rgb="FF000000"/>
        <rFont val="Calibri"/>
      </rPr>
      <t xml:space="preserve">
</t>
    </r>
    <r>
      <rPr>
        <sz val="11"/>
        <color rgb="FF000000"/>
        <rFont val="Calibri"/>
      </rPr>
      <t>Step 1: Configure an ACL to allow or deny traffic as shown in the example below.</t>
    </r>
    <r>
      <rPr>
        <sz val="11"/>
        <color rgb="FF000000"/>
        <rFont val="Calibri"/>
      </rPr>
      <t xml:space="preserve">
</t>
    </r>
    <r>
      <rPr>
        <sz val="11"/>
        <color rgb="FF000000"/>
        <rFont val="Calibri"/>
      </rPr>
      <t>R1(config)#ip access-list extended FILTER_PERIMETER</t>
    </r>
    <r>
      <rPr>
        <sz val="11"/>
        <color rgb="FF000000"/>
        <rFont val="Calibri"/>
      </rPr>
      <t xml:space="preserve">
</t>
    </r>
    <r>
      <rPr>
        <sz val="11"/>
        <color rgb="FF000000"/>
        <rFont val="Calibri"/>
      </rPr>
      <t>R1(config-ext-nacl)#permit tcp any any established</t>
    </r>
    <r>
      <rPr>
        <sz val="11"/>
        <color rgb="FF000000"/>
        <rFont val="Calibri"/>
      </rPr>
      <t xml:space="preserve">
</t>
    </r>
    <r>
      <rPr>
        <sz val="11"/>
        <color rgb="FF000000"/>
        <rFont val="Calibri"/>
      </rPr>
      <t>R1(config-ext-nacl)#permit tcp host x.12.1.9 host x.12.1.10 eq bgp</t>
    </r>
    <r>
      <rPr>
        <sz val="11"/>
        <color rgb="FF000000"/>
        <rFont val="Calibri"/>
      </rPr>
      <t xml:space="preserve">
</t>
    </r>
    <r>
      <rPr>
        <sz val="11"/>
        <color rgb="FF000000"/>
        <rFont val="Calibri"/>
      </rPr>
      <t>R1(config-ext-nacl)#permit tcp host x.12.1.9 eq bgp host x.12.1.10</t>
    </r>
    <r>
      <rPr>
        <sz val="11"/>
        <color rgb="FF000000"/>
        <rFont val="Calibri"/>
      </rPr>
      <t xml:space="preserve">
</t>
    </r>
    <r>
      <rPr>
        <sz val="11"/>
        <color rgb="FF000000"/>
        <rFont val="Calibri"/>
      </rPr>
      <t>R1(config-ext-nacl)#permit icmp host x.12.1.9 host x.12.1.10 echo</t>
    </r>
    <r>
      <rPr>
        <sz val="11"/>
        <color rgb="FF000000"/>
        <rFont val="Calibri"/>
      </rPr>
      <t xml:space="preserve">
</t>
    </r>
    <r>
      <rPr>
        <sz val="11"/>
        <color rgb="FF000000"/>
        <rFont val="Calibri"/>
      </rPr>
      <t>R1(config-ext-nacl)#permit icmp host x.12.1.9 host x.12.1.10 echo-reply</t>
    </r>
    <r>
      <rPr>
        <sz val="11"/>
        <color rgb="FF000000"/>
        <rFont val="Calibri"/>
      </rPr>
      <t xml:space="preserve">
</t>
    </r>
    <r>
      <rPr>
        <sz val="11"/>
        <color rgb="FF000000"/>
        <rFont val="Calibri"/>
      </rPr>
      <t>R1(config-ext-nacl)#permit tcp any host x.12.1.22 eq www</t>
    </r>
    <r>
      <rPr>
        <sz val="11"/>
        <color rgb="FF000000"/>
        <rFont val="Calibri"/>
      </rPr>
      <t xml:space="preserve">
</t>
    </r>
    <r>
      <rPr>
        <sz val="11"/>
        <color rgb="FF000000"/>
        <rFont val="Calibri"/>
      </rPr>
      <t>R1(config-ext-nacl)#deny ip any any log-input</t>
    </r>
    <r>
      <rPr>
        <sz val="11"/>
        <color rgb="FF000000"/>
        <rFont val="Calibri"/>
      </rPr>
      <t xml:space="preserve">
</t>
    </r>
    <r>
      <rPr>
        <sz val="11"/>
        <color rgb="FF000000"/>
        <rFont val="Calibri"/>
      </rPr>
      <t>R1(config-ext-nacl)#exit</t>
    </r>
    <r>
      <rPr>
        <sz val="11"/>
        <color rgb="FF000000"/>
        <rFont val="Calibri"/>
      </rPr>
      <t xml:space="preserve">
</t>
    </r>
    <r>
      <rPr>
        <sz val="11"/>
        <color rgb="FF000000"/>
        <rFont val="Calibri"/>
      </rPr>
      <t>Step 2: Apply the ACL inbound on all external interfaces.</t>
    </r>
    <r>
      <rPr>
        <sz val="11"/>
        <color rgb="FF000000"/>
        <rFont val="Calibri"/>
      </rPr>
      <t xml:space="preserve">
</t>
    </r>
    <r>
      <rPr>
        <sz val="11"/>
        <color rgb="FF000000"/>
        <rFont val="Calibri"/>
      </rPr>
      <t>R2(config)#int g0/0</t>
    </r>
    <r>
      <rPr>
        <sz val="11"/>
        <color rgb="FF000000"/>
        <rFont val="Calibri"/>
      </rPr>
      <t xml:space="preserve">
</t>
    </r>
    <r>
      <rPr>
        <sz val="11"/>
        <color rgb="FF000000"/>
        <rFont val="Calibri"/>
      </rPr>
      <t>R1(config-if)#ip access-group  FILTER_PERIMETER in</t>
    </r>
  </si>
  <si>
    <r>
      <rPr>
        <sz val="11"/>
        <color rgb="FF000000"/>
        <rFont val="Calibri"/>
      </rPr>
      <t>Information flow control regulates authorized information to travel within a network and between interconnected networks. Controlling the flow of network traffic is critical so it does not introduce any unacceptable risk to the network infrastructure or data. An example of a flow control restriction is blocking outside traffic claiming to be from within the organization. For most routers, internal information flow control is a product of system design.</t>
    </r>
  </si>
  <si>
    <r>
      <rPr>
        <sz val="11"/>
        <color rgb="FF000000"/>
        <rFont val="Calibri"/>
      </rPr>
      <t>Review the router configuration to verify that ACLs are configured to allow or deny traffic for specific source and destination addresses as well as ports and protocols. In the example below, the router is peering BGP with DISN. ICMP echo and echo-reply packets are allowed for troubleshooting connectivity. WWW traffic is permitted inbound to the NIPRNet host-facing web server (x.12.1.22).</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ip address x.12.1.10 255.255.255.0</t>
    </r>
    <r>
      <rPr>
        <sz val="11"/>
        <color rgb="FF000000"/>
        <rFont val="Calibri"/>
      </rPr>
      <t xml:space="preserve">
</t>
    </r>
    <r>
      <rPr>
        <sz val="11"/>
        <color rgb="FF000000"/>
        <rFont val="Calibri"/>
      </rPr>
      <t xml:space="preserve"> ip access-group FILTER_PERIMETER in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extended FILTER_PERIMETER</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permit tcp host x.12.1.9 host x.12.1.10 eq bgp</t>
    </r>
    <r>
      <rPr>
        <sz val="11"/>
        <color rgb="FF000000"/>
        <rFont val="Calibri"/>
      </rPr>
      <t xml:space="preserve">
</t>
    </r>
    <r>
      <rPr>
        <sz val="11"/>
        <color rgb="FF000000"/>
        <rFont val="Calibri"/>
      </rPr>
      <t xml:space="preserve"> permit tcp host x.12.1.9 eq bgp host x.12.1.10</t>
    </r>
    <r>
      <rPr>
        <sz val="11"/>
        <color rgb="FF000000"/>
        <rFont val="Calibri"/>
      </rPr>
      <t xml:space="preserve">
</t>
    </r>
    <r>
      <rPr>
        <sz val="11"/>
        <color rgb="FF000000"/>
        <rFont val="Calibri"/>
      </rPr>
      <t xml:space="preserve"> permit icmp host x.12.1.9 host x.12.1.10 echo</t>
    </r>
    <r>
      <rPr>
        <sz val="11"/>
        <color rgb="FF000000"/>
        <rFont val="Calibri"/>
      </rPr>
      <t xml:space="preserve">
</t>
    </r>
    <r>
      <rPr>
        <sz val="11"/>
        <color rgb="FF000000"/>
        <rFont val="Calibri"/>
      </rPr>
      <t xml:space="preserve"> permit icmp host x.12.1.9 host x.12.1.10 echo-reply</t>
    </r>
    <r>
      <rPr>
        <sz val="11"/>
        <color rgb="FF000000"/>
        <rFont val="Calibri"/>
      </rPr>
      <t xml:space="preserve">
</t>
    </r>
    <r>
      <rPr>
        <sz val="11"/>
        <color rgb="FF000000"/>
        <rFont val="Calibri"/>
      </rPr>
      <t xml:space="preserve"> permit tcp any host x.12.1.22 eq www</t>
    </r>
    <r>
      <rPr>
        <sz val="11"/>
        <color rgb="FF000000"/>
        <rFont val="Calibri"/>
      </rPr>
      <t xml:space="preserve">
</t>
    </r>
    <r>
      <rPr>
        <sz val="11"/>
        <color rgb="FF000000"/>
        <rFont val="Calibri"/>
      </rPr>
      <t xml:space="preserve"> deny   ip any any log-input</t>
    </r>
    <r>
      <rPr>
        <sz val="11"/>
        <color rgb="FF000000"/>
        <rFont val="Calibri"/>
      </rPr>
      <t xml:space="preserve">
</t>
    </r>
    <r>
      <rPr>
        <sz val="11"/>
        <color rgb="FF000000"/>
        <rFont val="Calibri"/>
      </rPr>
      <t>If the router is not configured to enforce approved authorizations for controlling the flow of information between interconnected networks, this is a finding.</t>
    </r>
  </si>
  <si>
    <t>V-216574</t>
  </si>
  <si>
    <r>
      <rPr>
        <sz val="11"/>
        <rFont val="Calibri"/>
      </rPr>
      <t>The Cisco perimeter router must be configured to only allow incoming communications from authorized sources to be routed to authorized destinations.</t>
    </r>
  </si>
  <si>
    <r>
      <rPr>
        <sz val="11"/>
        <color rgb="FF000000"/>
        <rFont val="Calibri"/>
      </rPr>
      <t>This requirement is not applicable for the DODIN Backbone.</t>
    </r>
    <r>
      <rPr>
        <sz val="11"/>
        <color rgb="FF000000"/>
        <rFont val="Calibri"/>
      </rPr>
      <t xml:space="preserve">
</t>
    </r>
    <r>
      <rPr>
        <sz val="11"/>
        <color rgb="FF000000"/>
        <rFont val="Calibri"/>
      </rPr>
      <t xml:space="preserve">Configure the router to allow only incoming communications from authorized sources to be routed to authorized destinations. </t>
    </r>
    <r>
      <rPr>
        <sz val="11"/>
        <color rgb="FF000000"/>
        <rFont val="Calibri"/>
      </rPr>
      <t xml:space="preserve">
</t>
    </r>
    <r>
      <rPr>
        <sz val="11"/>
        <color rgb="FF000000"/>
        <rFont val="Calibri"/>
      </rPr>
      <t>R1(config)#ip access-list extended FILTER_PERIMETER</t>
    </r>
    <r>
      <rPr>
        <sz val="11"/>
        <color rgb="FF000000"/>
        <rFont val="Calibri"/>
      </rPr>
      <t xml:space="preserve">
</t>
    </r>
    <r>
      <rPr>
        <sz val="11"/>
        <color rgb="FF000000"/>
        <rFont val="Calibri"/>
      </rPr>
      <t>R1(config-ext-nacl)#nn permit udp host x.12.1.9 host x.12.1.21 eq ntp</t>
    </r>
    <r>
      <rPr>
        <sz val="11"/>
        <color rgb="FF000000"/>
        <rFont val="Calibri"/>
      </rPr>
      <t xml:space="preserve">
</t>
    </r>
    <r>
      <rPr>
        <sz val="11"/>
        <color rgb="FF000000"/>
        <rFont val="Calibri"/>
      </rPr>
      <t>R1(config-ext-nacl)#end</t>
    </r>
  </si>
  <si>
    <r>
      <rPr>
        <sz val="11"/>
        <color rgb="FF000000"/>
        <rFont val="Calibri"/>
      </rPr>
      <t>Unrestricted traffic may contain malicious traffic that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Traffic can be restricted directly by an access control list (ACL), which is a firewall function, or by Policy Routing. Policy Routing is a technique used to make routing decisions based on a number of different criteria other than just the destination network, including source or destination network, source or destination address, source or destination port, protocol, packet size, and packet classification. This overrides the router's normal routing procedures used to control the specific paths of network traffic. It is normally used for traffic engineering but can also be used to meet security requirements; for example, traffic that is not allowed can be routed to the Null0 or discard interface. Policy Routing can also be used to control which prefixes appear in the routing table.</t>
    </r>
    <r>
      <rPr>
        <sz val="11"/>
        <color rgb="FF000000"/>
        <rFont val="Calibri"/>
      </rPr>
      <t xml:space="preserve">
</t>
    </r>
    <r>
      <rPr>
        <sz val="11"/>
        <color rgb="FF000000"/>
        <rFont val="Calibri"/>
      </rPr>
      <t>This requirement is intended to allow network administrators the flexibility to use whatever technique is most effective.</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</si>
  <si>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determine if the router allows only incoming communications from authorized sources to be routed to authorized destinations. The hypothetical example below allows inbound NTP from server x.1.12.9 only to host x.12.1.21.</t>
    </r>
    <r>
      <rPr>
        <sz val="11"/>
        <color rgb="FF000000"/>
        <rFont val="Calibri"/>
      </rPr>
      <t xml:space="preserve">
</t>
    </r>
    <r>
      <rPr>
        <sz val="11"/>
        <color rgb="FF000000"/>
        <rFont val="Calibri"/>
      </rPr>
      <t>ip access-list extended FILTER_PERIMETER</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permit udp host x.12.1.9 host x.12.1.21 eq ntp</t>
    </r>
    <r>
      <rPr>
        <sz val="11"/>
        <color rgb="FF000000"/>
        <rFont val="Calibri"/>
      </rPr>
      <t xml:space="preserve">
</t>
    </r>
    <r>
      <rPr>
        <sz val="11"/>
        <color rgb="FF000000"/>
        <rFont val="Calibri"/>
      </rPr>
      <t xml:space="preserve"> deny   ip any any log-input</t>
    </r>
    <r>
      <rPr>
        <sz val="11"/>
        <color rgb="FF000000"/>
        <rFont val="Calibri"/>
      </rPr>
      <t xml:space="preserve">
</t>
    </r>
    <r>
      <rPr>
        <sz val="11"/>
        <color rgb="FF000000"/>
        <rFont val="Calibri"/>
      </rPr>
      <t>If the router does not restrict incoming communications to allow only authorized sources and destinations, this is a finding.</t>
    </r>
  </si>
  <si>
    <t>V-216575</t>
  </si>
  <si>
    <r>
      <rPr>
        <sz val="11"/>
        <rFont val="Calibri"/>
      </rPr>
      <t>The Cisco perimeter router must be configured to block inbound packets with source Bogon IP address prefixes.</t>
    </r>
  </si>
  <si>
    <r>
      <rPr>
        <sz val="11"/>
        <color rgb="FF000000"/>
        <rFont val="Calibri"/>
      </rPr>
      <t>This requirement is not applicable for the DODIN Backbone.</t>
    </r>
    <r>
      <rPr>
        <sz val="11"/>
        <color rgb="FF000000"/>
        <rFont val="Calibri"/>
      </rPr>
      <t xml:space="preserve">
</t>
    </r>
    <r>
      <rPr>
        <sz val="11"/>
        <color rgb="FF000000"/>
        <rFont val="Calibri"/>
      </rPr>
      <t>Configure the perimeter to block inbound packets with Bogon source addresses.</t>
    </r>
    <r>
      <rPr>
        <sz val="11"/>
        <color rgb="FF000000"/>
        <rFont val="Calibri"/>
      </rPr>
      <t xml:space="preserve">
</t>
    </r>
    <r>
      <rPr>
        <sz val="11"/>
        <color rgb="FF000000"/>
        <rFont val="Calibri"/>
      </rPr>
      <t>Step 1: Configure an ACL containing the current Bogon prefixes as shown below.</t>
    </r>
    <r>
      <rPr>
        <sz val="11"/>
        <color rgb="FF000000"/>
        <rFont val="Calibri"/>
      </rPr>
      <t xml:space="preserve">
</t>
    </r>
    <r>
      <rPr>
        <sz val="11"/>
        <color rgb="FF000000"/>
        <rFont val="Calibri"/>
      </rPr>
      <t>R5(config)#ip access-list extended FILTER_PERIMETER</t>
    </r>
    <r>
      <rPr>
        <sz val="11"/>
        <color rgb="FF000000"/>
        <rFont val="Calibri"/>
      </rPr>
      <t xml:space="preserve">
</t>
    </r>
    <r>
      <rPr>
        <sz val="11"/>
        <color rgb="FF000000"/>
        <rFont val="Calibri"/>
      </rPr>
      <t>R5(config-ext-nacl)#deny ip 0.0.0.0 0.255.255.255 any log-input</t>
    </r>
    <r>
      <rPr>
        <sz val="11"/>
        <color rgb="FF000000"/>
        <rFont val="Calibri"/>
      </rPr>
      <t xml:space="preserve">
</t>
    </r>
    <r>
      <rPr>
        <sz val="11"/>
        <color rgb="FF000000"/>
        <rFont val="Calibri"/>
      </rPr>
      <t>R5(config-ext-nacl)#deny ip 10.0.0.0 0.255.255.255 any log-input</t>
    </r>
    <r>
      <rPr>
        <sz val="11"/>
        <color rgb="FF000000"/>
        <rFont val="Calibri"/>
      </rPr>
      <t xml:space="preserve">
</t>
    </r>
    <r>
      <rPr>
        <sz val="11"/>
        <color rgb="FF000000"/>
        <rFont val="Calibri"/>
      </rPr>
      <t>R5(config-ext-nacl)#deny ip 100.64.0.0 0.63.255.255 any log-input</t>
    </r>
    <r>
      <rPr>
        <sz val="11"/>
        <color rgb="FF000000"/>
        <rFont val="Calibri"/>
      </rPr>
      <t xml:space="preserve">
</t>
    </r>
    <r>
      <rPr>
        <sz val="11"/>
        <color rgb="FF000000"/>
        <rFont val="Calibri"/>
      </rPr>
      <t>R5(config-ext-nacl)#deny ip 127.0.0.0 0.255.255.255 any log-input</t>
    </r>
    <r>
      <rPr>
        <sz val="11"/>
        <color rgb="FF000000"/>
        <rFont val="Calibri"/>
      </rPr>
      <t xml:space="preserve">
</t>
    </r>
    <r>
      <rPr>
        <sz val="11"/>
        <color rgb="FF000000"/>
        <rFont val="Calibri"/>
      </rPr>
      <t>R5(config-ext-nacl)#deny ip 169.254.0.0 0.0.255.255 any log-input</t>
    </r>
    <r>
      <rPr>
        <sz val="11"/>
        <color rgb="FF000000"/>
        <rFont val="Calibri"/>
      </rPr>
      <t xml:space="preserve">
</t>
    </r>
    <r>
      <rPr>
        <sz val="11"/>
        <color rgb="FF000000"/>
        <rFont val="Calibri"/>
      </rPr>
      <t>R5(config-ext-nacl)#deny ip 172.16.0.0 0.15.255.255 any log-input</t>
    </r>
    <r>
      <rPr>
        <sz val="11"/>
        <color rgb="FF000000"/>
        <rFont val="Calibri"/>
      </rPr>
      <t xml:space="preserve">
</t>
    </r>
    <r>
      <rPr>
        <sz val="11"/>
        <color rgb="FF000000"/>
        <rFont val="Calibri"/>
      </rPr>
      <t>R5(config-ext-nacl)#deny ip 192.0.0.0 0.0.0.255 any log-input</t>
    </r>
    <r>
      <rPr>
        <sz val="11"/>
        <color rgb="FF000000"/>
        <rFont val="Calibri"/>
      </rPr>
      <t xml:space="preserve">
</t>
    </r>
    <r>
      <rPr>
        <sz val="11"/>
        <color rgb="FF000000"/>
        <rFont val="Calibri"/>
      </rPr>
      <t>R5(config-ext-nacl)#deny ip 192.0.2.0 0.0.0.255 any log-input</t>
    </r>
    <r>
      <rPr>
        <sz val="11"/>
        <color rgb="FF000000"/>
        <rFont val="Calibri"/>
      </rPr>
      <t xml:space="preserve">
</t>
    </r>
    <r>
      <rPr>
        <sz val="11"/>
        <color rgb="FF000000"/>
        <rFont val="Calibri"/>
      </rPr>
      <t>R5(config-ext-nacl)#deny ip 192.168.0.0 0.0.255.255 any log-input</t>
    </r>
    <r>
      <rPr>
        <sz val="11"/>
        <color rgb="FF000000"/>
        <rFont val="Calibri"/>
      </rPr>
      <t xml:space="preserve">
</t>
    </r>
    <r>
      <rPr>
        <sz val="11"/>
        <color rgb="FF000000"/>
        <rFont val="Calibri"/>
      </rPr>
      <t>R5(config-ext-nacl)#deny ip 198.18.0.0 0.1.255.255 any log-input</t>
    </r>
    <r>
      <rPr>
        <sz val="11"/>
        <color rgb="FF000000"/>
        <rFont val="Calibri"/>
      </rPr>
      <t xml:space="preserve">
</t>
    </r>
    <r>
      <rPr>
        <sz val="11"/>
        <color rgb="FF000000"/>
        <rFont val="Calibri"/>
      </rPr>
      <t>R5(config-ext-nacl)#deny ip 198.51.100.0 0.0.0.255 any log-input</t>
    </r>
    <r>
      <rPr>
        <sz val="11"/>
        <color rgb="FF000000"/>
        <rFont val="Calibri"/>
      </rPr>
      <t xml:space="preserve">
</t>
    </r>
    <r>
      <rPr>
        <sz val="11"/>
        <color rgb="FF000000"/>
        <rFont val="Calibri"/>
      </rPr>
      <t>R5(config-ext-nacl)#deny ip 203.0.113.0 0.0.0.255 any log-input</t>
    </r>
    <r>
      <rPr>
        <sz val="11"/>
        <color rgb="FF000000"/>
        <rFont val="Calibri"/>
      </rPr>
      <t xml:space="preserve">
</t>
    </r>
    <r>
      <rPr>
        <sz val="11"/>
        <color rgb="FF000000"/>
        <rFont val="Calibri"/>
      </rPr>
      <t>R5(config-ext-nacl)#deny ip 224.0.0.0 31.255.255.255 any log-input</t>
    </r>
    <r>
      <rPr>
        <sz val="11"/>
        <color rgb="FF000000"/>
        <rFont val="Calibri"/>
      </rPr>
      <t xml:space="preserve">
</t>
    </r>
    <r>
      <rPr>
        <sz val="11"/>
        <color rgb="FF000000"/>
        <rFont val="Calibri"/>
      </rPr>
      <t>R5(config-ext-nacl)#deny ip 240.0.0.0 15.255.255.255 any log-input</t>
    </r>
    <r>
      <rPr>
        <sz val="11"/>
        <color rgb="FF000000"/>
        <rFont val="Calibri"/>
      </rPr>
      <t xml:space="preserve">
</t>
    </r>
    <r>
      <rPr>
        <sz val="11"/>
        <color rgb="FF000000"/>
        <rFont val="Calibri"/>
      </rPr>
      <t>R5(config-ext-nacl)#permit tcp any any established</t>
    </r>
    <r>
      <rPr>
        <sz val="11"/>
        <color rgb="FF000000"/>
        <rFont val="Calibri"/>
      </rPr>
      <t xml:space="preserve">
</t>
    </r>
    <r>
      <rPr>
        <sz val="11"/>
        <color rgb="FF000000"/>
        <rFont val="Calibri"/>
      </rPr>
      <t>R5(config-ext-nacl)#permit tcp host x.12.1.9 host x.12.1.10 eq bgp</t>
    </r>
    <r>
      <rPr>
        <sz val="11"/>
        <color rgb="FF000000"/>
        <rFont val="Calibri"/>
      </rPr>
      <t xml:space="preserve">
</t>
    </r>
    <r>
      <rPr>
        <sz val="11"/>
        <color rgb="FF000000"/>
        <rFont val="Calibri"/>
      </rPr>
      <t>R5(config-ext-nacl)#permit tcp host x.12.1.9 eq bgp host x.12.1.10</t>
    </r>
    <r>
      <rPr>
        <sz val="11"/>
        <color rgb="FF000000"/>
        <rFont val="Calibri"/>
      </rPr>
      <t xml:space="preserve">
</t>
    </r>
    <r>
      <rPr>
        <sz val="11"/>
        <color rgb="FF000000"/>
        <rFont val="Calibri"/>
      </rPr>
      <t>R5(config-ext-nacl)#permit icmp host x.12.1.9 host x.12.1.10 echo</t>
    </r>
    <r>
      <rPr>
        <sz val="11"/>
        <color rgb="FF000000"/>
        <rFont val="Calibri"/>
      </rPr>
      <t xml:space="preserve">
</t>
    </r>
    <r>
      <rPr>
        <sz val="11"/>
        <color rgb="FF000000"/>
        <rFont val="Calibri"/>
      </rPr>
      <t>R5(config-ext-nacl)#permit icmp host x.12.1.9 host x.12.1.10 echo-reply</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R5(config-ext-nacl)#deny ip any any log-input</t>
    </r>
    <r>
      <rPr>
        <sz val="11"/>
        <color rgb="FF000000"/>
        <rFont val="Calibri"/>
      </rPr>
      <t xml:space="preserve">
</t>
    </r>
    <r>
      <rPr>
        <sz val="11"/>
        <color rgb="FF000000"/>
        <rFont val="Calibri"/>
      </rPr>
      <t>R5(config-ext-nacl)#end</t>
    </r>
    <r>
      <rPr>
        <sz val="11"/>
        <color rgb="FF000000"/>
        <rFont val="Calibri"/>
      </rPr>
      <t xml:space="preserve">
</t>
    </r>
    <r>
      <rPr>
        <sz val="11"/>
        <color rgb="FF000000"/>
        <rFont val="Calibri"/>
      </rPr>
      <t>Step 2: Apply the ACL inbound on all external interfaces.</t>
    </r>
    <r>
      <rPr>
        <sz val="11"/>
        <color rgb="FF000000"/>
        <rFont val="Calibri"/>
      </rPr>
      <t xml:space="preserve">
</t>
    </r>
    <r>
      <rPr>
        <sz val="11"/>
        <color rgb="FF000000"/>
        <rFont val="Calibri"/>
      </rPr>
      <t>R2(config)#int g0/0</t>
    </r>
    <r>
      <rPr>
        <sz val="11"/>
        <color rgb="FF000000"/>
        <rFont val="Calibri"/>
      </rPr>
      <t xml:space="preserve">
</t>
    </r>
    <r>
      <rPr>
        <sz val="11"/>
        <color rgb="FF000000"/>
        <rFont val="Calibri"/>
      </rPr>
      <t>R1(config-if)#ip access-group  FILTER_PERIMETER in</t>
    </r>
    <r>
      <rPr>
        <sz val="11"/>
        <color rgb="FF000000"/>
        <rFont val="Calibri"/>
      </rPr>
      <t xml:space="preserve">
</t>
    </r>
    <r>
      <rPr>
        <sz val="11"/>
        <color rgb="FF000000"/>
        <rFont val="Calibri"/>
      </rPr>
      <t>R1(config-if)#end</t>
    </r>
  </si>
  <si>
    <r>
      <rPr>
        <sz val="11"/>
        <color rgb="FF000000"/>
        <rFont val="Calibri"/>
      </rPr>
      <t>Packets with Bogon IP source addresses should never be allowed to traverse the IP core. Bogon IP networks are RFC1918 addresses or address blocks that have never been assigned by the IANA or have been reserved.</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</si>
  <si>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that an ingress Access Control List (ACL) applied to all external interfaces is blocking packets with Bogon source addresses.</t>
    </r>
    <r>
      <rPr>
        <sz val="11"/>
        <color rgb="FF000000"/>
        <rFont val="Calibri"/>
      </rPr>
      <t xml:space="preserve">
</t>
    </r>
    <r>
      <rPr>
        <sz val="11"/>
        <color rgb="FF000000"/>
        <rFont val="Calibri"/>
      </rPr>
      <t>Step 1: Verify an ACL has been configured containing the current Bogon prefixes as shown in the example below.</t>
    </r>
    <r>
      <rPr>
        <sz val="11"/>
        <color rgb="FF000000"/>
        <rFont val="Calibri"/>
      </rPr>
      <t xml:space="preserve">
</t>
    </r>
    <r>
      <rPr>
        <sz val="11"/>
        <color rgb="FF000000"/>
        <rFont val="Calibri"/>
      </rPr>
      <t>ip access-list extended FILTER_PERIMETER</t>
    </r>
    <r>
      <rPr>
        <sz val="11"/>
        <color rgb="FF000000"/>
        <rFont val="Calibri"/>
      </rPr>
      <t xml:space="preserve">
</t>
    </r>
    <r>
      <rPr>
        <sz val="11"/>
        <color rgb="FF000000"/>
        <rFont val="Calibri"/>
      </rPr>
      <t xml:space="preserve"> deny   ip 0.0.0.0 0.255.255.255 any log-input</t>
    </r>
    <r>
      <rPr>
        <sz val="11"/>
        <color rgb="FF000000"/>
        <rFont val="Calibri"/>
      </rPr>
      <t xml:space="preserve">
</t>
    </r>
    <r>
      <rPr>
        <sz val="11"/>
        <color rgb="FF000000"/>
        <rFont val="Calibri"/>
      </rPr>
      <t xml:space="preserve"> deny   ip 10.0.0.0 0.255.255.255 any log-input</t>
    </r>
    <r>
      <rPr>
        <sz val="11"/>
        <color rgb="FF000000"/>
        <rFont val="Calibri"/>
      </rPr>
      <t xml:space="preserve">
</t>
    </r>
    <r>
      <rPr>
        <sz val="11"/>
        <color rgb="FF000000"/>
        <rFont val="Calibri"/>
      </rPr>
      <t xml:space="preserve"> deny   ip 100.64.0.0 0.63.255.255 any log-input</t>
    </r>
    <r>
      <rPr>
        <sz val="11"/>
        <color rgb="FF000000"/>
        <rFont val="Calibri"/>
      </rPr>
      <t xml:space="preserve">
</t>
    </r>
    <r>
      <rPr>
        <sz val="11"/>
        <color rgb="FF000000"/>
        <rFont val="Calibri"/>
      </rPr>
      <t xml:space="preserve"> deny   ip 127.0.0.0 0.255.255.255 any log-input</t>
    </r>
    <r>
      <rPr>
        <sz val="11"/>
        <color rgb="FF000000"/>
        <rFont val="Calibri"/>
      </rPr>
      <t xml:space="preserve">
</t>
    </r>
    <r>
      <rPr>
        <sz val="11"/>
        <color rgb="FF000000"/>
        <rFont val="Calibri"/>
      </rPr>
      <t xml:space="preserve"> deny   ip 169.254.0.0 0.0.255.255 any log-input</t>
    </r>
    <r>
      <rPr>
        <sz val="11"/>
        <color rgb="FF000000"/>
        <rFont val="Calibri"/>
      </rPr>
      <t xml:space="preserve">
</t>
    </r>
    <r>
      <rPr>
        <sz val="11"/>
        <color rgb="FF000000"/>
        <rFont val="Calibri"/>
      </rPr>
      <t xml:space="preserve"> deny   ip 172.16.0.0 0.15.255.255 any log-input</t>
    </r>
    <r>
      <rPr>
        <sz val="11"/>
        <color rgb="FF000000"/>
        <rFont val="Calibri"/>
      </rPr>
      <t xml:space="preserve">
</t>
    </r>
    <r>
      <rPr>
        <sz val="11"/>
        <color rgb="FF000000"/>
        <rFont val="Calibri"/>
      </rPr>
      <t xml:space="preserve"> deny   ip 192.0.0.0 0.0.0.255 any log-input</t>
    </r>
    <r>
      <rPr>
        <sz val="11"/>
        <color rgb="FF000000"/>
        <rFont val="Calibri"/>
      </rPr>
      <t xml:space="preserve">
</t>
    </r>
    <r>
      <rPr>
        <sz val="11"/>
        <color rgb="FF000000"/>
        <rFont val="Calibri"/>
      </rPr>
      <t xml:space="preserve"> deny   ip 192.0.2.0 0.0.0.255 any log-input</t>
    </r>
    <r>
      <rPr>
        <sz val="11"/>
        <color rgb="FF000000"/>
        <rFont val="Calibri"/>
      </rPr>
      <t xml:space="preserve">
</t>
    </r>
    <r>
      <rPr>
        <sz val="11"/>
        <color rgb="FF000000"/>
        <rFont val="Calibri"/>
      </rPr>
      <t xml:space="preserve"> deny   ip 192.168.0.0 0.0.255.255 any log-input</t>
    </r>
    <r>
      <rPr>
        <sz val="11"/>
        <color rgb="FF000000"/>
        <rFont val="Calibri"/>
      </rPr>
      <t xml:space="preserve">
</t>
    </r>
    <r>
      <rPr>
        <sz val="11"/>
        <color rgb="FF000000"/>
        <rFont val="Calibri"/>
      </rPr>
      <t xml:space="preserve"> deny   ip 198.18.0.0 0.1.255.255 any log-input</t>
    </r>
    <r>
      <rPr>
        <sz val="11"/>
        <color rgb="FF000000"/>
        <rFont val="Calibri"/>
      </rPr>
      <t xml:space="preserve">
</t>
    </r>
    <r>
      <rPr>
        <sz val="11"/>
        <color rgb="FF000000"/>
        <rFont val="Calibri"/>
      </rPr>
      <t xml:space="preserve"> deny   ip 198.51.100.0 0.0.0.255 any log-input</t>
    </r>
    <r>
      <rPr>
        <sz val="11"/>
        <color rgb="FF000000"/>
        <rFont val="Calibri"/>
      </rPr>
      <t xml:space="preserve">
</t>
    </r>
    <r>
      <rPr>
        <sz val="11"/>
        <color rgb="FF000000"/>
        <rFont val="Calibri"/>
      </rPr>
      <t xml:space="preserve"> deny   ip 203.0.113.0 0.0.0.255 any log-input</t>
    </r>
    <r>
      <rPr>
        <sz val="11"/>
        <color rgb="FF000000"/>
        <rFont val="Calibri"/>
      </rPr>
      <t xml:space="preserve">
</t>
    </r>
    <r>
      <rPr>
        <sz val="11"/>
        <color rgb="FF000000"/>
        <rFont val="Calibri"/>
      </rPr>
      <t xml:space="preserve"> deny   ip 224.0.0.0 31.255.255.255 any log-input</t>
    </r>
    <r>
      <rPr>
        <sz val="11"/>
        <color rgb="FF000000"/>
        <rFont val="Calibri"/>
      </rPr>
      <t xml:space="preserve">
</t>
    </r>
    <r>
      <rPr>
        <sz val="11"/>
        <color rgb="FF000000"/>
        <rFont val="Calibri"/>
      </rPr>
      <t xml:space="preserve"> deny   ip 240.0.0.0 15.255.255.255 any log-input</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permit tcp host x.12.1.9 host x.12.1.10 eq bgp</t>
    </r>
    <r>
      <rPr>
        <sz val="11"/>
        <color rgb="FF000000"/>
        <rFont val="Calibri"/>
      </rPr>
      <t xml:space="preserve">
</t>
    </r>
    <r>
      <rPr>
        <sz val="11"/>
        <color rgb="FF000000"/>
        <rFont val="Calibri"/>
      </rPr>
      <t xml:space="preserve"> permit tcp host x.12.1.9 eq bgp host x.12.1.10</t>
    </r>
    <r>
      <rPr>
        <sz val="11"/>
        <color rgb="FF000000"/>
        <rFont val="Calibri"/>
      </rPr>
      <t xml:space="preserve">
</t>
    </r>
    <r>
      <rPr>
        <sz val="11"/>
        <color rgb="FF000000"/>
        <rFont val="Calibri"/>
      </rPr>
      <t xml:space="preserve"> permit icmp host x.12.1.9 host x.12.1.10 echo</t>
    </r>
    <r>
      <rPr>
        <sz val="11"/>
        <color rgb="FF000000"/>
        <rFont val="Calibri"/>
      </rPr>
      <t xml:space="preserve">
</t>
    </r>
    <r>
      <rPr>
        <sz val="11"/>
        <color rgb="FF000000"/>
        <rFont val="Calibri"/>
      </rPr>
      <t xml:space="preserve"> permit icmp host x.12.1.9 host x.12.1.10 echo-reply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 any any log-input</t>
    </r>
    <r>
      <rPr>
        <sz val="11"/>
        <color rgb="FF000000"/>
        <rFont val="Calibri"/>
      </rPr>
      <t xml:space="preserve">
</t>
    </r>
    <r>
      <rPr>
        <sz val="11"/>
        <color rgb="FF000000"/>
        <rFont val="Calibri"/>
      </rPr>
      <t>Step 2: Verify that the inbound ACL applied to all external interfaces will block all traffic from Bogon source addresses.</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ip address x.12.1.10 255.255.255.254</t>
    </r>
    <r>
      <rPr>
        <sz val="11"/>
        <color rgb="FF000000"/>
        <rFont val="Calibri"/>
      </rPr>
      <t xml:space="preserve">
</t>
    </r>
    <r>
      <rPr>
        <sz val="11"/>
        <color rgb="FF000000"/>
        <rFont val="Calibri"/>
      </rPr>
      <t xml:space="preserve"> ip access-group FILTER_PERIMETER in</t>
    </r>
    <r>
      <rPr>
        <sz val="11"/>
        <color rgb="FF000000"/>
        <rFont val="Calibri"/>
      </rPr>
      <t xml:space="preserve">
</t>
    </r>
    <r>
      <rPr>
        <sz val="11"/>
        <color rgb="FF000000"/>
        <rFont val="Calibri"/>
      </rPr>
      <t>If the router is not configured to block inbound packets with source Bogon IP address prefixes, this is a finding.</t>
    </r>
  </si>
  <si>
    <t>V-216576</t>
  </si>
  <si>
    <r>
      <rPr>
        <sz val="11"/>
        <rFont val="Calibri"/>
      </rPr>
      <t>The Cisco perimeter router must be configured to protect an enclave connected to an approved gateway by using an inbound filter that only permits packets with destination addresses within the sites address space.</t>
    </r>
  </si>
  <si>
    <r>
      <rPr>
        <sz val="11"/>
        <color rgb="FF000000"/>
        <rFont val="Calibri"/>
      </rPr>
      <t>This requirement is not applicable for the DODIN backbone.</t>
    </r>
    <r>
      <rPr>
        <sz val="11"/>
        <color rgb="FF000000"/>
        <rFont val="Calibri"/>
      </rPr>
      <t xml:space="preserve">
</t>
    </r>
    <r>
      <rPr>
        <sz val="11"/>
        <color rgb="FF000000"/>
        <rFont val="Calibri"/>
      </rPr>
      <t>Configure the ingress ACL of the perimeter router connected to an approved gateway to only permit packets with destination addresses of the site's NIPRNet address space or a destination address belonging to the address block assigned by the approved gateway network service provider as shown in the example below.</t>
    </r>
    <r>
      <rPr>
        <sz val="11"/>
        <color rgb="FF000000"/>
        <rFont val="Calibri"/>
      </rPr>
      <t xml:space="preserve">
</t>
    </r>
    <r>
      <rPr>
        <sz val="11"/>
        <color rgb="FF000000"/>
        <rFont val="Calibri"/>
      </rPr>
      <t>R5(config)#ip access-list extended FILTER_ISP</t>
    </r>
    <r>
      <rPr>
        <sz val="11"/>
        <color rgb="FF000000"/>
        <rFont val="Calibri"/>
      </rPr>
      <t xml:space="preserve">
</t>
    </r>
    <r>
      <rPr>
        <sz val="11"/>
        <color rgb="FF000000"/>
        <rFont val="Calibri"/>
      </rPr>
      <t>R5(config-ext-nacl)#permit tcp any any established</t>
    </r>
    <r>
      <rPr>
        <sz val="11"/>
        <color rgb="FF000000"/>
        <rFont val="Calibri"/>
      </rPr>
      <t xml:space="preserve">
</t>
    </r>
    <r>
      <rPr>
        <sz val="11"/>
        <color rgb="FF000000"/>
        <rFont val="Calibri"/>
      </rPr>
      <t>R5(config-ext-nacl)#permit icmp host x.12.1.16 host x.12.1.17 echo</t>
    </r>
    <r>
      <rPr>
        <sz val="11"/>
        <color rgb="FF000000"/>
        <rFont val="Calibri"/>
      </rPr>
      <t xml:space="preserve">
</t>
    </r>
    <r>
      <rPr>
        <sz val="11"/>
        <color rgb="FF000000"/>
        <rFont val="Calibri"/>
      </rPr>
      <t>R5(config-ext-nacl)#permit icmp host x.12.1.16 host x.12.1.17 echo-reply</t>
    </r>
    <r>
      <rPr>
        <sz val="11"/>
        <color rgb="FF000000"/>
        <rFont val="Calibri"/>
      </rPr>
      <t xml:space="preserve">
</t>
    </r>
    <r>
      <rPr>
        <sz val="11"/>
        <color rgb="FF000000"/>
        <rFont val="Calibri"/>
      </rPr>
      <t>R5(config-ext-nacl)#permit tcp any host x.12.1.22 eq www</t>
    </r>
    <r>
      <rPr>
        <sz val="11"/>
        <color rgb="FF000000"/>
        <rFont val="Calibri"/>
      </rPr>
      <t xml:space="preserve">
</t>
    </r>
    <r>
      <rPr>
        <sz val="11"/>
        <color rgb="FF000000"/>
        <rFont val="Calibri"/>
      </rPr>
      <t>R5(config-ext-nacl)#permit tcp any host x.12.1.23 eq www</t>
    </r>
    <r>
      <rPr>
        <sz val="11"/>
        <color rgb="FF000000"/>
        <rFont val="Calibri"/>
      </rPr>
      <t xml:space="preserve">
</t>
    </r>
    <r>
      <rPr>
        <sz val="11"/>
        <color rgb="FF000000"/>
        <rFont val="Calibri"/>
      </rPr>
      <t>R5(config-ext-nacl)#permit 50 any host x.12.1.24</t>
    </r>
    <r>
      <rPr>
        <sz val="11"/>
        <color rgb="FF000000"/>
        <rFont val="Calibri"/>
      </rPr>
      <t xml:space="preserve">
</t>
    </r>
    <r>
      <rPr>
        <sz val="11"/>
        <color rgb="FF000000"/>
        <rFont val="Calibri"/>
      </rPr>
      <t>R5(config-ext-nacl)#permit 51 any host x.12.1.24</t>
    </r>
    <r>
      <rPr>
        <sz val="11"/>
        <color rgb="FF000000"/>
        <rFont val="Calibri"/>
      </rPr>
      <t xml:space="preserve">
</t>
    </r>
    <r>
      <rPr>
        <sz val="11"/>
        <color rgb="FF000000"/>
        <rFont val="Calibri"/>
      </rPr>
      <t>R5(config-ext-nacl)#deny ip any any log-input</t>
    </r>
    <r>
      <rPr>
        <sz val="11"/>
        <color rgb="FF000000"/>
        <rFont val="Calibri"/>
      </rPr>
      <t xml:space="preserve">
</t>
    </r>
    <r>
      <rPr>
        <sz val="11"/>
        <color rgb="FF000000"/>
        <rFont val="Calibri"/>
      </rPr>
      <t>R5(config-ext-nacl)#end</t>
    </r>
  </si>
  <si>
    <r>
      <rPr>
        <sz val="11"/>
        <color rgb="FF000000"/>
        <rFont val="Calibri"/>
      </rPr>
      <t>Enclaves with approved gateway connections must take additional steps to ensure there is no compromise on the enclave network or NIPRNet. Without verifying the destination address of traffic coming from the site's approved gateway, the perimeter router could be routing transit data from the internet into the NIPRNet. This could also make the perimeter router vulnerable to a denial-of-service (DoS) attack and provide a back door into the NIPRNet. The DOD enclave must ensure the ingress filter applied to external interfaces on a perimeter router connecting to an approved gateway is secure through filters permitting packets with a destination address belonging to the DOD enclave's address block.</t>
    </r>
  </si>
  <si>
    <r>
      <rPr>
        <sz val="11"/>
        <color rgb="FF000000"/>
        <rFont val="Calibri"/>
      </rPr>
      <t>This requirement is not applicable for the DODIN backbone.</t>
    </r>
    <r>
      <rPr>
        <sz val="11"/>
        <color rgb="FF000000"/>
        <rFont val="Calibri"/>
      </rPr>
      <t xml:space="preserve">
</t>
    </r>
    <r>
      <rPr>
        <sz val="11"/>
        <color rgb="FF000000"/>
        <rFont val="Calibri"/>
      </rPr>
      <t>Step 1: Verify the interface connecting to ISP has an inbound ACL as shown in the example below.</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description Link to ISP</t>
    </r>
    <r>
      <rPr>
        <sz val="11"/>
        <color rgb="FF000000"/>
        <rFont val="Calibri"/>
      </rPr>
      <t xml:space="preserve">
</t>
    </r>
    <r>
      <rPr>
        <sz val="11"/>
        <color rgb="FF000000"/>
        <rFont val="Calibri"/>
      </rPr>
      <t xml:space="preserve"> ip address x.22.1.15 255.255.255.240</t>
    </r>
    <r>
      <rPr>
        <sz val="11"/>
        <color rgb="FF000000"/>
        <rFont val="Calibri"/>
      </rPr>
      <t xml:space="preserve">
</t>
    </r>
    <r>
      <rPr>
        <sz val="11"/>
        <color rgb="FF000000"/>
        <rFont val="Calibri"/>
      </rPr>
      <t xml:space="preserve"> ip access-group FILTER_ISP in</t>
    </r>
    <r>
      <rPr>
        <sz val="11"/>
        <color rgb="FF000000"/>
        <rFont val="Calibri"/>
      </rPr>
      <t xml:space="preserve">
</t>
    </r>
    <r>
      <rPr>
        <sz val="11"/>
        <color rgb="FF000000"/>
        <rFont val="Calibri"/>
      </rPr>
      <t>Step 2: Verify that the ACL only allows traffic to specific destination addresses (i.e., enclave’s NIPRNet address space) as shown in the example below.</t>
    </r>
    <r>
      <rPr>
        <sz val="11"/>
        <color rgb="FF000000"/>
        <rFont val="Calibri"/>
      </rPr>
      <t xml:space="preserve">
</t>
    </r>
    <r>
      <rPr>
        <sz val="11"/>
        <color rgb="FF000000"/>
        <rFont val="Calibri"/>
      </rPr>
      <t>ip access-list extended FILTER_ISP</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permit icmp host x.12.1.16 host x.12.1.17 echo</t>
    </r>
    <r>
      <rPr>
        <sz val="11"/>
        <color rgb="FF000000"/>
        <rFont val="Calibri"/>
      </rPr>
      <t xml:space="preserve">
</t>
    </r>
    <r>
      <rPr>
        <sz val="11"/>
        <color rgb="FF000000"/>
        <rFont val="Calibri"/>
      </rPr>
      <t xml:space="preserve"> permit icmp host x.12.1.16 host x.12.1.17 echo-reply</t>
    </r>
    <r>
      <rPr>
        <sz val="11"/>
        <color rgb="FF000000"/>
        <rFont val="Calibri"/>
      </rPr>
      <t xml:space="preserve">
</t>
    </r>
    <r>
      <rPr>
        <sz val="11"/>
        <color rgb="FF000000"/>
        <rFont val="Calibri"/>
      </rPr>
      <t xml:space="preserve"> permit tcp any host x.12.1.22 eq www</t>
    </r>
    <r>
      <rPr>
        <sz val="11"/>
        <color rgb="FF000000"/>
        <rFont val="Calibri"/>
      </rPr>
      <t xml:space="preserve">
</t>
    </r>
    <r>
      <rPr>
        <sz val="11"/>
        <color rgb="FF000000"/>
        <rFont val="Calibri"/>
      </rPr>
      <t xml:space="preserve"> permit tcp any host x.12.1.23 eq www</t>
    </r>
    <r>
      <rPr>
        <sz val="11"/>
        <color rgb="FF000000"/>
        <rFont val="Calibri"/>
      </rPr>
      <t xml:space="preserve">
</t>
    </r>
    <r>
      <rPr>
        <sz val="11"/>
        <color rgb="FF000000"/>
        <rFont val="Calibri"/>
      </rPr>
      <t xml:space="preserve"> permit 50 any host x.12.1.24</t>
    </r>
    <r>
      <rPr>
        <sz val="11"/>
        <color rgb="FF000000"/>
        <rFont val="Calibri"/>
      </rPr>
      <t xml:space="preserve">
</t>
    </r>
    <r>
      <rPr>
        <sz val="11"/>
        <color rgb="FF000000"/>
        <rFont val="Calibri"/>
      </rPr>
      <t xml:space="preserve"> permit 51 any host x.12.1.24</t>
    </r>
    <r>
      <rPr>
        <sz val="11"/>
        <color rgb="FF000000"/>
        <rFont val="Calibri"/>
      </rPr>
      <t xml:space="preserve">
</t>
    </r>
    <r>
      <rPr>
        <sz val="11"/>
        <color rgb="FF000000"/>
        <rFont val="Calibri"/>
      </rPr>
      <t xml:space="preserve"> deny   ip any any log-input</t>
    </r>
    <r>
      <rPr>
        <sz val="11"/>
        <color rgb="FF000000"/>
        <rFont val="Calibri"/>
      </rPr>
      <t xml:space="preserve">
</t>
    </r>
    <r>
      <rPr>
        <sz val="11"/>
        <color rgb="FF000000"/>
        <rFont val="Calibri"/>
      </rPr>
      <t>Note: An approved gateway is any external connection from a DOD NIPRNet enclave to an internet service provider, network owned by a contractor, or non-DOD federal agency that has been approved by either the DOD CIO or the DOD Component CIO. This approved gateway requirement does not apply to commercial cloud connections when the cloud service provider (CSP) network is connected via the NIPRNet Boundary Cloud Access Point (BCAP).</t>
    </r>
    <r>
      <rPr>
        <sz val="11"/>
        <color rgb="FF000000"/>
        <rFont val="Calibri"/>
      </rPr>
      <t xml:space="preserve">
</t>
    </r>
    <r>
      <rPr>
        <sz val="11"/>
        <color rgb="FF000000"/>
        <rFont val="Calibri"/>
      </rPr>
      <t>If the ingress ACL bound to the interface connecting to an approved gateway permits packets with addresses other than those specified, such as destination addresses of the site's NIPRNet address space or a destination address belonging to the address block assigned by the approved gateway network service provider, this is a finding.</t>
    </r>
  </si>
  <si>
    <t>V-216577</t>
  </si>
  <si>
    <r>
      <rPr>
        <sz val="11"/>
        <rFont val="Calibri"/>
      </rPr>
      <t>The Cisco perimeter router must be configured to not be a Border Gateway Protocol (BGP) peer to an approved gateway service provider.</t>
    </r>
  </si>
  <si>
    <r>
      <rPr>
        <sz val="11"/>
        <color rgb="FF000000"/>
        <rFont val="Calibri"/>
      </rPr>
      <t>This requirement is not applicable for the DODIN backbone.</t>
    </r>
    <r>
      <rPr>
        <sz val="11"/>
        <color rgb="FF000000"/>
        <rFont val="Calibri"/>
      </rPr>
      <t xml:space="preserve">
</t>
    </r>
    <r>
      <rPr>
        <sz val="11"/>
        <color rgb="FF000000"/>
        <rFont val="Calibri"/>
      </rPr>
      <t>Remove any BGP neighbors belonging to the approved gateway service provider and configure a static route to forward internet-bound traffic to the approved gateway as shown in the example below.</t>
    </r>
    <r>
      <rPr>
        <sz val="11"/>
        <color rgb="FF000000"/>
        <rFont val="Calibri"/>
      </rPr>
      <t xml:space="preserve">
</t>
    </r>
    <r>
      <rPr>
        <sz val="11"/>
        <color rgb="FF000000"/>
        <rFont val="Calibri"/>
      </rPr>
      <t>R5(config)#ip route 0.0.0.0 0.0.0.0 x.22.1.14</t>
    </r>
  </si>
  <si>
    <r>
      <rPr>
        <sz val="11"/>
        <color rgb="FF000000"/>
        <rFont val="Calibri"/>
      </rPr>
      <t>ISPs use BGP to share route information with other autonomous systems (i.e., other ISPs and corporate networks). If the perimeter router was configured to BGP peer with an ISP, NIPRNet routes could be advertised to the ISP, thereby creating a backdoor connection from the internet to the NIPRNet.</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</si>
  <si>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and verify that it is not BGP peering with an approved gateway service provider.</t>
    </r>
    <r>
      <rPr>
        <sz val="11"/>
        <color rgb="FF000000"/>
        <rFont val="Calibri"/>
      </rPr>
      <t xml:space="preserve">
</t>
    </r>
    <r>
      <rPr>
        <sz val="11"/>
        <color rgb="FF000000"/>
        <rFont val="Calibri"/>
      </rPr>
      <t>Step 1: Determine the IP address of the ISP router.</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description Link to ISP</t>
    </r>
    <r>
      <rPr>
        <sz val="11"/>
        <color rgb="FF000000"/>
        <rFont val="Calibri"/>
      </rPr>
      <t xml:space="preserve">
</t>
    </r>
    <r>
      <rPr>
        <sz val="11"/>
        <color rgb="FF000000"/>
        <rFont val="Calibri"/>
      </rPr>
      <t xml:space="preserve"> ip address x.22.1.15 255.255.255.240</t>
    </r>
    <r>
      <rPr>
        <sz val="11"/>
        <color rgb="FF000000"/>
        <rFont val="Calibri"/>
      </rPr>
      <t xml:space="preserve">
</t>
    </r>
    <r>
      <rPr>
        <sz val="11"/>
        <color rgb="FF000000"/>
        <rFont val="Calibri"/>
      </rPr>
      <t>Step 2: Verify that the router is not BGP peering with this router.</t>
    </r>
    <r>
      <rPr>
        <sz val="11"/>
        <color rgb="FF000000"/>
        <rFont val="Calibri"/>
      </rPr>
      <t xml:space="preserve">
</t>
    </r>
    <r>
      <rPr>
        <sz val="11"/>
        <color rgb="FF000000"/>
        <rFont val="Calibri"/>
      </rPr>
      <t>router bgp nn</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neighbor x.11.1.7 remote-as nn</t>
    </r>
    <r>
      <rPr>
        <sz val="11"/>
        <color rgb="FF000000"/>
        <rFont val="Calibri"/>
      </rPr>
      <t xml:space="preserve">
</t>
    </r>
    <r>
      <rPr>
        <sz val="11"/>
        <color rgb="FF000000"/>
        <rFont val="Calibri"/>
      </rPr>
      <t xml:space="preserve"> neighbor x.11.1.7 password xxxxxxx</t>
    </r>
    <r>
      <rPr>
        <sz val="11"/>
        <color rgb="FF000000"/>
        <rFont val="Calibri"/>
      </rPr>
      <t xml:space="preserve">
</t>
    </r>
    <r>
      <rPr>
        <sz val="11"/>
        <color rgb="FF000000"/>
        <rFont val="Calibri"/>
      </rPr>
      <t xml:space="preserve"> no auto-summary</t>
    </r>
    <r>
      <rPr>
        <sz val="11"/>
        <color rgb="FF000000"/>
        <rFont val="Calibri"/>
      </rPr>
      <t xml:space="preserve">
</t>
    </r>
    <r>
      <rPr>
        <sz val="11"/>
        <color rgb="FF000000"/>
        <rFont val="Calibri"/>
      </rPr>
      <t>In the example above, the router is not peering with the ISP.</t>
    </r>
    <r>
      <rPr>
        <sz val="11"/>
        <color rgb="FF000000"/>
        <rFont val="Calibri"/>
      </rPr>
      <t xml:space="preserve">
</t>
    </r>
    <r>
      <rPr>
        <sz val="11"/>
        <color rgb="FF000000"/>
        <rFont val="Calibri"/>
      </rPr>
      <t>If the router is BGP peering with an approved gateway service provider, this is a finding.</t>
    </r>
  </si>
  <si>
    <t>V-216578</t>
  </si>
  <si>
    <r>
      <rPr>
        <sz val="11"/>
        <rFont val="Calibri"/>
      </rPr>
      <t>The Cisco perimeter router must be configured to not redistribute static routes to an approved gateway service provider into BGP, an IGP peering with the NIPRNet, or other autonomous systems.</t>
    </r>
  </si>
  <si>
    <r>
      <rPr>
        <sz val="11"/>
        <color rgb="FF000000"/>
        <rFont val="Calibri"/>
      </rPr>
      <t>This requirement is not applicable for the DODIN backbone.</t>
    </r>
    <r>
      <rPr>
        <sz val="11"/>
        <color rgb="FF000000"/>
        <rFont val="Calibri"/>
      </rPr>
      <t xml:space="preserve">
</t>
    </r>
    <r>
      <rPr>
        <sz val="11"/>
        <color rgb="FF000000"/>
        <rFont val="Calibri"/>
      </rPr>
      <t>Configure the router so that static routes are not redistributed to an approved gateway into either a BGP or any IGP peering with the NIPRNet or to any other autonomous systems. This can be done by excluding that route in the route-map as shown in the example below.</t>
    </r>
    <r>
      <rPr>
        <sz val="11"/>
        <color rgb="FF000000"/>
        <rFont val="Calibri"/>
      </rPr>
      <t xml:space="preserve">
</t>
    </r>
    <r>
      <rPr>
        <sz val="11"/>
        <color rgb="FF000000"/>
        <rFont val="Calibri"/>
      </rPr>
      <t>Step 1: Configure a prefix list for any static routes with the approved gateway as the next-hop address.</t>
    </r>
    <r>
      <rPr>
        <sz val="11"/>
        <color rgb="FF000000"/>
        <rFont val="Calibri"/>
      </rPr>
      <t xml:space="preserve">
</t>
    </r>
    <r>
      <rPr>
        <sz val="11"/>
        <color rgb="FF000000"/>
        <rFont val="Calibri"/>
      </rPr>
      <t>R5(config)#ip prefix-list ISP_PREFIX permit x.x.x.0/24</t>
    </r>
    <r>
      <rPr>
        <sz val="11"/>
        <color rgb="FF000000"/>
        <rFont val="Calibri"/>
      </rPr>
      <t xml:space="preserve">
</t>
    </r>
    <r>
      <rPr>
        <sz val="11"/>
        <color rgb="FF000000"/>
        <rFont val="Calibri"/>
      </rPr>
      <t>Step 2: Configure a route map that will deny the state routes to the ISP.</t>
    </r>
    <r>
      <rPr>
        <sz val="11"/>
        <color rgb="FF000000"/>
        <rFont val="Calibri"/>
      </rPr>
      <t xml:space="preserve">
</t>
    </r>
    <r>
      <rPr>
        <sz val="11"/>
        <color rgb="FF000000"/>
        <rFont val="Calibri"/>
      </rPr>
      <t>R5(config)#route-map FILTER_ISP_STATIC deny 10</t>
    </r>
    <r>
      <rPr>
        <sz val="11"/>
        <color rgb="FF000000"/>
        <rFont val="Calibri"/>
      </rPr>
      <t xml:space="preserve">
</t>
    </r>
    <r>
      <rPr>
        <sz val="11"/>
        <color rgb="FF000000"/>
        <rFont val="Calibri"/>
      </rPr>
      <t>R5(config-route-map)#match ip address prefix-list ISP_PREFIX</t>
    </r>
    <r>
      <rPr>
        <sz val="11"/>
        <color rgb="FF000000"/>
        <rFont val="Calibri"/>
      </rPr>
      <t xml:space="preserve">
</t>
    </r>
    <r>
      <rPr>
        <sz val="11"/>
        <color rgb="FF000000"/>
        <rFont val="Calibri"/>
      </rPr>
      <t>R5(config-route-map)#exit</t>
    </r>
    <r>
      <rPr>
        <sz val="11"/>
        <color rgb="FF000000"/>
        <rFont val="Calibri"/>
      </rPr>
      <t xml:space="preserve">
</t>
    </r>
    <r>
      <rPr>
        <sz val="11"/>
        <color rgb="FF000000"/>
        <rFont val="Calibri"/>
      </rPr>
      <t>R5(config)#route-map FILTER_ISP_STATIC permit 20</t>
    </r>
    <r>
      <rPr>
        <sz val="11"/>
        <color rgb="FF000000"/>
        <rFont val="Calibri"/>
      </rPr>
      <t xml:space="preserve">
</t>
    </r>
    <r>
      <rPr>
        <sz val="11"/>
        <color rgb="FF000000"/>
        <rFont val="Calibri"/>
      </rPr>
      <t>R5(config-route-map)#exit</t>
    </r>
    <r>
      <rPr>
        <sz val="11"/>
        <color rgb="FF000000"/>
        <rFont val="Calibri"/>
      </rPr>
      <t xml:space="preserve">
</t>
    </r>
    <r>
      <rPr>
        <sz val="11"/>
        <color rgb="FF000000"/>
        <rFont val="Calibri"/>
      </rPr>
      <t>Step 3: Apply the route-map to the IGP and BGP redistribute static commands as shown in the EIGRP  example.</t>
    </r>
    <r>
      <rPr>
        <sz val="11"/>
        <color rgb="FF000000"/>
        <rFont val="Calibri"/>
      </rPr>
      <t xml:space="preserve">
</t>
    </r>
    <r>
      <rPr>
        <sz val="11"/>
        <color rgb="FF000000"/>
        <rFont val="Calibri"/>
      </rPr>
      <t>R5(config)#router eigrp 1</t>
    </r>
    <r>
      <rPr>
        <sz val="11"/>
        <color rgb="FF000000"/>
        <rFont val="Calibri"/>
      </rPr>
      <t xml:space="preserve">
</t>
    </r>
    <r>
      <rPr>
        <sz val="11"/>
        <color rgb="FF000000"/>
        <rFont val="Calibri"/>
      </rPr>
      <t>R5(config-router)#redistribute static route-map FILTER_ISP_STATIC</t>
    </r>
  </si>
  <si>
    <r>
      <rPr>
        <sz val="11"/>
        <color rgb="FF000000"/>
        <rFont val="Calibri"/>
      </rPr>
      <t>If the static routes to the approved gateway are being redistributed into an Exterior Gateway Protocol or Interior Gateway Protocol to a NIPRNet gateway, this could make traffic on NIPRNet flow to that particular router and not to the internet access point routers. This could not only wreak havoc with traffic flows on NIPRNet but could overwhelm the connection from the router to the NIPRNet gateway(s) and cause traffic destined for outside of NIPRNet to bypass the defenses of the internet access points.</t>
    </r>
  </si>
  <si>
    <r>
      <rPr>
        <sz val="11"/>
        <color rgb="FF000000"/>
        <rFont val="Calibri"/>
      </rPr>
      <t>This requirement is not applicable for the DODIN backbone.</t>
    </r>
    <r>
      <rPr>
        <sz val="11"/>
        <color rgb="FF000000"/>
        <rFont val="Calibri"/>
      </rPr>
      <t xml:space="preserve">
</t>
    </r>
    <r>
      <rPr>
        <sz val="11"/>
        <color rgb="FF000000"/>
        <rFont val="Calibri"/>
      </rPr>
      <t>Step 1: Review the IGP and BGP configurations. If there are redistribute static statements configured as shown in the examples below, proceed to step 2.</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router ospf 1</t>
    </r>
    <r>
      <rPr>
        <sz val="11"/>
        <color rgb="FF000000"/>
        <rFont val="Calibri"/>
      </rPr>
      <t xml:space="preserve">
</t>
    </r>
    <r>
      <rPr>
        <sz val="11"/>
        <color rgb="FF000000"/>
        <rFont val="Calibri"/>
      </rPr>
      <t xml:space="preserve"> log-adjacency-changes</t>
    </r>
    <r>
      <rPr>
        <sz val="11"/>
        <color rgb="FF000000"/>
        <rFont val="Calibri"/>
      </rPr>
      <t xml:space="preserve">
</t>
    </r>
    <r>
      <rPr>
        <sz val="11"/>
        <color rgb="FF000000"/>
        <rFont val="Calibri"/>
      </rPr>
      <t xml:space="preserve"> redistribute static subnets</t>
    </r>
    <r>
      <rPr>
        <sz val="11"/>
        <color rgb="FF000000"/>
        <rFont val="Calibri"/>
      </rPr>
      <t xml:space="preserve">
</t>
    </r>
    <r>
      <rPr>
        <sz val="11"/>
        <color rgb="FF000000"/>
        <rFont val="Calibri"/>
      </rPr>
      <t xml:space="preserve"> network 0.0.0.0 255.255.255.255 area 0</t>
    </r>
    <r>
      <rPr>
        <sz val="11"/>
        <color rgb="FF000000"/>
        <rFont val="Calibri"/>
      </rPr>
      <t xml:space="preserve">
</t>
    </r>
    <r>
      <rPr>
        <sz val="11"/>
        <color rgb="FF000000"/>
        <rFont val="Calibri"/>
      </rPr>
      <t>EIGRP example</t>
    </r>
    <r>
      <rPr>
        <sz val="11"/>
        <color rgb="FF000000"/>
        <rFont val="Calibri"/>
      </rPr>
      <t xml:space="preserve">
</t>
    </r>
    <r>
      <rPr>
        <sz val="11"/>
        <color rgb="FF000000"/>
        <rFont val="Calibri"/>
      </rPr>
      <t>router eigrp 1</t>
    </r>
    <r>
      <rPr>
        <sz val="11"/>
        <color rgb="FF000000"/>
        <rFont val="Calibri"/>
      </rPr>
      <t xml:space="preserve">
</t>
    </r>
    <r>
      <rPr>
        <sz val="11"/>
        <color rgb="FF000000"/>
        <rFont val="Calibri"/>
      </rPr>
      <t xml:space="preserve"> network 10.1.15.0 0.0.0.255</t>
    </r>
    <r>
      <rPr>
        <sz val="11"/>
        <color rgb="FF000000"/>
        <rFont val="Calibri"/>
      </rPr>
      <t xml:space="preserve">
</t>
    </r>
    <r>
      <rPr>
        <sz val="11"/>
        <color rgb="FF000000"/>
        <rFont val="Calibri"/>
      </rPr>
      <t xml:space="preserve"> redistribute static</t>
    </r>
    <r>
      <rPr>
        <sz val="11"/>
        <color rgb="FF000000"/>
        <rFont val="Calibri"/>
      </rPr>
      <t xml:space="preserve">
</t>
    </r>
    <r>
      <rPr>
        <sz val="11"/>
        <color rgb="FF000000"/>
        <rFont val="Calibri"/>
      </rPr>
      <t>RIP example</t>
    </r>
    <r>
      <rPr>
        <sz val="11"/>
        <color rgb="FF000000"/>
        <rFont val="Calibri"/>
      </rPr>
      <t xml:space="preserve">
</t>
    </r>
    <r>
      <rPr>
        <sz val="11"/>
        <color rgb="FF000000"/>
        <rFont val="Calibri"/>
      </rPr>
      <t>router rip</t>
    </r>
    <r>
      <rPr>
        <sz val="11"/>
        <color rgb="FF000000"/>
        <rFont val="Calibri"/>
      </rPr>
      <t xml:space="preserve">
</t>
    </r>
    <r>
      <rPr>
        <sz val="11"/>
        <color rgb="FF000000"/>
        <rFont val="Calibri"/>
      </rPr>
      <t xml:space="preserve"> version 2</t>
    </r>
    <r>
      <rPr>
        <sz val="11"/>
        <color rgb="FF000000"/>
        <rFont val="Calibri"/>
      </rPr>
      <t xml:space="preserve">
</t>
    </r>
    <r>
      <rPr>
        <sz val="11"/>
        <color rgb="FF000000"/>
        <rFont val="Calibri"/>
      </rPr>
      <t xml:space="preserve"> redistribute static</t>
    </r>
    <r>
      <rPr>
        <sz val="11"/>
        <color rgb="FF000000"/>
        <rFont val="Calibri"/>
      </rPr>
      <t xml:space="preserve">
</t>
    </r>
    <r>
      <rPr>
        <sz val="11"/>
        <color rgb="FF000000"/>
        <rFont val="Calibri"/>
      </rPr>
      <t xml:space="preserve"> network 10.0.0.0</t>
    </r>
    <r>
      <rPr>
        <sz val="11"/>
        <color rgb="FF000000"/>
        <rFont val="Calibri"/>
      </rPr>
      <t xml:space="preserve">
</t>
    </r>
    <r>
      <rPr>
        <sz val="11"/>
        <color rgb="FF000000"/>
        <rFont val="Calibri"/>
      </rPr>
      <t>BGP example</t>
    </r>
    <r>
      <rPr>
        <sz val="11"/>
        <color rgb="FF000000"/>
        <rFont val="Calibri"/>
      </rPr>
      <t xml:space="preserve">
</t>
    </r>
    <r>
      <rPr>
        <sz val="11"/>
        <color rgb="FF000000"/>
        <rFont val="Calibri"/>
      </rPr>
      <t>router bgp nn</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redistribute static</t>
    </r>
    <r>
      <rPr>
        <sz val="11"/>
        <color rgb="FF000000"/>
        <rFont val="Calibri"/>
      </rPr>
      <t xml:space="preserve">
</t>
    </r>
    <r>
      <rPr>
        <sz val="11"/>
        <color rgb="FF000000"/>
        <rFont val="Calibri"/>
      </rPr>
      <t xml:space="preserve"> neighbor x.11.1.7 remote-as nn</t>
    </r>
    <r>
      <rPr>
        <sz val="11"/>
        <color rgb="FF000000"/>
        <rFont val="Calibri"/>
      </rPr>
      <t xml:space="preserve">
</t>
    </r>
    <r>
      <rPr>
        <sz val="11"/>
        <color rgb="FF000000"/>
        <rFont val="Calibri"/>
      </rPr>
      <t xml:space="preserve"> neighbor x.11.1.7 password xxxxxxx</t>
    </r>
    <r>
      <rPr>
        <sz val="11"/>
        <color rgb="FF000000"/>
        <rFont val="Calibri"/>
      </rPr>
      <t xml:space="preserve">
</t>
    </r>
    <r>
      <rPr>
        <sz val="11"/>
        <color rgb="FF000000"/>
        <rFont val="Calibri"/>
      </rPr>
      <t xml:space="preserve"> no auto-summary</t>
    </r>
    <r>
      <rPr>
        <sz val="11"/>
        <color rgb="FF000000"/>
        <rFont val="Calibri"/>
      </rPr>
      <t xml:space="preserve">
</t>
    </r>
    <r>
      <rPr>
        <sz val="11"/>
        <color rgb="FF000000"/>
        <rFont val="Calibri"/>
      </rPr>
      <t>Step 2: Review the static routes that have been configured to determine if any contain the next hop address of the approved gateway.</t>
    </r>
    <r>
      <rPr>
        <sz val="11"/>
        <color rgb="FF000000"/>
        <rFont val="Calibri"/>
      </rPr>
      <t xml:space="preserve">
</t>
    </r>
    <r>
      <rPr>
        <sz val="11"/>
        <color rgb="FF000000"/>
        <rFont val="Calibri"/>
      </rPr>
      <t>If the static routes to the approved gateway are being redistributed into BGP or any IGP peering to a NIPRNet gateway or any other autonomous system, this is a finding.</t>
    </r>
  </si>
  <si>
    <t>V-216580</t>
  </si>
  <si>
    <r>
      <rPr>
        <sz val="11"/>
        <rFont val="Calibri"/>
      </rPr>
      <t>The Cisco perimeter router must be configured to filter traffic destined to the enclave in accordance with the guidelines contained in DoD Instruction 8551.1.</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</si>
  <si>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use an inbound ACL on all external interfaces as shown in the example below to restrict traffic in accordance with the guidelines contained in DOD Instruction 8551.1.</t>
    </r>
    <r>
      <rPr>
        <sz val="11"/>
        <color rgb="FF000000"/>
        <rFont val="Calibri"/>
      </rPr>
      <t xml:space="preserve">
</t>
    </r>
    <r>
      <rPr>
        <sz val="11"/>
        <color rgb="FF000000"/>
        <rFont val="Calibri"/>
      </rPr>
      <t>R1(config)#ip access-list extended EXTERNAL_ACL_INBOUND</t>
    </r>
    <r>
      <rPr>
        <sz val="11"/>
        <color rgb="FF000000"/>
        <rFont val="Calibri"/>
      </rPr>
      <t xml:space="preserve">
</t>
    </r>
    <r>
      <rPr>
        <sz val="11"/>
        <color rgb="FF000000"/>
        <rFont val="Calibri"/>
      </rPr>
      <t>R1(config-ext-nacl)#permit tcp any any established</t>
    </r>
    <r>
      <rPr>
        <sz val="11"/>
        <color rgb="FF000000"/>
        <rFont val="Calibri"/>
      </rPr>
      <t xml:space="preserve">
</t>
    </r>
    <r>
      <rPr>
        <sz val="11"/>
        <color rgb="FF000000"/>
        <rFont val="Calibri"/>
      </rPr>
      <t xml:space="preserve">R1(config-ext-nacl)#permit tcp host x.11.1.1 eq bgp host x.11.1.2    </t>
    </r>
    <r>
      <rPr>
        <sz val="11"/>
        <color rgb="FF000000"/>
        <rFont val="Calibri"/>
      </rPr>
      <t xml:space="preserve">
</t>
    </r>
    <r>
      <rPr>
        <sz val="11"/>
        <color rgb="FF000000"/>
        <rFont val="Calibri"/>
      </rPr>
      <t>R1(config-ext-nacl)#permit tcp host x.11.1.1 host x.11.1.2 eq bgp</t>
    </r>
    <r>
      <rPr>
        <sz val="11"/>
        <color rgb="FF000000"/>
        <rFont val="Calibri"/>
      </rPr>
      <t xml:space="preserve">
</t>
    </r>
    <r>
      <rPr>
        <sz val="11"/>
        <color rgb="FF000000"/>
        <rFont val="Calibri"/>
      </rPr>
      <t>R1(config-ext-nacl)#permit icmp host x.11.1.1 host x.11.1.2 echo</t>
    </r>
    <r>
      <rPr>
        <sz val="11"/>
        <color rgb="FF000000"/>
        <rFont val="Calibri"/>
      </rPr>
      <t xml:space="preserve">
</t>
    </r>
    <r>
      <rPr>
        <sz val="11"/>
        <color rgb="FF000000"/>
        <rFont val="Calibri"/>
      </rPr>
      <t>R1(config-ext-nacl)#permit icmp host x.11.1.1 host x.11.1.2 echo-reply</t>
    </r>
    <r>
      <rPr>
        <sz val="11"/>
        <color rgb="FF000000"/>
        <rFont val="Calibri"/>
      </rPr>
      <t xml:space="preserve">
</t>
    </r>
    <r>
      <rPr>
        <sz val="11"/>
        <color rgb="FF000000"/>
        <rFont val="Calibri"/>
      </rPr>
      <t>…</t>
    </r>
    <r>
      <rPr>
        <sz val="11"/>
        <color rgb="FF000000"/>
        <rFont val="Calibri"/>
      </rPr>
      <t xml:space="preserve">
</t>
    </r>
    <r>
      <rPr>
        <sz val="11"/>
        <color rgb="FF000000"/>
        <rFont val="Calibri"/>
      </rPr>
      <t>…    &lt; must be in accordance with DoD Instruction 8551.1&gt;</t>
    </r>
    <r>
      <rPr>
        <sz val="11"/>
        <color rgb="FF000000"/>
        <rFont val="Calibri"/>
      </rPr>
      <t xml:space="preserve">
</t>
    </r>
    <r>
      <rPr>
        <sz val="11"/>
        <color rgb="FF000000"/>
        <rFont val="Calibri"/>
      </rPr>
      <t>…</t>
    </r>
    <r>
      <rPr>
        <sz val="11"/>
        <color rgb="FF000000"/>
        <rFont val="Calibri"/>
      </rPr>
      <t xml:space="preserve">
</t>
    </r>
    <r>
      <rPr>
        <sz val="11"/>
        <color rgb="FF000000"/>
        <rFont val="Calibri"/>
      </rPr>
      <t>R1(config-ext-nacl)#deny ip any any log-input</t>
    </r>
    <r>
      <rPr>
        <sz val="11"/>
        <color rgb="FF000000"/>
        <rFont val="Calibri"/>
      </rPr>
      <t xml:space="preserve">
</t>
    </r>
    <r>
      <rPr>
        <sz val="11"/>
        <color rgb="FF000000"/>
        <rFont val="Calibri"/>
      </rPr>
      <t>R1(config-ext-nacl)#exit</t>
    </r>
    <r>
      <rPr>
        <sz val="11"/>
        <color rgb="FF000000"/>
        <rFont val="Calibri"/>
      </rPr>
      <t xml:space="preserve">
</t>
    </r>
    <r>
      <rPr>
        <sz val="11"/>
        <color rgb="FF000000"/>
        <rFont val="Calibri"/>
      </rPr>
      <t>R1(config)#int g0/2</t>
    </r>
    <r>
      <rPr>
        <sz val="11"/>
        <color rgb="FF000000"/>
        <rFont val="Calibri"/>
      </rPr>
      <t xml:space="preserve">
</t>
    </r>
    <r>
      <rPr>
        <sz val="11"/>
        <color rgb="FF000000"/>
        <rFont val="Calibri"/>
      </rPr>
      <t>R1(config-if)#ip access-group EXTERNAL_ACL_INBOUND in</t>
    </r>
  </si>
  <si>
    <r>
      <rPr>
        <sz val="11"/>
        <color rgb="FF000000"/>
        <rFont val="Calibri"/>
      </rPr>
      <t>Vulnerability assessments must be reviewed by the System Administrator, and protocols must be approved by the Information Assurance (IA) staff before entering the enclave.</t>
    </r>
    <r>
      <rPr>
        <sz val="11"/>
        <color rgb="FF000000"/>
        <rFont val="Calibri"/>
      </rPr>
      <t xml:space="preserve">
</t>
    </r>
    <r>
      <rPr>
        <sz val="11"/>
        <color rgb="FF000000"/>
        <rFont val="Calibri"/>
      </rPr>
      <t>Access control lists (ACLs) are the first line of defense in a layered security approach. They permit authorized packets and deny unauthorized packets based on port or service type. They enhance the posture of the network by not allowing packets to reach a potential target within the security domain. The lists provided are highly susceptible ports and services that should be blocked or limited as much as possible without adversely affecting customer requirements. Auditing packets attempting to penetrate the network but that are stopped by an ACL will allow network administrators to broaden their protective ring and more tightly define the scope of operation.</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</si>
  <si>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that the ingress ACL is in accordance with DoD 8551.1.</t>
    </r>
    <r>
      <rPr>
        <sz val="11"/>
        <color rgb="FF000000"/>
        <rFont val="Calibri"/>
      </rPr>
      <t xml:space="preserve">
</t>
    </r>
    <r>
      <rPr>
        <sz val="11"/>
        <color rgb="FF000000"/>
        <rFont val="Calibri"/>
      </rPr>
      <t>Step 1: Verify that an inbound ACL is configured on all external interfaces.</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ip address x.11.1.2 255.255.255.254</t>
    </r>
    <r>
      <rPr>
        <sz val="11"/>
        <color rgb="FF000000"/>
        <rFont val="Calibri"/>
      </rPr>
      <t xml:space="preserve">
</t>
    </r>
    <r>
      <rPr>
        <sz val="11"/>
        <color rgb="FF000000"/>
        <rFont val="Calibri"/>
      </rPr>
      <t xml:space="preserve"> ip access-group EXTERNAL_ACL_INBOUND in</t>
    </r>
    <r>
      <rPr>
        <sz val="11"/>
        <color rgb="FF000000"/>
        <rFont val="Calibri"/>
      </rPr>
      <t xml:space="preserve">
</t>
    </r>
    <r>
      <rPr>
        <sz val="11"/>
        <color rgb="FF000000"/>
        <rFont val="Calibri"/>
      </rPr>
      <t>Step 2. Review the inbound ACL to verify that it is filtering traffic in accordance with DoD 8551.1.</t>
    </r>
    <r>
      <rPr>
        <sz val="11"/>
        <color rgb="FF000000"/>
        <rFont val="Calibri"/>
      </rPr>
      <t xml:space="preserve">
</t>
    </r>
    <r>
      <rPr>
        <sz val="11"/>
        <color rgb="FF000000"/>
        <rFont val="Calibri"/>
      </rPr>
      <t>ip access-list extended EXTERNAL_ACL_INBOUND</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permit tcp host x.11.1.1 eq bgp host x.11.1.2</t>
    </r>
    <r>
      <rPr>
        <sz val="11"/>
        <color rgb="FF000000"/>
        <rFont val="Calibri"/>
      </rPr>
      <t xml:space="preserve">
</t>
    </r>
    <r>
      <rPr>
        <sz val="11"/>
        <color rgb="FF000000"/>
        <rFont val="Calibri"/>
      </rPr>
      <t xml:space="preserve"> permit tcp host x.11.1.1 host x.11.1.2 eq bgp</t>
    </r>
    <r>
      <rPr>
        <sz val="11"/>
        <color rgb="FF000000"/>
        <rFont val="Calibri"/>
      </rPr>
      <t xml:space="preserve">
</t>
    </r>
    <r>
      <rPr>
        <sz val="11"/>
        <color rgb="FF000000"/>
        <rFont val="Calibri"/>
      </rPr>
      <t xml:space="preserve"> permit icmp host x.11.1.1 host x.11.1.2 echo</t>
    </r>
    <r>
      <rPr>
        <sz val="11"/>
        <color rgb="FF000000"/>
        <rFont val="Calibri"/>
      </rPr>
      <t xml:space="preserve">
</t>
    </r>
    <r>
      <rPr>
        <sz val="11"/>
        <color rgb="FF000000"/>
        <rFont val="Calibri"/>
      </rPr>
      <t xml:space="preserve"> permit icmp host x.11.1.1 host x.11.1.2 echo-reply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&lt; must be in accordance with DoD Instruction 8551.1&gt;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deny   ip any any log-input</t>
    </r>
    <r>
      <rPr>
        <sz val="11"/>
        <color rgb="FF000000"/>
        <rFont val="Calibri"/>
      </rPr>
      <t xml:space="preserve">
</t>
    </r>
    <r>
      <rPr>
        <sz val="11"/>
        <color rgb="FF000000"/>
        <rFont val="Calibri"/>
      </rPr>
      <t>If the router does not filter traffic in accordance with the guidelines contained in DoD 8551.1, this is a finding.</t>
    </r>
  </si>
  <si>
    <t>V-216581</t>
  </si>
  <si>
    <r>
      <rPr>
        <sz val="11"/>
        <rFont val="Calibri"/>
      </rPr>
      <t>The Cisco perimeter router must be configured to filter ingress traffic at the external interface on an inbound direction.</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</si>
  <si>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use an inbound ACL on all external interfaces as shown in the example below.</t>
    </r>
    <r>
      <rPr>
        <sz val="11"/>
        <color rgb="FF000000"/>
        <rFont val="Calibri"/>
      </rPr>
      <t xml:space="preserve">
</t>
    </r>
    <r>
      <rPr>
        <sz val="11"/>
        <color rgb="FF000000"/>
        <rFont val="Calibri"/>
      </rPr>
      <t>R1(config)#int g0/2</t>
    </r>
    <r>
      <rPr>
        <sz val="11"/>
        <color rgb="FF000000"/>
        <rFont val="Calibri"/>
      </rPr>
      <t xml:space="preserve">
</t>
    </r>
    <r>
      <rPr>
        <sz val="11"/>
        <color rgb="FF000000"/>
        <rFont val="Calibri"/>
      </rPr>
      <t>R1(config-if)#ip access-group EXTERNAL_ACL_INBOUND in</t>
    </r>
  </si>
  <si>
    <r>
      <rPr>
        <sz val="11"/>
        <color rgb="FF000000"/>
        <rFont val="Calibri"/>
      </rPr>
      <t xml:space="preserve">Access lists are used to separate data traffic into that which it will route (permitted packets) and that which it will not route (denied packets). Secure configuration of routers makes use of access lists for restricting access to services on the router itself as well as for filtering traffic passing through the router. </t>
    </r>
    <r>
      <rPr>
        <sz val="11"/>
        <color rgb="FF000000"/>
        <rFont val="Calibri"/>
      </rPr>
      <t xml:space="preserve">
</t>
    </r>
    <r>
      <rPr>
        <sz val="11"/>
        <color rgb="FF000000"/>
        <rFont val="Calibri"/>
      </rPr>
      <t>Inbound versus Outbound: It should be noted that some operating systems default access lists are applied to the outbound queue. The more secure solution is to apply the access list to the inbound queue for three reasons:</t>
    </r>
    <r>
      <rPr>
        <sz val="11"/>
        <color rgb="FF000000"/>
        <rFont val="Calibri"/>
      </rPr>
      <t xml:space="preserve">
</t>
    </r>
    <r>
      <rPr>
        <sz val="11"/>
        <color rgb="FF000000"/>
        <rFont val="Calibri"/>
      </rPr>
      <t>- The router can protect itself before damage is inflicted.</t>
    </r>
    <r>
      <rPr>
        <sz val="11"/>
        <color rgb="FF000000"/>
        <rFont val="Calibri"/>
      </rPr>
      <t xml:space="preserve">
</t>
    </r>
    <r>
      <rPr>
        <sz val="11"/>
        <color rgb="FF000000"/>
        <rFont val="Calibri"/>
      </rPr>
      <t>- The input port is still known and can be filtered upon.</t>
    </r>
    <r>
      <rPr>
        <sz val="11"/>
        <color rgb="FF000000"/>
        <rFont val="Calibri"/>
      </rPr>
      <t xml:space="preserve">
</t>
    </r>
    <r>
      <rPr>
        <sz val="11"/>
        <color rgb="FF000000"/>
        <rFont val="Calibri"/>
      </rPr>
      <t>- It is more efficient to filter packets before routing them.</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</si>
  <si>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that an inbound ACL is configured on all external interfaces as shown in the example below.</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ip address x.11.1.2 255.255.255.254</t>
    </r>
    <r>
      <rPr>
        <sz val="11"/>
        <color rgb="FF000000"/>
        <rFont val="Calibri"/>
      </rPr>
      <t xml:space="preserve">
</t>
    </r>
    <r>
      <rPr>
        <sz val="11"/>
        <color rgb="FF000000"/>
        <rFont val="Calibri"/>
      </rPr>
      <t xml:space="preserve"> ip access-group EXTERNAL_ACL_INBOUND in</t>
    </r>
    <r>
      <rPr>
        <sz val="11"/>
        <color rgb="FF000000"/>
        <rFont val="Calibri"/>
      </rPr>
      <t xml:space="preserve">
</t>
    </r>
    <r>
      <rPr>
        <sz val="11"/>
        <color rgb="FF000000"/>
        <rFont val="Calibri"/>
      </rPr>
      <t>If the router is not configured to filter traffic entering the network at all external interfaces in an inbound direction, this is a finding.</t>
    </r>
  </si>
  <si>
    <t>V-216582</t>
  </si>
  <si>
    <r>
      <rPr>
        <sz val="11"/>
        <rFont val="Calibri"/>
      </rPr>
      <t>The Cisco perimeter router must be configured to filter egress traffic at the internal interface on an inbound direction.</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</si>
  <si>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use an inbound ACL on all internal interfaces as shown in the example below.</t>
    </r>
    <r>
      <rPr>
        <sz val="11"/>
        <color rgb="FF000000"/>
        <rFont val="Calibri"/>
      </rPr>
      <t xml:space="preserve">
</t>
    </r>
    <r>
      <rPr>
        <sz val="11"/>
        <color rgb="FF000000"/>
        <rFont val="Calibri"/>
      </rPr>
      <t>R5(config)#int g0/2</t>
    </r>
    <r>
      <rPr>
        <sz val="11"/>
        <color rgb="FF000000"/>
        <rFont val="Calibri"/>
      </rPr>
      <t xml:space="preserve">
</t>
    </r>
    <r>
      <rPr>
        <sz val="11"/>
        <color rgb="FF000000"/>
        <rFont val="Calibri"/>
      </rPr>
      <t>R5(config-if)#ip access-group EGRESS_FILTER in</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</si>
  <si>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that the egress ACL is bound to the internal interface in an inbound direction.</t>
    </r>
    <r>
      <rPr>
        <sz val="11"/>
        <color rgb="FF000000"/>
        <rFont val="Calibri"/>
      </rPr>
      <t xml:space="preserve">
</t>
    </r>
    <r>
      <rPr>
        <sz val="11"/>
        <color rgb="FF000000"/>
        <rFont val="Calibri"/>
      </rPr>
      <t>interface interface GigabitEthernet0/2</t>
    </r>
    <r>
      <rPr>
        <sz val="11"/>
        <color rgb="FF000000"/>
        <rFont val="Calibri"/>
      </rPr>
      <t xml:space="preserve">
</t>
    </r>
    <r>
      <rPr>
        <sz val="11"/>
        <color rgb="FF000000"/>
        <rFont val="Calibri"/>
      </rPr>
      <t xml:space="preserve"> description downstream link to LAN</t>
    </r>
    <r>
      <rPr>
        <sz val="11"/>
        <color rgb="FF000000"/>
        <rFont val="Calibri"/>
      </rPr>
      <t xml:space="preserve">
</t>
    </r>
    <r>
      <rPr>
        <sz val="11"/>
        <color rgb="FF000000"/>
        <rFont val="Calibri"/>
      </rPr>
      <t xml:space="preserve"> ip address 10.1.25.5 255.255.255.0</t>
    </r>
    <r>
      <rPr>
        <sz val="11"/>
        <color rgb="FF000000"/>
        <rFont val="Calibri"/>
      </rPr>
      <t xml:space="preserve">
</t>
    </r>
    <r>
      <rPr>
        <sz val="11"/>
        <color rgb="FF000000"/>
        <rFont val="Calibri"/>
      </rPr>
      <t xml:space="preserve"> ip access-group EGRESS_FILTER in</t>
    </r>
    <r>
      <rPr>
        <sz val="11"/>
        <color rgb="FF000000"/>
        <rFont val="Calibri"/>
      </rPr>
      <t xml:space="preserve">
</t>
    </r>
    <r>
      <rPr>
        <sz val="11"/>
        <color rgb="FF000000"/>
        <rFont val="Calibri"/>
      </rPr>
      <t>If the router is not configured to filter traffic leaving the network at the internal interface in an inbound direction, this is a finding.</t>
    </r>
  </si>
  <si>
    <t>V-216584</t>
  </si>
  <si>
    <r>
      <rPr>
        <sz val="11"/>
        <rFont val="Calibri"/>
      </rPr>
      <t>The Cisco perimeter router must be configured to have Link Layer Discovery Protocol (LLDP) disabled on all external interfaces.</t>
    </r>
  </si>
  <si>
    <r>
      <rPr>
        <sz val="11"/>
        <color rgb="FF000000"/>
        <rFont val="Calibri"/>
      </rPr>
      <t>Disable LLDP transmit on all external interfaces as shown in the example below.</t>
    </r>
    <r>
      <rPr>
        <sz val="11"/>
        <color rgb="FF000000"/>
        <rFont val="Calibri"/>
      </rPr>
      <t xml:space="preserve">
</t>
    </r>
    <r>
      <rPr>
        <sz val="11"/>
        <color rgb="FF000000"/>
        <rFont val="Calibri"/>
      </rPr>
      <t>R5(config)#int g0/1</t>
    </r>
    <r>
      <rPr>
        <sz val="11"/>
        <color rgb="FF000000"/>
        <rFont val="Calibri"/>
      </rPr>
      <t xml:space="preserve">
</t>
    </r>
    <r>
      <rPr>
        <sz val="11"/>
        <color rgb="FF000000"/>
        <rFont val="Calibri"/>
      </rPr>
      <t>R5(config-if)#no lldp transmit</t>
    </r>
  </si>
  <si>
    <r>
      <rPr>
        <sz val="11"/>
        <color rgb="FF000000"/>
        <rFont val="Calibri"/>
      </rPr>
      <t>LLDP is a neighbor discovery protocol used to advertise device capabilities, configuration information, and device identity. LLDP is media- and protocol-independent as it runs over layer 2; therefore, two network nodes that support different layer 3 protocols can still learn about each other. Allowing LLDP messages to reach external network nodes provides an attacker a method to obtain information of the network infrastructure that can be useful to plan an attack.</t>
    </r>
  </si>
  <si>
    <r>
      <rPr>
        <sz val="11"/>
        <color rgb="FF000000"/>
        <rFont val="Calibri"/>
      </rPr>
      <t>This requirement is not applicable for the DODIN Backbone.</t>
    </r>
    <r>
      <rPr>
        <sz val="11"/>
        <color rgb="FF000000"/>
        <rFont val="Calibri"/>
      </rPr>
      <t xml:space="preserve">
</t>
    </r>
    <r>
      <rPr>
        <sz val="11"/>
        <color rgb="FF000000"/>
        <rFont val="Calibri"/>
      </rPr>
      <t xml:space="preserve">Step 1: Verify LLDP is not enabled globally via the command  </t>
    </r>
    <r>
      <rPr>
        <sz val="11"/>
        <color rgb="FF000000"/>
        <rFont val="Calibri"/>
      </rPr>
      <t xml:space="preserve">
</t>
    </r>
    <r>
      <rPr>
        <sz val="11"/>
        <color rgb="FF000000"/>
        <rFont val="Calibri"/>
      </rPr>
      <t>lldp run</t>
    </r>
    <r>
      <rPr>
        <sz val="11"/>
        <color rgb="FF000000"/>
        <rFont val="Calibri"/>
      </rPr>
      <t xml:space="preserve">
</t>
    </r>
    <r>
      <rPr>
        <sz val="11"/>
        <color rgb="FF000000"/>
        <rFont val="Calibri"/>
      </rPr>
      <t>By default LLDP is not enabled globally. If LLDP is enabled, proceed to step 2.</t>
    </r>
    <r>
      <rPr>
        <sz val="11"/>
        <color rgb="FF000000"/>
        <rFont val="Calibri"/>
      </rPr>
      <t xml:space="preserve">
</t>
    </r>
    <r>
      <rPr>
        <sz val="11"/>
        <color rgb="FF000000"/>
        <rFont val="Calibri"/>
      </rPr>
      <t>Step 2: Verify LLDP is not enabled on any external interface as shown in the example below.</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ip address x.1.12.1 255.255.255.252</t>
    </r>
    <r>
      <rPr>
        <sz val="11"/>
        <color rgb="FF000000"/>
        <rFont val="Calibri"/>
      </rPr>
      <t xml:space="preserve">
</t>
    </r>
    <r>
      <rPr>
        <sz val="11"/>
        <color rgb="FF000000"/>
        <rFont val="Calibri"/>
      </rPr>
      <t xml:space="preserve"> no lldp transmit</t>
    </r>
    <r>
      <rPr>
        <sz val="11"/>
        <color rgb="FF000000"/>
        <rFont val="Calibri"/>
      </rPr>
      <t xml:space="preserve">
</t>
    </r>
    <r>
      <rPr>
        <sz val="11"/>
        <color rgb="FF000000"/>
        <rFont val="Calibri"/>
      </rPr>
      <t>Note: LLDP is enabled by default on all interfaces once it is enabled globally; hence the command lldp transmit will not be visible on the interface configuration.</t>
    </r>
    <r>
      <rPr>
        <sz val="11"/>
        <color rgb="FF000000"/>
        <rFont val="Calibri"/>
      </rPr>
      <t xml:space="preserve">
</t>
    </r>
    <r>
      <rPr>
        <sz val="11"/>
        <color rgb="FF000000"/>
        <rFont val="Calibri"/>
      </rPr>
      <t>If LLDP transmit is enabled on any external interface, this is a finding.</t>
    </r>
  </si>
  <si>
    <t>V-216585</t>
  </si>
  <si>
    <r>
      <rPr>
        <sz val="11"/>
        <rFont val="Calibri"/>
      </rPr>
      <t>The Cisco perimeter router must be configured to have Cisco Discovery Protocol (CDP) disabled on all external interfaces.</t>
    </r>
  </si>
  <si>
    <r>
      <rPr>
        <sz val="11"/>
        <color rgb="FF000000"/>
        <rFont val="Calibri"/>
      </rPr>
      <t>This requirement is not applicable for the DODIN Backbone.</t>
    </r>
    <r>
      <rPr>
        <sz val="11"/>
        <color rgb="FF000000"/>
        <rFont val="Calibri"/>
      </rPr>
      <t xml:space="preserve">
</t>
    </r>
    <r>
      <rPr>
        <sz val="11"/>
        <color rgb="FF000000"/>
        <rFont val="Calibri"/>
      </rPr>
      <t>Disable CDP on all external interfaces via no cdp enable command or disable CDP globally via no cdp run command.</t>
    </r>
  </si>
  <si>
    <r>
      <rPr>
        <sz val="11"/>
        <color rgb="FF000000"/>
        <rFont val="Calibri"/>
      </rPr>
      <t>CDP is a Cisco proprietary neighbor discovery protocol used to advertise device capabilities, configuration information, and device identity. CDP is media- and protocol-independent as it runs over layer 2; therefore, two network nodes that support different layer 3 protocols can still learn about each other. Allowing CDP messages to reach external network nodes provides an attacker a method to obtain information of the network infrastructure that can be useful to plan an attack.</t>
    </r>
  </si>
  <si>
    <r>
      <rPr>
        <sz val="11"/>
        <color rgb="FF000000"/>
        <rFont val="Calibri"/>
      </rPr>
      <t>This requirement is not applicable for the DODIN Backbone.</t>
    </r>
    <r>
      <rPr>
        <sz val="11"/>
        <color rgb="FF000000"/>
        <rFont val="Calibri"/>
      </rPr>
      <t xml:space="preserve">
</t>
    </r>
    <r>
      <rPr>
        <sz val="11"/>
        <color rgb="FF000000"/>
        <rFont val="Calibri"/>
      </rPr>
      <t>Step 1: Verify CDP is not enabled globally via the command no cdp run</t>
    </r>
    <r>
      <rPr>
        <sz val="11"/>
        <color rgb="FF000000"/>
        <rFont val="Calibri"/>
      </rPr>
      <t xml:space="preserve">
</t>
    </r>
    <r>
      <rPr>
        <sz val="11"/>
        <color rgb="FF000000"/>
        <rFont val="Calibri"/>
      </rPr>
      <t>By default CDP is enabled globally; hence, the command cdp run will not be shown in the configuration. If CDP is enabled, proceed to step 2.</t>
    </r>
    <r>
      <rPr>
        <sz val="11"/>
        <color rgb="FF000000"/>
        <rFont val="Calibri"/>
      </rPr>
      <t xml:space="preserve">
</t>
    </r>
    <r>
      <rPr>
        <sz val="11"/>
        <color rgb="FF000000"/>
        <rFont val="Calibri"/>
      </rPr>
      <t>Step 2: Verify CDP is not enabled on any external interface as shown in the example below.</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ip address x.1.23.2 255.255.255.252</t>
    </r>
    <r>
      <rPr>
        <sz val="11"/>
        <color rgb="FF000000"/>
        <rFont val="Calibri"/>
      </rPr>
      <t xml:space="preserve">
</t>
    </r>
    <r>
      <rPr>
        <sz val="11"/>
        <color rgb="FF000000"/>
        <rFont val="Calibri"/>
      </rPr>
      <t xml:space="preserve"> no cdp enable</t>
    </r>
    <r>
      <rPr>
        <sz val="11"/>
        <color rgb="FF000000"/>
        <rFont val="Calibri"/>
      </rPr>
      <t xml:space="preserve">
</t>
    </r>
    <r>
      <rPr>
        <sz val="11"/>
        <color rgb="FF000000"/>
        <rFont val="Calibri"/>
      </rPr>
      <t>Note: By default CDP is enabled on all interfaces if CDP is enabled globally.</t>
    </r>
    <r>
      <rPr>
        <sz val="11"/>
        <color rgb="FF000000"/>
        <rFont val="Calibri"/>
      </rPr>
      <t xml:space="preserve">
</t>
    </r>
    <r>
      <rPr>
        <sz val="11"/>
        <color rgb="FF000000"/>
        <rFont val="Calibri"/>
      </rPr>
      <t>If CDP is enabled on any external interface, this is a finding.</t>
    </r>
  </si>
  <si>
    <t>V-216586</t>
  </si>
  <si>
    <r>
      <rPr>
        <sz val="11"/>
        <rFont val="Calibri"/>
      </rPr>
      <t>The Cisco perimeter router must be configured to have Proxy ARP disabled on all external interfaces.</t>
    </r>
  </si>
  <si>
    <r>
      <rPr>
        <sz val="11"/>
        <color rgb="FF000000"/>
        <rFont val="Calibri"/>
      </rPr>
      <t>This requirement is not applicable for the DODIN Backbone.</t>
    </r>
    <r>
      <rPr>
        <sz val="11"/>
        <color rgb="FF000000"/>
        <rFont val="Calibri"/>
      </rPr>
      <t xml:space="preserve">
</t>
    </r>
    <r>
      <rPr>
        <sz val="11"/>
        <color rgb="FF000000"/>
        <rFont val="Calibri"/>
      </rPr>
      <t>Disable Proxy ARP on all external interfaces as shown in the example below.</t>
    </r>
    <r>
      <rPr>
        <sz val="11"/>
        <color rgb="FF000000"/>
        <rFont val="Calibri"/>
      </rPr>
      <t xml:space="preserve">
</t>
    </r>
    <r>
      <rPr>
        <sz val="11"/>
        <color rgb="FF000000"/>
        <rFont val="Calibri"/>
      </rPr>
      <t xml:space="preserve">R2(config)#int g0/1     </t>
    </r>
    <r>
      <rPr>
        <sz val="11"/>
        <color rgb="FF000000"/>
        <rFont val="Calibri"/>
      </rPr>
      <t xml:space="preserve">
</t>
    </r>
    <r>
      <rPr>
        <sz val="11"/>
        <color rgb="FF000000"/>
        <rFont val="Calibri"/>
      </rPr>
      <t>R2(config-if)#no ip proxy-arp</t>
    </r>
  </si>
  <si>
    <r>
      <rPr>
        <sz val="11"/>
        <color rgb="FF000000"/>
        <rFont val="Calibri"/>
      </rPr>
      <t>When Proxy ARP is enabled on a router, it allows that router to extend the network (at Layer 2) across multiple interfaces (LAN segments). Because proxy ARP allows hosts from different LAN segments to look like they are on the same segment, proxy ARP is only safe when used between trusted LAN segments. Attackers can leverage the trusting nature of proxy ARP by spoofing a trusted host and then intercepting packets. Proxy ARP should always be disabled on router interfaces that do not require it, unless the router is being used as a LAN bridge.</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</si>
  <si>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determine if IP Proxy ARP is disabled on all external interfaces as shown in the example below.</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ip address x.1.12.2 255.255.255.252</t>
    </r>
    <r>
      <rPr>
        <sz val="11"/>
        <color rgb="FF000000"/>
        <rFont val="Calibri"/>
      </rPr>
      <t xml:space="preserve">
</t>
    </r>
    <r>
      <rPr>
        <sz val="11"/>
        <color rgb="FF000000"/>
        <rFont val="Calibri"/>
      </rPr>
      <t xml:space="preserve"> no ip proxy-arp</t>
    </r>
    <r>
      <rPr>
        <sz val="11"/>
        <color rgb="FF000000"/>
        <rFont val="Calibri"/>
      </rPr>
      <t xml:space="preserve">
</t>
    </r>
    <r>
      <rPr>
        <sz val="11"/>
        <color rgb="FF000000"/>
        <rFont val="Calibri"/>
      </rPr>
      <t xml:space="preserve">Note: By default Proxy ARP is enabled on all interfaces; hence, if enabled, it will not be shown in the configuration. </t>
    </r>
    <r>
      <rPr>
        <sz val="11"/>
        <color rgb="FF000000"/>
        <rFont val="Calibri"/>
      </rPr>
      <t xml:space="preserve">
</t>
    </r>
    <r>
      <rPr>
        <sz val="11"/>
        <color rgb="FF000000"/>
        <rFont val="Calibri"/>
      </rPr>
      <t>If IP Proxy ARP is enabled on any external interface, this is a finding.</t>
    </r>
  </si>
  <si>
    <t>V-216587</t>
  </si>
  <si>
    <r>
      <rPr>
        <sz val="11"/>
        <rFont val="Calibri"/>
      </rPr>
      <t>The Cisco perimeter router must be configured to block all outbound management traffic.</t>
    </r>
  </si>
  <si>
    <r>
      <rPr>
        <sz val="11"/>
        <color rgb="FF000000"/>
        <rFont val="Calibri"/>
      </rPr>
      <t>This requirement is not applicable for the DODIN Backbone.</t>
    </r>
    <r>
      <rPr>
        <sz val="11"/>
        <color rgb="FF000000"/>
        <rFont val="Calibri"/>
      </rPr>
      <t xml:space="preserve">
</t>
    </r>
    <r>
      <rPr>
        <sz val="11"/>
        <color rgb="FF000000"/>
        <rFont val="Calibri"/>
      </rPr>
      <t>Configure the perimeter router of the managed network with an outbound ACL on the egress interface to block all management traffic.</t>
    </r>
    <r>
      <rPr>
        <sz val="11"/>
        <color rgb="FF000000"/>
        <rFont val="Calibri"/>
      </rPr>
      <t xml:space="preserve">
</t>
    </r>
    <r>
      <rPr>
        <sz val="11"/>
        <color rgb="FF000000"/>
        <rFont val="Calibri"/>
      </rPr>
      <t>Step 1: Configure an ACL to block egress management traffic.</t>
    </r>
    <r>
      <rPr>
        <sz val="11"/>
        <color rgb="FF000000"/>
        <rFont val="Calibri"/>
      </rPr>
      <t xml:space="preserve">
</t>
    </r>
    <r>
      <rPr>
        <sz val="11"/>
        <color rgb="FF000000"/>
        <rFont val="Calibri"/>
      </rPr>
      <t>R5(config)#ip access-list extended EXTERNAL_ACL_OUTBOUND</t>
    </r>
    <r>
      <rPr>
        <sz val="11"/>
        <color rgb="FF000000"/>
        <rFont val="Calibri"/>
      </rPr>
      <t xml:space="preserve">
</t>
    </r>
    <r>
      <rPr>
        <sz val="11"/>
        <color rgb="FF000000"/>
        <rFont val="Calibri"/>
      </rPr>
      <t>R5(config-ext-nacl)#deny tcp any any eq tacacs log-input</t>
    </r>
    <r>
      <rPr>
        <sz val="11"/>
        <color rgb="FF000000"/>
        <rFont val="Calibri"/>
      </rPr>
      <t xml:space="preserve">
</t>
    </r>
    <r>
      <rPr>
        <sz val="11"/>
        <color rgb="FF000000"/>
        <rFont val="Calibri"/>
      </rPr>
      <t>R5(config-ext-nacl)#deny tcp any any eq 22 log-input</t>
    </r>
    <r>
      <rPr>
        <sz val="11"/>
        <color rgb="FF000000"/>
        <rFont val="Calibri"/>
      </rPr>
      <t xml:space="preserve">
</t>
    </r>
    <r>
      <rPr>
        <sz val="11"/>
        <color rgb="FF000000"/>
        <rFont val="Calibri"/>
      </rPr>
      <t>R5(config-ext-nacl)#deny udp any any eq snmp log-input</t>
    </r>
    <r>
      <rPr>
        <sz val="11"/>
        <color rgb="FF000000"/>
        <rFont val="Calibri"/>
      </rPr>
      <t xml:space="preserve">
</t>
    </r>
    <r>
      <rPr>
        <sz val="11"/>
        <color rgb="FF000000"/>
        <rFont val="Calibri"/>
      </rPr>
      <t>R5(config-ext-nacl)#deny udp any any eq snmptrap log-input</t>
    </r>
    <r>
      <rPr>
        <sz val="11"/>
        <color rgb="FF000000"/>
        <rFont val="Calibri"/>
      </rPr>
      <t xml:space="preserve">
</t>
    </r>
    <r>
      <rPr>
        <sz val="11"/>
        <color rgb="FF000000"/>
        <rFont val="Calibri"/>
      </rPr>
      <t>R5(config-ext-nacl)#deny udp any any eq syslog log-input</t>
    </r>
    <r>
      <rPr>
        <sz val="11"/>
        <color rgb="FF000000"/>
        <rFont val="Calibri"/>
      </rPr>
      <t xml:space="preserve">
</t>
    </r>
    <r>
      <rPr>
        <sz val="11"/>
        <color rgb="FF000000"/>
        <rFont val="Calibri"/>
      </rPr>
      <t>R5(config-ext-nacl)#permit tcp any any eq www</t>
    </r>
    <r>
      <rPr>
        <sz val="11"/>
        <color rgb="FF000000"/>
        <rFont val="Calibri"/>
      </rPr>
      <t xml:space="preserve">
</t>
    </r>
    <r>
      <rPr>
        <sz val="11"/>
        <color rgb="FF000000"/>
        <rFont val="Calibri"/>
      </rPr>
      <t>R5(config-ext-nacl)#deny ip any any log-input</t>
    </r>
    <r>
      <rPr>
        <sz val="11"/>
        <color rgb="FF000000"/>
        <rFont val="Calibri"/>
      </rPr>
      <t xml:space="preserve">
</t>
    </r>
    <r>
      <rPr>
        <sz val="11"/>
        <color rgb="FF000000"/>
        <rFont val="Calibri"/>
      </rPr>
      <t>R5(config-ext-nacl)#exit</t>
    </r>
    <r>
      <rPr>
        <sz val="11"/>
        <color rgb="FF000000"/>
        <rFont val="Calibri"/>
      </rPr>
      <t xml:space="preserve">
</t>
    </r>
    <r>
      <rPr>
        <sz val="11"/>
        <color rgb="FF000000"/>
        <rFont val="Calibri"/>
      </rPr>
      <t>Note: Permit commands would be configured to allow applicable outbound traffic. The example above  is allowing web traffic.</t>
    </r>
    <r>
      <rPr>
        <sz val="11"/>
        <color rgb="FF000000"/>
        <rFont val="Calibri"/>
      </rPr>
      <t xml:space="preserve">
</t>
    </r>
    <r>
      <rPr>
        <sz val="11"/>
        <color rgb="FF000000"/>
        <rFont val="Calibri"/>
      </rPr>
      <t>Step 2: Configure the external interfaces with the outbound ACL.</t>
    </r>
    <r>
      <rPr>
        <sz val="11"/>
        <color rgb="FF000000"/>
        <rFont val="Calibri"/>
      </rPr>
      <t xml:space="preserve">
</t>
    </r>
    <r>
      <rPr>
        <sz val="11"/>
        <color rgb="FF000000"/>
        <rFont val="Calibri"/>
      </rPr>
      <t>R1(config)#int g0/2</t>
    </r>
    <r>
      <rPr>
        <sz val="11"/>
        <color rgb="FF000000"/>
        <rFont val="Calibri"/>
      </rPr>
      <t xml:space="preserve">
</t>
    </r>
    <r>
      <rPr>
        <sz val="11"/>
        <color rgb="FF000000"/>
        <rFont val="Calibri"/>
      </rPr>
      <t>R1(config-if)#ip access-group EXTERNAL_ACL_OUTBOUND out</t>
    </r>
  </si>
  <si>
    <r>
      <rPr>
        <sz val="11"/>
        <color rgb="FF000000"/>
        <rFont val="Calibri"/>
      </rPr>
      <t>For in-band management, the management network must have its own subnet in order to enforce control and access boundaries provided by Layer 3 network nodes, such as routers and firewalls. Management traffic between the managed network elements and the management network is routed via the same links and nodes as that used for production or operational traffic. Safeguards must be implemented to ensure that the management traffic does not leak past the perimeter of the managed network.</t>
    </r>
  </si>
  <si>
    <r>
      <rPr>
        <sz val="11"/>
        <color rgb="FF000000"/>
        <rFont val="Calibri"/>
      </rPr>
      <t>This requirement is not applicable for the DODIN Backbone.</t>
    </r>
    <r>
      <rPr>
        <sz val="11"/>
        <color rgb="FF000000"/>
        <rFont val="Calibri"/>
      </rPr>
      <t xml:space="preserve">
</t>
    </r>
    <r>
      <rPr>
        <sz val="11"/>
        <color rgb="FF000000"/>
        <rFont val="Calibri"/>
      </rPr>
      <t>The perimeter router of the managed network must be configured with an outbound ACL on the egress interface to block all management traffic as shown in the example below.</t>
    </r>
    <r>
      <rPr>
        <sz val="11"/>
        <color rgb="FF000000"/>
        <rFont val="Calibri"/>
      </rPr>
      <t xml:space="preserve">
</t>
    </r>
    <r>
      <rPr>
        <sz val="11"/>
        <color rgb="FF000000"/>
        <rFont val="Calibri"/>
      </rPr>
      <t>Step 1: Verify that all external interfaces have been configured with an outbound ACL as shown in the example below.</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ip address x.11.1.2 255.255.255.254</t>
    </r>
    <r>
      <rPr>
        <sz val="11"/>
        <color rgb="FF000000"/>
        <rFont val="Calibri"/>
      </rPr>
      <t xml:space="preserve">
</t>
    </r>
    <r>
      <rPr>
        <sz val="11"/>
        <color rgb="FF000000"/>
        <rFont val="Calibri"/>
      </rPr>
      <t xml:space="preserve"> ip access-group EXTERNAL_ACL_OUTBOUND out</t>
    </r>
    <r>
      <rPr>
        <sz val="11"/>
        <color rgb="FF000000"/>
        <rFont val="Calibri"/>
      </rPr>
      <t xml:space="preserve">
</t>
    </r>
    <r>
      <rPr>
        <sz val="11"/>
        <color rgb="FF000000"/>
        <rFont val="Calibri"/>
      </rPr>
      <t>Step 2: Verify that the outbound ACL discards management traffic as shown in the example below.</t>
    </r>
    <r>
      <rPr>
        <sz val="11"/>
        <color rgb="FF000000"/>
        <rFont val="Calibri"/>
      </rPr>
      <t xml:space="preserve">
</t>
    </r>
    <r>
      <rPr>
        <sz val="11"/>
        <color rgb="FF000000"/>
        <rFont val="Calibri"/>
      </rPr>
      <t>ip access-list extended EXTERNAL_ACL_OUTBOUND</t>
    </r>
    <r>
      <rPr>
        <sz val="11"/>
        <color rgb="FF000000"/>
        <rFont val="Calibri"/>
      </rPr>
      <t xml:space="preserve">
</t>
    </r>
    <r>
      <rPr>
        <sz val="11"/>
        <color rgb="FF000000"/>
        <rFont val="Calibri"/>
      </rPr>
      <t xml:space="preserve"> deny   tcp any any eq tacacs log-input</t>
    </r>
    <r>
      <rPr>
        <sz val="11"/>
        <color rgb="FF000000"/>
        <rFont val="Calibri"/>
      </rPr>
      <t xml:space="preserve">
</t>
    </r>
    <r>
      <rPr>
        <sz val="11"/>
        <color rgb="FF000000"/>
        <rFont val="Calibri"/>
      </rPr>
      <t xml:space="preserve"> deny   tcp any any eq 22 log-input</t>
    </r>
    <r>
      <rPr>
        <sz val="11"/>
        <color rgb="FF000000"/>
        <rFont val="Calibri"/>
      </rPr>
      <t xml:space="preserve">
</t>
    </r>
    <r>
      <rPr>
        <sz val="11"/>
        <color rgb="FF000000"/>
        <rFont val="Calibri"/>
      </rPr>
      <t xml:space="preserve"> deny   udp any any eq snmp log-input</t>
    </r>
    <r>
      <rPr>
        <sz val="11"/>
        <color rgb="FF000000"/>
        <rFont val="Calibri"/>
      </rPr>
      <t xml:space="preserve">
</t>
    </r>
    <r>
      <rPr>
        <sz val="11"/>
        <color rgb="FF000000"/>
        <rFont val="Calibri"/>
      </rPr>
      <t xml:space="preserve"> deny   udp any any eq snmptrap log-input</t>
    </r>
    <r>
      <rPr>
        <sz val="11"/>
        <color rgb="FF000000"/>
        <rFont val="Calibri"/>
      </rPr>
      <t xml:space="preserve">
</t>
    </r>
    <r>
      <rPr>
        <sz val="11"/>
        <color rgb="FF000000"/>
        <rFont val="Calibri"/>
      </rPr>
      <t xml:space="preserve"> deny   udp any any eq syslog log-input</t>
    </r>
    <r>
      <rPr>
        <sz val="11"/>
        <color rgb="FF000000"/>
        <rFont val="Calibri"/>
      </rPr>
      <t xml:space="preserve">
</t>
    </r>
    <r>
      <rPr>
        <sz val="11"/>
        <color rgb="FF000000"/>
        <rFont val="Calibri"/>
      </rPr>
      <t xml:space="preserve"> permit tcp any any eq www log-input</t>
    </r>
    <r>
      <rPr>
        <sz val="11"/>
        <color rgb="FF000000"/>
        <rFont val="Calibri"/>
      </rPr>
      <t xml:space="preserve">
</t>
    </r>
    <r>
      <rPr>
        <sz val="11"/>
        <color rgb="FF000000"/>
        <rFont val="Calibri"/>
      </rPr>
      <t xml:space="preserve"> deny   ip any any log-input</t>
    </r>
    <r>
      <rPr>
        <sz val="11"/>
        <color rgb="FF000000"/>
        <rFont val="Calibri"/>
      </rPr>
      <t xml:space="preserve">
</t>
    </r>
    <r>
      <rPr>
        <sz val="11"/>
        <color rgb="FF000000"/>
        <rFont val="Calibri"/>
      </rPr>
      <t>If management traffic is not blocked at the perimeter, this is a finding.</t>
    </r>
  </si>
  <si>
    <t>V-216588</t>
  </si>
  <si>
    <r>
      <rPr>
        <sz val="11"/>
        <rFont val="Calibri"/>
      </rPr>
      <t>The Cisco out-of-band management (OOBM) gateway router must be configured to transport management traffic to the Network Operations Center (NOC) via dedicated circuit, MPLS/VPN service, or IPsec tunnel.</t>
    </r>
  </si>
  <si>
    <r>
      <rPr>
        <sz val="11"/>
        <color rgb="FF000000"/>
        <rFont val="Calibri"/>
      </rPr>
      <t>This requirement is not applicable for the DODIN Backbone.</t>
    </r>
    <r>
      <rPr>
        <sz val="11"/>
        <color rgb="FF000000"/>
        <rFont val="Calibri"/>
      </rPr>
      <t xml:space="preserve">
</t>
    </r>
    <r>
      <rPr>
        <sz val="11"/>
        <color rgb="FF000000"/>
        <rFont val="Calibri"/>
      </rPr>
      <t>Ensure that a dedicated circuit, MPLS/VPN service, or IPsec tunnel is deployed to transport management traffic between the managed network and the NOC. If an IPsec tunnel is to be used, the steps below can be used as a guideline.</t>
    </r>
    <r>
      <rPr>
        <sz val="11"/>
        <color rgb="FF000000"/>
        <rFont val="Calibri"/>
      </rPr>
      <t xml:space="preserve">
</t>
    </r>
    <r>
      <rPr>
        <sz val="11"/>
        <color rgb="FF000000"/>
        <rFont val="Calibri"/>
      </rPr>
      <t>Step 1: Configure the ACL for the management network as the destination. This ACL will be defined in the crypto as the interesting traffic to be forwarded into the IPsec tunnel.</t>
    </r>
    <r>
      <rPr>
        <sz val="11"/>
        <color rgb="FF000000"/>
        <rFont val="Calibri"/>
      </rPr>
      <t xml:space="preserve">
</t>
    </r>
    <r>
      <rPr>
        <sz val="11"/>
        <color rgb="FF000000"/>
        <rFont val="Calibri"/>
      </rPr>
      <t>R4(config)#ip access-list extended MGMT_TRAFFIC_ACL</t>
    </r>
    <r>
      <rPr>
        <sz val="11"/>
        <color rgb="FF000000"/>
        <rFont val="Calibri"/>
      </rPr>
      <t xml:space="preserve">
</t>
    </r>
    <r>
      <rPr>
        <sz val="11"/>
        <color rgb="FF000000"/>
        <rFont val="Calibri"/>
      </rPr>
      <t>R4(config-ext-nacl)#permit ip 10.1.34.0 0.0.0.255 10.22.2.0 0.0.0.255</t>
    </r>
    <r>
      <rPr>
        <sz val="11"/>
        <color rgb="FF000000"/>
        <rFont val="Calibri"/>
      </rPr>
      <t xml:space="preserve">
</t>
    </r>
    <r>
      <rPr>
        <sz val="11"/>
        <color rgb="FF000000"/>
        <rFont val="Calibri"/>
      </rPr>
      <t>R4(config-ext-nacl)#exit</t>
    </r>
    <r>
      <rPr>
        <sz val="11"/>
        <color rgb="FF000000"/>
        <rFont val="Calibri"/>
      </rPr>
      <t xml:space="preserve">
</t>
    </r>
    <r>
      <rPr>
        <sz val="11"/>
        <color rgb="FF000000"/>
        <rFont val="Calibri"/>
      </rPr>
      <t>Step 2: Create an ISAKMP policy for Phase 1 negotiations.</t>
    </r>
    <r>
      <rPr>
        <sz val="11"/>
        <color rgb="FF000000"/>
        <rFont val="Calibri"/>
      </rPr>
      <t xml:space="preserve">
</t>
    </r>
    <r>
      <rPr>
        <sz val="11"/>
        <color rgb="FF000000"/>
        <rFont val="Calibri"/>
      </rPr>
      <t>R4(config)#crypto isakmp policy 10</t>
    </r>
    <r>
      <rPr>
        <sz val="11"/>
        <color rgb="FF000000"/>
        <rFont val="Calibri"/>
      </rPr>
      <t xml:space="preserve">
</t>
    </r>
    <r>
      <rPr>
        <sz val="11"/>
        <color rgb="FF000000"/>
        <rFont val="Calibri"/>
      </rPr>
      <t>R4(config-isakmp)#hash sha256</t>
    </r>
    <r>
      <rPr>
        <sz val="11"/>
        <color rgb="FF000000"/>
        <rFont val="Calibri"/>
      </rPr>
      <t xml:space="preserve">
</t>
    </r>
    <r>
      <rPr>
        <sz val="11"/>
        <color rgb="FF000000"/>
        <rFont val="Calibri"/>
      </rPr>
      <t>R4(config-isakmp)#authentication pre-share</t>
    </r>
    <r>
      <rPr>
        <sz val="11"/>
        <color rgb="FF000000"/>
        <rFont val="Calibri"/>
      </rPr>
      <t xml:space="preserve">
</t>
    </r>
    <r>
      <rPr>
        <sz val="11"/>
        <color rgb="FF000000"/>
        <rFont val="Calibri"/>
      </rPr>
      <t>R4(config-isakmp)#exit</t>
    </r>
    <r>
      <rPr>
        <sz val="11"/>
        <color rgb="FF000000"/>
        <rFont val="Calibri"/>
      </rPr>
      <t xml:space="preserve">
</t>
    </r>
    <r>
      <rPr>
        <sz val="11"/>
        <color rgb="FF000000"/>
        <rFont val="Calibri"/>
      </rPr>
      <t>Step 3: Specify the pre-shared key and the remote peer address.</t>
    </r>
    <r>
      <rPr>
        <sz val="11"/>
        <color rgb="FF000000"/>
        <rFont val="Calibri"/>
      </rPr>
      <t xml:space="preserve">
</t>
    </r>
    <r>
      <rPr>
        <sz val="11"/>
        <color rgb="FF000000"/>
        <rFont val="Calibri"/>
      </rPr>
      <t>R4(config)#crypto isakmp key 0 xxxxxx address x.1.12.1</t>
    </r>
    <r>
      <rPr>
        <sz val="11"/>
        <color rgb="FF000000"/>
        <rFont val="Calibri"/>
      </rPr>
      <t xml:space="preserve">
</t>
    </r>
    <r>
      <rPr>
        <sz val="11"/>
        <color rgb="FF000000"/>
        <rFont val="Calibri"/>
      </rPr>
      <t>Note: Digital certificates can be utilized as an alternative.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4: Create the IPSec transform set for the data encryption</t>
    </r>
    <r>
      <rPr>
        <sz val="11"/>
        <color rgb="FF000000"/>
        <rFont val="Calibri"/>
      </rPr>
      <t xml:space="preserve">
</t>
    </r>
    <r>
      <rPr>
        <sz val="11"/>
        <color rgb="FF000000"/>
        <rFont val="Calibri"/>
      </rPr>
      <t>R4(config)#crypto ipsec transform-set TRANS_SET ah-sha256-hmac esp-aes</t>
    </r>
    <r>
      <rPr>
        <sz val="11"/>
        <color rgb="FF000000"/>
        <rFont val="Calibri"/>
      </rPr>
      <t xml:space="preserve">
</t>
    </r>
    <r>
      <rPr>
        <sz val="11"/>
        <color rgb="FF000000"/>
        <rFont val="Calibri"/>
      </rPr>
      <t>R4(cfg-crypto-trans)#mode tunnel</t>
    </r>
    <r>
      <rPr>
        <sz val="11"/>
        <color rgb="FF000000"/>
        <rFont val="Calibri"/>
      </rPr>
      <t xml:space="preserve">
</t>
    </r>
    <r>
      <rPr>
        <sz val="11"/>
        <color rgb="FF000000"/>
        <rFont val="Calibri"/>
      </rPr>
      <t>R4(cfg-crypto-trans)#exit</t>
    </r>
    <r>
      <rPr>
        <sz val="11"/>
        <color rgb="FF000000"/>
        <rFont val="Calibri"/>
      </rPr>
      <t xml:space="preserve">
</t>
    </r>
    <r>
      <rPr>
        <sz val="11"/>
        <color rgb="FF000000"/>
        <rFont val="Calibri"/>
      </rPr>
      <t>Step 5: Create the crypto map.</t>
    </r>
    <r>
      <rPr>
        <sz val="11"/>
        <color rgb="FF000000"/>
        <rFont val="Calibri"/>
      </rPr>
      <t xml:space="preserve">
</t>
    </r>
    <r>
      <rPr>
        <sz val="11"/>
        <color rgb="FF000000"/>
        <rFont val="Calibri"/>
      </rPr>
      <t>R4(config)#crypto map IPSEC_MGMT_MAP 10 ipsec-isakmp</t>
    </r>
    <r>
      <rPr>
        <sz val="11"/>
        <color rgb="FF000000"/>
        <rFont val="Calibri"/>
      </rPr>
      <t xml:space="preserve">
</t>
    </r>
    <r>
      <rPr>
        <sz val="11"/>
        <color rgb="FF000000"/>
        <rFont val="Calibri"/>
      </rPr>
      <t>R4(config-crypto-map)#set peer x.1.12.1</t>
    </r>
    <r>
      <rPr>
        <sz val="11"/>
        <color rgb="FF000000"/>
        <rFont val="Calibri"/>
      </rPr>
      <t xml:space="preserve">
</t>
    </r>
    <r>
      <rPr>
        <sz val="11"/>
        <color rgb="FF000000"/>
        <rFont val="Calibri"/>
      </rPr>
      <t>R4(config-crypto-map)#match address MGMT_TRAFFIC_ACL</t>
    </r>
    <r>
      <rPr>
        <sz val="11"/>
        <color rgb="FF000000"/>
        <rFont val="Calibri"/>
      </rPr>
      <t xml:space="preserve">
</t>
    </r>
    <r>
      <rPr>
        <sz val="11"/>
        <color rgb="FF000000"/>
        <rFont val="Calibri"/>
      </rPr>
      <t>R4(config-crypto-map)#set transform-set TRANS_SET</t>
    </r>
    <r>
      <rPr>
        <sz val="11"/>
        <color rgb="FF000000"/>
        <rFont val="Calibri"/>
      </rPr>
      <t xml:space="preserve">
</t>
    </r>
    <r>
      <rPr>
        <sz val="11"/>
        <color rgb="FF000000"/>
        <rFont val="Calibri"/>
      </rPr>
      <t>R4(config-crypto-map)#end</t>
    </r>
    <r>
      <rPr>
        <sz val="11"/>
        <color rgb="FF000000"/>
        <rFont val="Calibri"/>
      </rPr>
      <t xml:space="preserve">
</t>
    </r>
    <r>
      <rPr>
        <sz val="11"/>
        <color rgb="FF000000"/>
        <rFont val="Calibri"/>
      </rPr>
      <t>Step 6: Apply the crypto map to the external interface.</t>
    </r>
    <r>
      <rPr>
        <sz val="11"/>
        <color rgb="FF000000"/>
        <rFont val="Calibri"/>
      </rPr>
      <t xml:space="preserve">
</t>
    </r>
    <r>
      <rPr>
        <sz val="11"/>
        <color rgb="FF000000"/>
        <rFont val="Calibri"/>
      </rPr>
      <t>R4(config)#int g0/2</t>
    </r>
    <r>
      <rPr>
        <sz val="11"/>
        <color rgb="FF000000"/>
        <rFont val="Calibri"/>
      </rPr>
      <t xml:space="preserve">
</t>
    </r>
    <r>
      <rPr>
        <sz val="11"/>
        <color rgb="FF000000"/>
        <rFont val="Calibri"/>
      </rPr>
      <t>R4(config-if)#crypto map IPSEC_MGMT_MAP</t>
    </r>
  </si>
  <si>
    <r>
      <rPr>
        <sz val="11"/>
        <color rgb="FF000000"/>
        <rFont val="Calibri"/>
      </rPr>
      <t>Using dedicated paths, the OOBM backbone connects the OOBM gateway routers located at the edge of the managed network and at the NOC. Dedicated links can be deployed using provisioned circuits or MPLS Layer 2 and Layer 3 VPN services or implementing a secured path with gateway-to-gateway IPsec tunnels. The tunnel mode ensures that the management traffic will be logically separated from any other traffic traversing the same path.</t>
    </r>
  </si>
  <si>
    <r>
      <rPr>
        <sz val="11"/>
        <color rgb="FF000000"/>
        <rFont val="Calibri"/>
      </rPr>
      <t>This requirement is not applicable for the DODIN Backbone.</t>
    </r>
    <r>
      <rPr>
        <sz val="11"/>
        <color rgb="FF000000"/>
        <rFont val="Calibri"/>
      </rPr>
      <t xml:space="preserve">
</t>
    </r>
    <r>
      <rPr>
        <sz val="11"/>
        <color rgb="FF000000"/>
        <rFont val="Calibri"/>
      </rPr>
      <t>Review the network topology diagram to determine connectivity between the managed network and the NOC. Review the OOBM gateway router configuration to validate the path and interface that the management traffic traverses. If an IPsec tunnel is used to transport the management traffic between the NOC and the managed network, review the configuration following the steps below.</t>
    </r>
    <r>
      <rPr>
        <sz val="11"/>
        <color rgb="FF000000"/>
        <rFont val="Calibri"/>
      </rPr>
      <t xml:space="preserve">
</t>
    </r>
    <r>
      <rPr>
        <sz val="11"/>
        <color rgb="FF000000"/>
        <rFont val="Calibri"/>
      </rPr>
      <t>Step 1: Note the crypto map applied to the external interface.</t>
    </r>
    <r>
      <rPr>
        <sz val="11"/>
        <color rgb="FF000000"/>
        <rFont val="Calibri"/>
      </rPr>
      <t xml:space="preserve">
</t>
    </r>
    <r>
      <rPr>
        <sz val="11"/>
        <color rgb="FF000000"/>
        <rFont val="Calibri"/>
      </rPr>
      <t xml:space="preserve"> interface interface GigabitEthernet0/2</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ip address x.1.24.4 255.255.255.0</t>
    </r>
    <r>
      <rPr>
        <sz val="11"/>
        <color rgb="FF000000"/>
        <rFont val="Calibri"/>
      </rPr>
      <t xml:space="preserve">
</t>
    </r>
    <r>
      <rPr>
        <sz val="11"/>
        <color rgb="FF000000"/>
        <rFont val="Calibri"/>
      </rPr>
      <t xml:space="preserve"> crypto map IPSEC_MGMT_MAP</t>
    </r>
    <r>
      <rPr>
        <sz val="11"/>
        <color rgb="FF000000"/>
        <rFont val="Calibri"/>
      </rPr>
      <t xml:space="preserve">
</t>
    </r>
    <r>
      <rPr>
        <sz val="11"/>
        <color rgb="FF000000"/>
        <rFont val="Calibri"/>
      </rPr>
      <t>Step 2: Review the ISAKMP policy for Phase 1 negotiations and Phase 2 policy for data encryption.</t>
    </r>
    <r>
      <rPr>
        <sz val="11"/>
        <color rgb="FF000000"/>
        <rFont val="Calibri"/>
      </rPr>
      <t xml:space="preserve">
</t>
    </r>
    <r>
      <rPr>
        <sz val="11"/>
        <color rgb="FF000000"/>
        <rFont val="Calibri"/>
      </rPr>
      <t>crypto isakmp policy 10</t>
    </r>
    <r>
      <rPr>
        <sz val="11"/>
        <color rgb="FF000000"/>
        <rFont val="Calibri"/>
      </rPr>
      <t xml:space="preserve">
</t>
    </r>
    <r>
      <rPr>
        <sz val="11"/>
        <color rgb="FF000000"/>
        <rFont val="Calibri"/>
      </rPr>
      <t xml:space="preserve"> authentication pre-share</t>
    </r>
    <r>
      <rPr>
        <sz val="11"/>
        <color rgb="FF000000"/>
        <rFont val="Calibri"/>
      </rPr>
      <t xml:space="preserve">
</t>
    </r>
    <r>
      <rPr>
        <sz val="11"/>
        <color rgb="FF000000"/>
        <rFont val="Calibri"/>
      </rPr>
      <t xml:space="preserve"> hash sha256</t>
    </r>
    <r>
      <rPr>
        <sz val="11"/>
        <color rgb="FF000000"/>
        <rFont val="Calibri"/>
      </rPr>
      <t xml:space="preserve">
</t>
    </r>
    <r>
      <rPr>
        <sz val="11"/>
        <color rgb="FF000000"/>
        <rFont val="Calibri"/>
      </rPr>
      <t xml:space="preserve"> crypto isakmp key xxxxxx address x.1.12.1</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crypto IPsec transform-set TRANS_SET ah-sha256-hmac esp-aes </t>
    </r>
    <r>
      <rPr>
        <sz val="11"/>
        <color rgb="FF000000"/>
        <rFont val="Calibri"/>
      </rPr>
      <t xml:space="preserve">
</t>
    </r>
    <r>
      <rPr>
        <sz val="11"/>
        <color rgb="FF000000"/>
        <rFont val="Calibri"/>
      </rPr>
      <t>Step 3: Review the crypto map that was bound to the external interface and note the ACL defined that identifies the interesting traffic for the IPsec tunnel.</t>
    </r>
    <r>
      <rPr>
        <sz val="11"/>
        <color rgb="FF000000"/>
        <rFont val="Calibri"/>
      </rPr>
      <t xml:space="preserve">
</t>
    </r>
    <r>
      <rPr>
        <sz val="11"/>
        <color rgb="FF000000"/>
        <rFont val="Calibri"/>
      </rPr>
      <t>crypto map IPSEC_MGMT_MAP 10 ipsec-isakmp</t>
    </r>
    <r>
      <rPr>
        <sz val="11"/>
        <color rgb="FF000000"/>
        <rFont val="Calibri"/>
      </rPr>
      <t xml:space="preserve">
</t>
    </r>
    <r>
      <rPr>
        <sz val="11"/>
        <color rgb="FF000000"/>
        <rFont val="Calibri"/>
      </rPr>
      <t xml:space="preserve"> set peer x.1.12.1</t>
    </r>
    <r>
      <rPr>
        <sz val="11"/>
        <color rgb="FF000000"/>
        <rFont val="Calibri"/>
      </rPr>
      <t xml:space="preserve">
</t>
    </r>
    <r>
      <rPr>
        <sz val="11"/>
        <color rgb="FF000000"/>
        <rFont val="Calibri"/>
      </rPr>
      <t xml:space="preserve"> set transform-set TRANS_SET</t>
    </r>
    <r>
      <rPr>
        <sz val="11"/>
        <color rgb="FF000000"/>
        <rFont val="Calibri"/>
      </rPr>
      <t xml:space="preserve">
</t>
    </r>
    <r>
      <rPr>
        <sz val="11"/>
        <color rgb="FF000000"/>
        <rFont val="Calibri"/>
      </rPr>
      <t xml:space="preserve"> match address MGMT_TRAFFIC_ACL</t>
    </r>
    <r>
      <rPr>
        <sz val="11"/>
        <color rgb="FF000000"/>
        <rFont val="Calibri"/>
      </rPr>
      <t xml:space="preserve">
</t>
    </r>
    <r>
      <rPr>
        <sz val="11"/>
        <color rgb="FF000000"/>
        <rFont val="Calibri"/>
      </rPr>
      <t>Step 4: Review the ACL defined in the crypto map and verify that the destination is the management network.</t>
    </r>
    <r>
      <rPr>
        <sz val="11"/>
        <color rgb="FF000000"/>
        <rFont val="Calibri"/>
      </rPr>
      <t xml:space="preserve">
</t>
    </r>
    <r>
      <rPr>
        <sz val="11"/>
        <color rgb="FF000000"/>
        <rFont val="Calibri"/>
      </rPr>
      <t>ip access-list extended MGMT_TRAFFIC_ACL</t>
    </r>
    <r>
      <rPr>
        <sz val="11"/>
        <color rgb="FF000000"/>
        <rFont val="Calibri"/>
      </rPr>
      <t xml:space="preserve">
</t>
    </r>
    <r>
      <rPr>
        <sz val="11"/>
        <color rgb="FF000000"/>
        <rFont val="Calibri"/>
      </rPr>
      <t xml:space="preserve"> permit ip 10.1.34.0 0.0.0.255 10.22.2.0 0.0.0.255</t>
    </r>
    <r>
      <rPr>
        <sz val="11"/>
        <color rgb="FF000000"/>
        <rFont val="Calibri"/>
      </rPr>
      <t xml:space="preserve">
</t>
    </r>
    <r>
      <rPr>
        <sz val="11"/>
        <color rgb="FF000000"/>
        <rFont val="Calibri"/>
      </rPr>
      <t>Note: The management network is this example is 10.22.2.0/24</t>
    </r>
    <r>
      <rPr>
        <sz val="11"/>
        <color rgb="FF000000"/>
        <rFont val="Calibri"/>
      </rPr>
      <t xml:space="preserve">
</t>
    </r>
    <r>
      <rPr>
        <sz val="11"/>
        <color rgb="FF000000"/>
        <rFont val="Calibri"/>
      </rPr>
      <t>If management traffic is not transported between the managed network and the NOC via dedicated circuit, MPLS/VPN service, or IPsec tunnel, this is a finding.</t>
    </r>
  </si>
  <si>
    <t>V-216589</t>
  </si>
  <si>
    <r>
      <rPr>
        <sz val="11"/>
        <rFont val="Calibri"/>
      </rPr>
      <t>The Cisco out-of-band management (OOBM) gateway router must be configured to forward only authorized management traffic to the Network Operations Center (NOC).</t>
    </r>
  </si>
  <si>
    <r>
      <rPr>
        <sz val="11"/>
        <color rgb="FF000000"/>
        <rFont val="Calibri"/>
      </rPr>
      <t>This requirement is not applicable for the DODIN Backbone.</t>
    </r>
    <r>
      <rPr>
        <sz val="11"/>
        <color rgb="FF000000"/>
        <rFont val="Calibri"/>
      </rPr>
      <t xml:space="preserve">
</t>
    </r>
    <r>
      <rPr>
        <sz val="11"/>
        <color rgb="FF000000"/>
        <rFont val="Calibri"/>
      </rPr>
      <t>Configure ACLs to permit only authorized management traffic into IPsec tunnels or the OOBM interface used for forwarding management data as shown in the examples below.</t>
    </r>
    <r>
      <rPr>
        <sz val="11"/>
        <color rgb="FF000000"/>
        <rFont val="Calibri"/>
      </rPr>
      <t xml:space="preserve">
</t>
    </r>
    <r>
      <rPr>
        <sz val="11"/>
        <color rgb="FF000000"/>
        <rFont val="Calibri"/>
      </rPr>
      <t>OOBM Link</t>
    </r>
    <r>
      <rPr>
        <sz val="11"/>
        <color rgb="FF000000"/>
        <rFont val="Calibri"/>
      </rPr>
      <t xml:space="preserve">
</t>
    </r>
    <r>
      <rPr>
        <sz val="11"/>
        <color rgb="FF000000"/>
        <rFont val="Calibri"/>
      </rPr>
      <t>R4(config)#ip access-list extended MGMT_TRAFFIC_ACL</t>
    </r>
    <r>
      <rPr>
        <sz val="11"/>
        <color rgb="FF000000"/>
        <rFont val="Calibri"/>
      </rPr>
      <t xml:space="preserve">
</t>
    </r>
    <r>
      <rPr>
        <sz val="11"/>
        <color rgb="FF000000"/>
        <rFont val="Calibri"/>
      </rPr>
      <t>R4(config-ext-nacl)#permit tcp 10.1.34.0 0.0.0.255 10.22.2.0 0.0.0.255 eq tacacs</t>
    </r>
    <r>
      <rPr>
        <sz val="11"/>
        <color rgb="FF000000"/>
        <rFont val="Calibri"/>
      </rPr>
      <t xml:space="preserve">
</t>
    </r>
    <r>
      <rPr>
        <sz val="11"/>
        <color rgb="FF000000"/>
        <rFont val="Calibri"/>
      </rPr>
      <t>R4(config-ext-nacl)#permit tcp 10.1.34.0 0.0.0.255 10.22.2.0 0.0.0.255 eq 22</t>
    </r>
    <r>
      <rPr>
        <sz val="11"/>
        <color rgb="FF000000"/>
        <rFont val="Calibri"/>
      </rPr>
      <t xml:space="preserve">
</t>
    </r>
    <r>
      <rPr>
        <sz val="11"/>
        <color rgb="FF000000"/>
        <rFont val="Calibri"/>
      </rPr>
      <t>R4(config-ext-nacl)#permit udp 10.1.34.0 0.0.0.255 10.22.2.0 0.0.0.255 eq snmp</t>
    </r>
    <r>
      <rPr>
        <sz val="11"/>
        <color rgb="FF000000"/>
        <rFont val="Calibri"/>
      </rPr>
      <t xml:space="preserve">
</t>
    </r>
    <r>
      <rPr>
        <sz val="11"/>
        <color rgb="FF000000"/>
        <rFont val="Calibri"/>
      </rPr>
      <t>R4(config-ext-nacl)#permit udp 10.1.34.0 0.0.0.255 10.22.2.0 0.0.0.255 eq snmp-trap</t>
    </r>
    <r>
      <rPr>
        <sz val="11"/>
        <color rgb="FF000000"/>
        <rFont val="Calibri"/>
      </rPr>
      <t xml:space="preserve">
</t>
    </r>
    <r>
      <rPr>
        <sz val="11"/>
        <color rgb="FF000000"/>
        <rFont val="Calibri"/>
      </rPr>
      <t>R4(config-ext-nacl)#permit udp 10.1.34.0 0.0.0.255 10.22.2.0 0.0.0.255 eq syslog</t>
    </r>
    <r>
      <rPr>
        <sz val="11"/>
        <color rgb="FF000000"/>
        <rFont val="Calibri"/>
      </rPr>
      <t xml:space="preserve">
</t>
    </r>
    <r>
      <rPr>
        <sz val="11"/>
        <color rgb="FF000000"/>
        <rFont val="Calibri"/>
      </rPr>
      <t>R4(config-ext-nacl)#permit icmp 10.1.34.0 0.0.0.255 10.22.22.0 0.0.0.255 echo</t>
    </r>
    <r>
      <rPr>
        <sz val="11"/>
        <color rgb="FF000000"/>
        <rFont val="Calibri"/>
      </rPr>
      <t xml:space="preserve">
</t>
    </r>
    <r>
      <rPr>
        <sz val="11"/>
        <color rgb="FF000000"/>
        <rFont val="Calibri"/>
      </rPr>
      <t>R4(config-ext-nacl)#permit icmp 10.1.34.0 0.0.0.255 10.22.22.0 0.0.0.255 echo-reply</t>
    </r>
    <r>
      <rPr>
        <sz val="11"/>
        <color rgb="FF000000"/>
        <rFont val="Calibri"/>
      </rPr>
      <t xml:space="preserve">
</t>
    </r>
    <r>
      <rPr>
        <sz val="11"/>
        <color rgb="FF000000"/>
        <rFont val="Calibri"/>
      </rPr>
      <t>R4(config-ext-nacl)#deny   ip any any log-input</t>
    </r>
    <r>
      <rPr>
        <sz val="11"/>
        <color rgb="FF000000"/>
        <rFont val="Calibri"/>
      </rPr>
      <t xml:space="preserve">
</t>
    </r>
    <r>
      <rPr>
        <sz val="11"/>
        <color rgb="FF000000"/>
        <rFont val="Calibri"/>
      </rPr>
      <t>R4(config-ext-nacl)#exit</t>
    </r>
    <r>
      <rPr>
        <sz val="11"/>
        <color rgb="FF000000"/>
        <rFont val="Calibri"/>
      </rPr>
      <t xml:space="preserve">
</t>
    </r>
    <r>
      <rPr>
        <sz val="11"/>
        <color rgb="FF000000"/>
        <rFont val="Calibri"/>
      </rPr>
      <t>IPsec Tunnel</t>
    </r>
    <r>
      <rPr>
        <sz val="11"/>
        <color rgb="FF000000"/>
        <rFont val="Calibri"/>
      </rPr>
      <t xml:space="preserve">
</t>
    </r>
    <r>
      <rPr>
        <sz val="11"/>
        <color rgb="FF000000"/>
        <rFont val="Calibri"/>
      </rPr>
      <t>R4(config)#ip access-list extended MGMT_TRAFFIC_ACL</t>
    </r>
    <r>
      <rPr>
        <sz val="11"/>
        <color rgb="FF000000"/>
        <rFont val="Calibri"/>
      </rPr>
      <t xml:space="preserve">
</t>
    </r>
    <r>
      <rPr>
        <sz val="11"/>
        <color rgb="FF000000"/>
        <rFont val="Calibri"/>
      </rPr>
      <t>R4(config-ext-nacl)#permit tcp 10.1.34.0 0.0.0.255 10.22.2.0 0.0.0.255 eq tacacs</t>
    </r>
    <r>
      <rPr>
        <sz val="11"/>
        <color rgb="FF000000"/>
        <rFont val="Calibri"/>
      </rPr>
      <t xml:space="preserve">
</t>
    </r>
    <r>
      <rPr>
        <sz val="11"/>
        <color rgb="FF000000"/>
        <rFont val="Calibri"/>
      </rPr>
      <t>R4(config-ext-nacl#permit tcp 10.1.34.0 0.0.0.255 10.22.2.0 0.0.0.255 eq 22</t>
    </r>
    <r>
      <rPr>
        <sz val="11"/>
        <color rgb="FF000000"/>
        <rFont val="Calibri"/>
      </rPr>
      <t xml:space="preserve">
</t>
    </r>
    <r>
      <rPr>
        <sz val="11"/>
        <color rgb="FF000000"/>
        <rFont val="Calibri"/>
      </rPr>
      <t>R4(config-ext-nacl)#permit udp 10.1.34.0 0.0.0.255 10.22.2.0 0.0.0.255 eq snmp</t>
    </r>
    <r>
      <rPr>
        <sz val="11"/>
        <color rgb="FF000000"/>
        <rFont val="Calibri"/>
      </rPr>
      <t xml:space="preserve">
</t>
    </r>
    <r>
      <rPr>
        <sz val="11"/>
        <color rgb="FF000000"/>
        <rFont val="Calibri"/>
      </rPr>
      <t>R4(config-ext-nacl)#permit udp 10.1.34.0 0.0.0.255 10.22.2.0 0.0.0.255 eq snmp-trap</t>
    </r>
    <r>
      <rPr>
        <sz val="11"/>
        <color rgb="FF000000"/>
        <rFont val="Calibri"/>
      </rPr>
      <t xml:space="preserve">
</t>
    </r>
    <r>
      <rPr>
        <sz val="11"/>
        <color rgb="FF000000"/>
        <rFont val="Calibri"/>
      </rPr>
      <t>R4(config-ext-nacl)#permit udp 10.1.34.0 0.0.0.255 10.22.2.0 0.0.0.255 eq syslog</t>
    </r>
    <r>
      <rPr>
        <sz val="11"/>
        <color rgb="FF000000"/>
        <rFont val="Calibri"/>
      </rPr>
      <t xml:space="preserve">
</t>
    </r>
    <r>
      <rPr>
        <sz val="11"/>
        <color rgb="FF000000"/>
        <rFont val="Calibri"/>
      </rPr>
      <t>R4(config-ext-nacl)#permit icmp 10.1.34.0 0.0.0.255 22.22.22.0 0.0.0.255</t>
    </r>
    <r>
      <rPr>
        <sz val="11"/>
        <color rgb="FF000000"/>
        <rFont val="Calibri"/>
      </rPr>
      <t xml:space="preserve">
</t>
    </r>
    <r>
      <rPr>
        <sz val="11"/>
        <color rgb="FF000000"/>
        <rFont val="Calibri"/>
      </rPr>
      <t>R4(config-ext-nacl)#exit</t>
    </r>
  </si>
  <si>
    <r>
      <rPr>
        <sz val="11"/>
        <color rgb="FF000000"/>
        <rFont val="Calibri"/>
      </rPr>
      <t>The OOBM network is an IP network used exclusively for the transport of OAM&amp;P data from the network being managed to the OSS components located at the NOC. Its design provides connectivity to each managed network device, enabling network management traffic to flow between the managed network elements and the NOC. This allows the use of paths separate from those used by the managed network.</t>
    </r>
  </si>
  <si>
    <r>
      <rPr>
        <sz val="11"/>
        <color rgb="FF000000"/>
        <rFont val="Calibri"/>
      </rPr>
      <t>This requirement is not applicable for the DODIN Backbone.</t>
    </r>
    <r>
      <rPr>
        <sz val="11"/>
        <color rgb="FF000000"/>
        <rFont val="Calibri"/>
      </rPr>
      <t xml:space="preserve">
</t>
    </r>
    <r>
      <rPr>
        <sz val="11"/>
        <color rgb="FF000000"/>
        <rFont val="Calibri"/>
      </rPr>
      <t>Review the network topology diagram to determine connectivity between the managed network and the NOC. Review the OOBM gateway router configuration to validate the path that the management traffic traverses. Verify that only management traffic is forwarded through the OOBM interface or IPsec tunnel.</t>
    </r>
    <r>
      <rPr>
        <sz val="11"/>
        <color rgb="FF000000"/>
        <rFont val="Calibri"/>
      </rPr>
      <t xml:space="preserve">
</t>
    </r>
    <r>
      <rPr>
        <sz val="11"/>
        <color rgb="FF000000"/>
        <rFont val="Calibri"/>
      </rPr>
      <t>If an OOBM link is used, verify that the only authorized management traffic is transported to the NOC by reviewing the outbound ACL applied to the OOBM interface as shown in the example below.</t>
    </r>
    <r>
      <rPr>
        <sz val="11"/>
        <color rgb="FF000000"/>
        <rFont val="Calibri"/>
      </rPr>
      <t xml:space="preserve">
</t>
    </r>
    <r>
      <rPr>
        <sz val="11"/>
        <color rgb="FF000000"/>
        <rFont val="Calibri"/>
      </rPr>
      <t>Step 1: Note the outbound ACL applied to the OOBM interface.</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description OOB link to NOC</t>
    </r>
    <r>
      <rPr>
        <sz val="11"/>
        <color rgb="FF000000"/>
        <rFont val="Calibri"/>
      </rPr>
      <t xml:space="preserve">
</t>
    </r>
    <r>
      <rPr>
        <sz val="11"/>
        <color rgb="FF000000"/>
        <rFont val="Calibri"/>
      </rPr>
      <t xml:space="preserve"> ip address 10.11.1.8 255.255.255.0</t>
    </r>
    <r>
      <rPr>
        <sz val="11"/>
        <color rgb="FF000000"/>
        <rFont val="Calibri"/>
      </rPr>
      <t xml:space="preserve">
</t>
    </r>
    <r>
      <rPr>
        <sz val="11"/>
        <color rgb="FF000000"/>
        <rFont val="Calibri"/>
      </rPr>
      <t xml:space="preserve"> ip access-group MGMT_TRAFFIC_ACL out</t>
    </r>
    <r>
      <rPr>
        <sz val="11"/>
        <color rgb="FF000000"/>
        <rFont val="Calibri"/>
      </rPr>
      <t xml:space="preserve">
</t>
    </r>
    <r>
      <rPr>
        <sz val="11"/>
        <color rgb="FF000000"/>
        <rFont val="Calibri"/>
      </rPr>
      <t>Step 2: Review the outbound ACL and verify only management traffic is forwarded to the NOC.</t>
    </r>
    <r>
      <rPr>
        <sz val="11"/>
        <color rgb="FF000000"/>
        <rFont val="Calibri"/>
      </rPr>
      <t xml:space="preserve">
</t>
    </r>
    <r>
      <rPr>
        <sz val="11"/>
        <color rgb="FF000000"/>
        <rFont val="Calibri"/>
      </rPr>
      <t>ip access-list extended MGMT_TRAFFIC_ACL</t>
    </r>
    <r>
      <rPr>
        <sz val="11"/>
        <color rgb="FF000000"/>
        <rFont val="Calibri"/>
      </rPr>
      <t xml:space="preserve">
</t>
    </r>
    <r>
      <rPr>
        <sz val="11"/>
        <color rgb="FF000000"/>
        <rFont val="Calibri"/>
      </rPr>
      <t xml:space="preserve"> permit tcp 10.1.34.0 0.0.0.255 10.22.2.0 0.0.0.255 eq tacacs</t>
    </r>
    <r>
      <rPr>
        <sz val="11"/>
        <color rgb="FF000000"/>
        <rFont val="Calibri"/>
      </rPr>
      <t xml:space="preserve">
</t>
    </r>
    <r>
      <rPr>
        <sz val="11"/>
        <color rgb="FF000000"/>
        <rFont val="Calibri"/>
      </rPr>
      <t xml:space="preserve"> permit tcp 10.1.34.0 0.0.0.255 10.22.2.0 0.0.0.255 eq 22</t>
    </r>
    <r>
      <rPr>
        <sz val="11"/>
        <color rgb="FF000000"/>
        <rFont val="Calibri"/>
      </rPr>
      <t xml:space="preserve">
</t>
    </r>
    <r>
      <rPr>
        <sz val="11"/>
        <color rgb="FF000000"/>
        <rFont val="Calibri"/>
      </rPr>
      <t xml:space="preserve"> permit udp 10.1.34.0 0.0.0.255 10.22.2.0 0.0.0.255 eq snmp</t>
    </r>
    <r>
      <rPr>
        <sz val="11"/>
        <color rgb="FF000000"/>
        <rFont val="Calibri"/>
      </rPr>
      <t xml:space="preserve">
</t>
    </r>
    <r>
      <rPr>
        <sz val="11"/>
        <color rgb="FF000000"/>
        <rFont val="Calibri"/>
      </rPr>
      <t xml:space="preserve"> permit udp 10.1.34.0 0.0.0.255 10.22.2.0 0.0.0.255 eq snmp-trap</t>
    </r>
    <r>
      <rPr>
        <sz val="11"/>
        <color rgb="FF000000"/>
        <rFont val="Calibri"/>
      </rPr>
      <t xml:space="preserve">
</t>
    </r>
    <r>
      <rPr>
        <sz val="11"/>
        <color rgb="FF000000"/>
        <rFont val="Calibri"/>
      </rPr>
      <t xml:space="preserve"> permit udp 10.1.34.0 0.0.0.255 10.22.2.0 0.0.0.255 eq syslog</t>
    </r>
    <r>
      <rPr>
        <sz val="11"/>
        <color rgb="FF000000"/>
        <rFont val="Calibri"/>
      </rPr>
      <t xml:space="preserve">
</t>
    </r>
    <r>
      <rPr>
        <sz val="11"/>
        <color rgb="FF000000"/>
        <rFont val="Calibri"/>
      </rPr>
      <t xml:space="preserve"> permit icmp 10.1.34.0 0.0.0.255 10.22.22.0 0.0.0.255 </t>
    </r>
    <r>
      <rPr>
        <sz val="11"/>
        <color rgb="FF000000"/>
        <rFont val="Calibri"/>
      </rPr>
      <t xml:space="preserve">
</t>
    </r>
    <r>
      <rPr>
        <sz val="11"/>
        <color rgb="FF000000"/>
        <rFont val="Calibri"/>
      </rPr>
      <t xml:space="preserve"> deny   ip any any log-input</t>
    </r>
    <r>
      <rPr>
        <sz val="11"/>
        <color rgb="FF000000"/>
        <rFont val="Calibri"/>
      </rPr>
      <t xml:space="preserve">
</t>
    </r>
    <r>
      <rPr>
        <sz val="11"/>
        <color rgb="FF000000"/>
        <rFont val="Calibri"/>
      </rPr>
      <t>If an IPSec tunnel is used, verify that the only authorized management traffic is transported to the NOC.</t>
    </r>
    <r>
      <rPr>
        <sz val="11"/>
        <color rgb="FF000000"/>
        <rFont val="Calibri"/>
      </rPr>
      <t xml:space="preserve">
</t>
    </r>
    <r>
      <rPr>
        <sz val="11"/>
        <color rgb="FF000000"/>
        <rFont val="Calibri"/>
      </rPr>
      <t>Step 1: Note the crypto map applied to the external interface.</t>
    </r>
    <r>
      <rPr>
        <sz val="11"/>
        <color rgb="FF000000"/>
        <rFont val="Calibri"/>
      </rPr>
      <t xml:space="preserve">
</t>
    </r>
    <r>
      <rPr>
        <sz val="11"/>
        <color rgb="FF000000"/>
        <rFont val="Calibri"/>
      </rPr>
      <t xml:space="preserve"> interface interface GigabitEthernet0/2</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ip address x.1.24.4 255.255.255.0</t>
    </r>
    <r>
      <rPr>
        <sz val="11"/>
        <color rgb="FF000000"/>
        <rFont val="Calibri"/>
      </rPr>
      <t xml:space="preserve">
</t>
    </r>
    <r>
      <rPr>
        <sz val="11"/>
        <color rgb="FF000000"/>
        <rFont val="Calibri"/>
      </rPr>
      <t xml:space="preserve"> crypto map IPSEC_MGMT_MAP</t>
    </r>
    <r>
      <rPr>
        <sz val="11"/>
        <color rgb="FF000000"/>
        <rFont val="Calibri"/>
      </rPr>
      <t xml:space="preserve">
</t>
    </r>
    <r>
      <rPr>
        <sz val="11"/>
        <color rgb="FF000000"/>
        <rFont val="Calibri"/>
      </rPr>
      <t>Step 2: Review the crypto map that was bound to the external interface and note the ACL defined that identifies the interesting traffic for the IPsec tunnel.</t>
    </r>
    <r>
      <rPr>
        <sz val="11"/>
        <color rgb="FF000000"/>
        <rFont val="Calibri"/>
      </rPr>
      <t xml:space="preserve">
</t>
    </r>
    <r>
      <rPr>
        <sz val="11"/>
        <color rgb="FF000000"/>
        <rFont val="Calibri"/>
      </rPr>
      <t>crypto map IPSEC_MGMT_MAP 10 ipsec-isakmp</t>
    </r>
    <r>
      <rPr>
        <sz val="11"/>
        <color rgb="FF000000"/>
        <rFont val="Calibri"/>
      </rPr>
      <t xml:space="preserve">
</t>
    </r>
    <r>
      <rPr>
        <sz val="11"/>
        <color rgb="FF000000"/>
        <rFont val="Calibri"/>
      </rPr>
      <t xml:space="preserve"> set peer x.1.12.1</t>
    </r>
    <r>
      <rPr>
        <sz val="11"/>
        <color rgb="FF000000"/>
        <rFont val="Calibri"/>
      </rPr>
      <t xml:space="preserve">
</t>
    </r>
    <r>
      <rPr>
        <sz val="11"/>
        <color rgb="FF000000"/>
        <rFont val="Calibri"/>
      </rPr>
      <t xml:space="preserve"> set transform-set TRANS_SET</t>
    </r>
    <r>
      <rPr>
        <sz val="11"/>
        <color rgb="FF000000"/>
        <rFont val="Calibri"/>
      </rPr>
      <t xml:space="preserve">
</t>
    </r>
    <r>
      <rPr>
        <sz val="11"/>
        <color rgb="FF000000"/>
        <rFont val="Calibri"/>
      </rPr>
      <t xml:space="preserve"> match address MGMT_TRAFFIC_ACL</t>
    </r>
    <r>
      <rPr>
        <sz val="11"/>
        <color rgb="FF000000"/>
        <rFont val="Calibri"/>
      </rPr>
      <t xml:space="preserve">
</t>
    </r>
    <r>
      <rPr>
        <sz val="11"/>
        <color rgb="FF000000"/>
        <rFont val="Calibri"/>
      </rPr>
      <t>Step 3: Review the ACL defined in the crypto map and verify only management traffic is forwarded to the NOC.</t>
    </r>
    <r>
      <rPr>
        <sz val="11"/>
        <color rgb="FF000000"/>
        <rFont val="Calibri"/>
      </rPr>
      <t xml:space="preserve">
</t>
    </r>
    <r>
      <rPr>
        <sz val="11"/>
        <color rgb="FF000000"/>
        <rFont val="Calibri"/>
      </rPr>
      <t>ip access-list extended MGMT_TRAFFIC_ACL</t>
    </r>
    <r>
      <rPr>
        <sz val="11"/>
        <color rgb="FF000000"/>
        <rFont val="Calibri"/>
      </rPr>
      <t xml:space="preserve">
</t>
    </r>
    <r>
      <rPr>
        <sz val="11"/>
        <color rgb="FF000000"/>
        <rFont val="Calibri"/>
      </rPr>
      <t xml:space="preserve"> permit tcp 10.1.34.0 0.0.0.255 10.22.2.0 0.0.0.255 eq tacacs</t>
    </r>
    <r>
      <rPr>
        <sz val="11"/>
        <color rgb="FF000000"/>
        <rFont val="Calibri"/>
      </rPr>
      <t xml:space="preserve">
</t>
    </r>
    <r>
      <rPr>
        <sz val="11"/>
        <color rgb="FF000000"/>
        <rFont val="Calibri"/>
      </rPr>
      <t xml:space="preserve"> permit tcp 10.1.34.0 0.0.0.255 10.22.2.0 0.0.0.255 eq 22</t>
    </r>
    <r>
      <rPr>
        <sz val="11"/>
        <color rgb="FF000000"/>
        <rFont val="Calibri"/>
      </rPr>
      <t xml:space="preserve">
</t>
    </r>
    <r>
      <rPr>
        <sz val="11"/>
        <color rgb="FF000000"/>
        <rFont val="Calibri"/>
      </rPr>
      <t xml:space="preserve"> permit udp 10.1.34.0 0.0.0.255 10.22.2.0 0.0.0.255 eq snmp</t>
    </r>
    <r>
      <rPr>
        <sz val="11"/>
        <color rgb="FF000000"/>
        <rFont val="Calibri"/>
      </rPr>
      <t xml:space="preserve">
</t>
    </r>
    <r>
      <rPr>
        <sz val="11"/>
        <color rgb="FF000000"/>
        <rFont val="Calibri"/>
      </rPr>
      <t xml:space="preserve"> permit udp 10.1.34.0 0.0.0.255 10.22.2.0 0.0.0.255 eq snmp-trap</t>
    </r>
    <r>
      <rPr>
        <sz val="11"/>
        <color rgb="FF000000"/>
        <rFont val="Calibri"/>
      </rPr>
      <t xml:space="preserve">
</t>
    </r>
    <r>
      <rPr>
        <sz val="11"/>
        <color rgb="FF000000"/>
        <rFont val="Calibri"/>
      </rPr>
      <t xml:space="preserve"> permit udp 10.1.34.0 0.0.0.255 10.22.2.0 0.0.0.255 eq syslog</t>
    </r>
    <r>
      <rPr>
        <sz val="11"/>
        <color rgb="FF000000"/>
        <rFont val="Calibri"/>
      </rPr>
      <t xml:space="preserve">
</t>
    </r>
    <r>
      <rPr>
        <sz val="11"/>
        <color rgb="FF000000"/>
        <rFont val="Calibri"/>
      </rPr>
      <t xml:space="preserve"> permit icmp 10.1.34.0 0.0.0.255 10.22.22.0 0.0.0.255</t>
    </r>
    <r>
      <rPr>
        <sz val="11"/>
        <color rgb="FF000000"/>
        <rFont val="Calibri"/>
      </rPr>
      <t xml:space="preserve">
</t>
    </r>
    <r>
      <rPr>
        <sz val="11"/>
        <color rgb="FF000000"/>
        <rFont val="Calibri"/>
      </rPr>
      <t>Note: ICMP is permitted for troubleshooting purposes. The IPSec SA can only identify interesting traffic via address, protocol, and port; hence, the ICMP traffic cannot be qualified via type attribute.</t>
    </r>
    <r>
      <rPr>
        <sz val="11"/>
        <color rgb="FF000000"/>
        <rFont val="Calibri"/>
      </rPr>
      <t xml:space="preserve">
</t>
    </r>
    <r>
      <rPr>
        <sz val="11"/>
        <color rgb="FF000000"/>
        <rFont val="Calibri"/>
      </rPr>
      <t>If traffic other than authorized management traffic is permitted through the OOBM interface or IPsec tunnel, this is a finding.</t>
    </r>
  </si>
  <si>
    <t>V-216590</t>
  </si>
  <si>
    <r>
      <rPr>
        <sz val="11"/>
        <rFont val="Calibri"/>
      </rPr>
      <t>The Cisco out-of-band management (OOBM) gateway router must be configured to have separate IGP instances for the managed network and management network.</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</si>
  <si>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have a separate IGP instance for the management network as shown in the example below.</t>
    </r>
    <r>
      <rPr>
        <sz val="11"/>
        <color rgb="FF000000"/>
        <rFont val="Calibri"/>
      </rPr>
      <t xml:space="preserve">
</t>
    </r>
    <r>
      <rPr>
        <sz val="11"/>
        <color rgb="FF000000"/>
        <rFont val="Calibri"/>
      </rPr>
      <t>R3(config)#router ospf 1 vrf MGMT</t>
    </r>
    <r>
      <rPr>
        <sz val="11"/>
        <color rgb="FF000000"/>
        <rFont val="Calibri"/>
      </rPr>
      <t xml:space="preserve">
</t>
    </r>
    <r>
      <rPr>
        <sz val="11"/>
        <color rgb="FF000000"/>
        <rFont val="Calibri"/>
      </rPr>
      <t>R3(config-router)#network 0.0.0.0 0.0.0.0 area 0</t>
    </r>
    <r>
      <rPr>
        <sz val="11"/>
        <color rgb="FF000000"/>
        <rFont val="Calibri"/>
      </rPr>
      <t xml:space="preserve">
</t>
    </r>
    <r>
      <rPr>
        <sz val="11"/>
        <color rgb="FF000000"/>
        <rFont val="Calibri"/>
      </rPr>
      <t>R3(config-router)#exit</t>
    </r>
    <r>
      <rPr>
        <sz val="11"/>
        <color rgb="FF000000"/>
        <rFont val="Calibri"/>
      </rPr>
      <t xml:space="preserve">
</t>
    </r>
    <r>
      <rPr>
        <sz val="11"/>
        <color rgb="FF000000"/>
        <rFont val="Calibri"/>
      </rPr>
      <t>R3(config)#router ospf 2 vrf PROD</t>
    </r>
    <r>
      <rPr>
        <sz val="11"/>
        <color rgb="FF000000"/>
        <rFont val="Calibri"/>
      </rPr>
      <t xml:space="preserve">
</t>
    </r>
    <r>
      <rPr>
        <sz val="11"/>
        <color rgb="FF000000"/>
        <rFont val="Calibri"/>
      </rPr>
      <t>R3(config-router)#network 0.0.0.0 0.0.0.0 area 0</t>
    </r>
    <r>
      <rPr>
        <sz val="11"/>
        <color rgb="FF000000"/>
        <rFont val="Calibri"/>
      </rPr>
      <t xml:space="preserve">
</t>
    </r>
    <r>
      <rPr>
        <sz val="11"/>
        <color rgb="FF000000"/>
        <rFont val="Calibri"/>
      </rPr>
      <t>R3(config-router)#end</t>
    </r>
  </si>
  <si>
    <r>
      <rPr>
        <sz val="11"/>
        <color rgb="FF000000"/>
        <rFont val="Calibri"/>
      </rPr>
      <t>If the gateway router is not a dedicated device for the OOBM network, implementation of several safeguards for containment of management and production traffic boundaries must occur. Since the managed and management network are separate routing domains, configuration of separate Interior Gateway Protocol routing instances is critical on the router to segregate traffic from each network.</t>
    </r>
  </si>
  <si>
    <r>
      <rPr>
        <sz val="11"/>
        <color rgb="FF000000"/>
        <rFont val="Calibri"/>
      </rPr>
      <t>This requirement is not applicable for the DODIN Backbone.</t>
    </r>
    <r>
      <rPr>
        <sz val="11"/>
        <color rgb="FF000000"/>
        <rFont val="Calibri"/>
      </rPr>
      <t xml:space="preserve">
</t>
    </r>
    <r>
      <rPr>
        <sz val="11"/>
        <color rgb="FF000000"/>
        <rFont val="Calibri"/>
      </rPr>
      <t>Verify that the OOBM interface is an adjacency in the IGP domain for the management network via separate VRF as shown in the example below.</t>
    </r>
    <r>
      <rPr>
        <sz val="11"/>
        <color rgb="FF000000"/>
        <rFont val="Calibri"/>
      </rPr>
      <t xml:space="preserve">
</t>
    </r>
    <r>
      <rPr>
        <sz val="11"/>
        <color rgb="FF000000"/>
        <rFont val="Calibri"/>
      </rPr>
      <t>router ospf 1 vrf MGMT</t>
    </r>
    <r>
      <rPr>
        <sz val="11"/>
        <color rgb="FF000000"/>
        <rFont val="Calibri"/>
      </rPr>
      <t xml:space="preserve">
</t>
    </r>
    <r>
      <rPr>
        <sz val="11"/>
        <color rgb="FF000000"/>
        <rFont val="Calibri"/>
      </rPr>
      <t xml:space="preserve"> log-adjacency-changes</t>
    </r>
    <r>
      <rPr>
        <sz val="11"/>
        <color rgb="FF000000"/>
        <rFont val="Calibri"/>
      </rPr>
      <t xml:space="preserve">
</t>
    </r>
    <r>
      <rPr>
        <sz val="11"/>
        <color rgb="FF000000"/>
        <rFont val="Calibri"/>
      </rPr>
      <t xml:space="preserve"> network 0.0.0.0 255.255.255.255 area 0</t>
    </r>
    <r>
      <rPr>
        <sz val="11"/>
        <color rgb="FF000000"/>
        <rFont val="Calibri"/>
      </rPr>
      <t xml:space="preserve">
</t>
    </r>
    <r>
      <rPr>
        <sz val="11"/>
        <color rgb="FF000000"/>
        <rFont val="Calibri"/>
      </rPr>
      <t>!</t>
    </r>
    <r>
      <rPr>
        <sz val="11"/>
        <color rgb="FF000000"/>
        <rFont val="Calibri"/>
      </rPr>
      <t xml:space="preserve">
</t>
    </r>
    <r>
      <rPr>
        <sz val="11"/>
        <color rgb="FF000000"/>
        <rFont val="Calibri"/>
      </rPr>
      <t>router ospf 2 vrf PROD</t>
    </r>
    <r>
      <rPr>
        <sz val="11"/>
        <color rgb="FF000000"/>
        <rFont val="Calibri"/>
      </rPr>
      <t xml:space="preserve">
</t>
    </r>
    <r>
      <rPr>
        <sz val="11"/>
        <color rgb="FF000000"/>
        <rFont val="Calibri"/>
      </rPr>
      <t xml:space="preserve"> log-adjacency-changes</t>
    </r>
    <r>
      <rPr>
        <sz val="11"/>
        <color rgb="FF000000"/>
        <rFont val="Calibri"/>
      </rPr>
      <t xml:space="preserve">
</t>
    </r>
    <r>
      <rPr>
        <sz val="11"/>
        <color rgb="FF000000"/>
        <rFont val="Calibri"/>
      </rPr>
      <t xml:space="preserve"> network 0.0.0.0 255.255.255.255 area 0</t>
    </r>
    <r>
      <rPr>
        <sz val="11"/>
        <color rgb="FF000000"/>
        <rFont val="Calibri"/>
      </rPr>
      <t xml:space="preserve">
</t>
    </r>
    <r>
      <rPr>
        <sz val="11"/>
        <color rgb="FF000000"/>
        <rFont val="Calibri"/>
      </rPr>
      <t>If the router is not configured to have separate IGP instances for the managed network and management network, this is a finding.</t>
    </r>
  </si>
  <si>
    <t>V-216591</t>
  </si>
  <si>
    <r>
      <rPr>
        <sz val="11"/>
        <rFont val="Calibri"/>
      </rPr>
      <t>The Cisco out-of-band management (OOBM) gateway router must be configured to not redistribute routes between the management network routing domain and the managed network routing domain.</t>
    </r>
  </si>
  <si>
    <r>
      <rPr>
        <sz val="11"/>
        <color rgb="FF000000"/>
        <rFont val="Calibri"/>
      </rPr>
      <t>This requirement is not applicable for the DODIN Backbone.</t>
    </r>
    <r>
      <rPr>
        <sz val="11"/>
        <color rgb="FF000000"/>
        <rFont val="Calibri"/>
      </rPr>
      <t xml:space="preserve">
</t>
    </r>
    <r>
      <rPr>
        <sz val="11"/>
        <color rgb="FF000000"/>
        <rFont val="Calibri"/>
      </rPr>
      <t>Remove the configuration that imports routes from the managed network into the management network or vice versa as shown in the example below.</t>
    </r>
    <r>
      <rPr>
        <sz val="11"/>
        <color rgb="FF000000"/>
        <rFont val="Calibri"/>
      </rPr>
      <t xml:space="preserve">
</t>
    </r>
    <r>
      <rPr>
        <sz val="11"/>
        <color rgb="FF000000"/>
        <rFont val="Calibri"/>
      </rPr>
      <t>R1(config)#ip vrf MGMT</t>
    </r>
    <r>
      <rPr>
        <sz val="11"/>
        <color rgb="FF000000"/>
        <rFont val="Calibri"/>
      </rPr>
      <t xml:space="preserve">
</t>
    </r>
    <r>
      <rPr>
        <sz val="11"/>
        <color rgb="FF000000"/>
        <rFont val="Calibri"/>
      </rPr>
      <t>R1(config-vrf)#no route-target import 8:8</t>
    </r>
  </si>
  <si>
    <r>
      <rPr>
        <sz val="11"/>
        <color rgb="FF000000"/>
        <rFont val="Calibri"/>
      </rPr>
      <t>If the gateway router is not a dedicated device for the OOBM network, several safeguards must be implemented for containment of management and production traffic boundaries; otherwise, it is possible that management traffic will not be separated from production traffic.</t>
    </r>
    <r>
      <rPr>
        <sz val="11"/>
        <color rgb="FF000000"/>
        <rFont val="Calibri"/>
      </rPr>
      <t xml:space="preserve">
</t>
    </r>
    <r>
      <rPr>
        <sz val="11"/>
        <color rgb="FF000000"/>
        <rFont val="Calibri"/>
      </rPr>
      <t>Since the managed network and the management network are separate routing domains, separate Interior Gateway Protocol routing instances must be configured on the router, one for the managed network and one for the OOBM network. In addition, the routes from the two domains must not be redistributed to each other.</t>
    </r>
  </si>
  <si>
    <r>
      <rPr>
        <sz val="11"/>
        <color rgb="FF000000"/>
        <rFont val="Calibri"/>
      </rPr>
      <t>This requirement is not applicable for the DODIN Backbone.</t>
    </r>
    <r>
      <rPr>
        <sz val="11"/>
        <color rgb="FF000000"/>
        <rFont val="Calibri"/>
      </rPr>
      <t xml:space="preserve">
</t>
    </r>
    <r>
      <rPr>
        <sz val="11"/>
        <color rgb="FF000000"/>
        <rFont val="Calibri"/>
      </rPr>
      <t>Verify the Interior Gateway Protocol (IGP) instance used for the managed network does not redistribute routes into the IGP instance used for the management network, and vice versa. The example below imports OSPF routes from the production route table (VRF PROD) into the management route table (VRF MGMT) using BGP.</t>
    </r>
    <r>
      <rPr>
        <sz val="11"/>
        <color rgb="FF000000"/>
        <rFont val="Calibri"/>
      </rPr>
      <t xml:space="preserve">
</t>
    </r>
    <r>
      <rPr>
        <sz val="11"/>
        <color rgb="FF000000"/>
        <rFont val="Calibri"/>
      </rPr>
      <t>ip vrf MGMT</t>
    </r>
    <r>
      <rPr>
        <sz val="11"/>
        <color rgb="FF000000"/>
        <rFont val="Calibri"/>
      </rPr>
      <t xml:space="preserve">
</t>
    </r>
    <r>
      <rPr>
        <sz val="11"/>
        <color rgb="FF000000"/>
        <rFont val="Calibri"/>
      </rPr>
      <t xml:space="preserve"> rd 4:4</t>
    </r>
    <r>
      <rPr>
        <sz val="11"/>
        <color rgb="FF000000"/>
        <rFont val="Calibri"/>
      </rPr>
      <t xml:space="preserve">
</t>
    </r>
    <r>
      <rPr>
        <sz val="11"/>
        <color rgb="FF000000"/>
        <rFont val="Calibri"/>
      </rPr>
      <t xml:space="preserve"> route-target export 4:4</t>
    </r>
    <r>
      <rPr>
        <sz val="11"/>
        <color rgb="FF000000"/>
        <rFont val="Calibri"/>
      </rPr>
      <t xml:space="preserve">
</t>
    </r>
    <r>
      <rPr>
        <sz val="11"/>
        <color rgb="FF000000"/>
        <rFont val="Calibri"/>
      </rPr>
      <t xml:space="preserve"> route-target import 4:4</t>
    </r>
    <r>
      <rPr>
        <sz val="11"/>
        <color rgb="FF000000"/>
        <rFont val="Calibri"/>
      </rPr>
      <t xml:space="preserve">
</t>
    </r>
    <r>
      <rPr>
        <sz val="11"/>
        <color rgb="FF000000"/>
        <rFont val="Calibri"/>
      </rPr>
      <t xml:space="preserve"> route-target import 8:8</t>
    </r>
    <r>
      <rPr>
        <sz val="11"/>
        <color rgb="FF000000"/>
        <rFont val="Calibri"/>
      </rPr>
      <t xml:space="preserve">
</t>
    </r>
    <r>
      <rPr>
        <sz val="11"/>
        <color rgb="FF000000"/>
        <rFont val="Calibri"/>
      </rPr>
      <t>!</t>
    </r>
    <r>
      <rPr>
        <sz val="11"/>
        <color rgb="FF000000"/>
        <rFont val="Calibri"/>
      </rPr>
      <t xml:space="preserve">
</t>
    </r>
    <r>
      <rPr>
        <sz val="11"/>
        <color rgb="FF000000"/>
        <rFont val="Calibri"/>
      </rPr>
      <t>ip vrf PROD</t>
    </r>
    <r>
      <rPr>
        <sz val="11"/>
        <color rgb="FF000000"/>
        <rFont val="Calibri"/>
      </rPr>
      <t xml:space="preserve">
</t>
    </r>
    <r>
      <rPr>
        <sz val="11"/>
        <color rgb="FF000000"/>
        <rFont val="Calibri"/>
      </rPr>
      <t xml:space="preserve"> rd 8:8</t>
    </r>
    <r>
      <rPr>
        <sz val="11"/>
        <color rgb="FF000000"/>
        <rFont val="Calibri"/>
      </rPr>
      <t xml:space="preserve">
</t>
    </r>
    <r>
      <rPr>
        <sz val="11"/>
        <color rgb="FF000000"/>
        <rFont val="Calibri"/>
      </rPr>
      <t xml:space="preserve"> route-target import 8:8</t>
    </r>
    <r>
      <rPr>
        <sz val="11"/>
        <color rgb="FF000000"/>
        <rFont val="Calibri"/>
      </rPr>
      <t xml:space="preserve">
</t>
    </r>
    <r>
      <rPr>
        <sz val="11"/>
        <color rgb="FF000000"/>
        <rFont val="Calibri"/>
      </rPr>
      <t xml:space="preserve"> route-target export 8:8</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router ospf 1 vrf MGMT</t>
    </r>
    <r>
      <rPr>
        <sz val="11"/>
        <color rgb="FF000000"/>
        <rFont val="Calibri"/>
      </rPr>
      <t xml:space="preserve">
</t>
    </r>
    <r>
      <rPr>
        <sz val="11"/>
        <color rgb="FF000000"/>
        <rFont val="Calibri"/>
      </rPr>
      <t xml:space="preserve"> log-adjacency-changes</t>
    </r>
    <r>
      <rPr>
        <sz val="11"/>
        <color rgb="FF000000"/>
        <rFont val="Calibri"/>
      </rPr>
      <t xml:space="preserve">
</t>
    </r>
    <r>
      <rPr>
        <sz val="11"/>
        <color rgb="FF000000"/>
        <rFont val="Calibri"/>
      </rPr>
      <t xml:space="preserve"> redistribute bgp 64512 subnets</t>
    </r>
    <r>
      <rPr>
        <sz val="11"/>
        <color rgb="FF000000"/>
        <rFont val="Calibri"/>
      </rPr>
      <t xml:space="preserve">
</t>
    </r>
    <r>
      <rPr>
        <sz val="11"/>
        <color rgb="FF000000"/>
        <rFont val="Calibri"/>
      </rPr>
      <t xml:space="preserve"> network 0.0.0.0 255.255.255.255 area 0</t>
    </r>
    <r>
      <rPr>
        <sz val="11"/>
        <color rgb="FF000000"/>
        <rFont val="Calibri"/>
      </rPr>
      <t xml:space="preserve">
</t>
    </r>
    <r>
      <rPr>
        <sz val="11"/>
        <color rgb="FF000000"/>
        <rFont val="Calibri"/>
      </rPr>
      <t>!</t>
    </r>
    <r>
      <rPr>
        <sz val="11"/>
        <color rgb="FF000000"/>
        <rFont val="Calibri"/>
      </rPr>
      <t xml:space="preserve">
</t>
    </r>
    <r>
      <rPr>
        <sz val="11"/>
        <color rgb="FF000000"/>
        <rFont val="Calibri"/>
      </rPr>
      <t>router ospf 2 vrf PROD</t>
    </r>
    <r>
      <rPr>
        <sz val="11"/>
        <color rgb="FF000000"/>
        <rFont val="Calibri"/>
      </rPr>
      <t xml:space="preserve">
</t>
    </r>
    <r>
      <rPr>
        <sz val="11"/>
        <color rgb="FF000000"/>
        <rFont val="Calibri"/>
      </rPr>
      <t xml:space="preserve"> log-adjacency-changes</t>
    </r>
    <r>
      <rPr>
        <sz val="11"/>
        <color rgb="FF000000"/>
        <rFont val="Calibri"/>
      </rPr>
      <t xml:space="preserve">
</t>
    </r>
    <r>
      <rPr>
        <sz val="11"/>
        <color rgb="FF000000"/>
        <rFont val="Calibri"/>
      </rPr>
      <t xml:space="preserve"> network 0.0.0.0 255.255.255.255 area 0</t>
    </r>
    <r>
      <rPr>
        <sz val="11"/>
        <color rgb="FF000000"/>
        <rFont val="Calibri"/>
      </rPr>
      <t xml:space="preserve">
</t>
    </r>
    <r>
      <rPr>
        <sz val="11"/>
        <color rgb="FF000000"/>
        <rFont val="Calibri"/>
      </rPr>
      <t>!</t>
    </r>
    <r>
      <rPr>
        <sz val="11"/>
        <color rgb="FF000000"/>
        <rFont val="Calibri"/>
      </rPr>
      <t xml:space="preserve">
</t>
    </r>
    <r>
      <rPr>
        <sz val="11"/>
        <color rgb="FF000000"/>
        <rFont val="Calibri"/>
      </rPr>
      <t>router bgp 64512</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no auto-summary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ipv4 vrf MGMT</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redistribute ospf 1 vrf MGMT</t>
    </r>
    <r>
      <rPr>
        <sz val="11"/>
        <color rgb="FF000000"/>
        <rFont val="Calibri"/>
      </rPr>
      <t xml:space="preserve">
</t>
    </r>
    <r>
      <rPr>
        <sz val="11"/>
        <color rgb="FF000000"/>
        <rFont val="Calibri"/>
      </rPr>
      <t xml:space="preserve"> exit-address-family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ipv4 vrf PROD</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redistribute ospf 2 vrf PROD</t>
    </r>
    <r>
      <rPr>
        <sz val="11"/>
        <color rgb="FF000000"/>
        <rFont val="Calibri"/>
      </rPr>
      <t xml:space="preserve">
</t>
    </r>
    <r>
      <rPr>
        <sz val="11"/>
        <color rgb="FF000000"/>
        <rFont val="Calibri"/>
      </rPr>
      <t xml:space="preserve"> exit-address-family</t>
    </r>
    <r>
      <rPr>
        <sz val="11"/>
        <color rgb="FF000000"/>
        <rFont val="Calibri"/>
      </rPr>
      <t xml:space="preserve">
</t>
    </r>
    <r>
      <rPr>
        <sz val="11"/>
        <color rgb="FF000000"/>
        <rFont val="Calibri"/>
      </rPr>
      <t>If the IGP instance used for the managed network redistributes routes into the IGP instance used for the management network, or vice versa, this is a finding.</t>
    </r>
  </si>
  <si>
    <t>V-216592</t>
  </si>
  <si>
    <r>
      <rPr>
        <sz val="11"/>
        <rFont val="Calibri"/>
      </rPr>
      <t>The Cisco out-of-band management (OOBM) gateway router must be configured to block any traffic destined to itself that is not sourced from the OOBM network or the Network Operations Center (NOC).</t>
    </r>
  </si>
  <si>
    <r>
      <rPr>
        <sz val="11"/>
        <color rgb="FF000000"/>
        <rFont val="Calibri"/>
      </rPr>
      <t>This requirement is not applicable for the DODIN Backbone. It is only applicable if the OOBM gateway router is not a dedicated device to the OOBM backbone.</t>
    </r>
    <r>
      <rPr>
        <sz val="11"/>
        <color rgb="FF000000"/>
        <rFont val="Calibri"/>
      </rPr>
      <t xml:space="preserve">
</t>
    </r>
    <r>
      <rPr>
        <sz val="11"/>
        <color rgb="FF000000"/>
        <rFont val="Calibri"/>
      </rPr>
      <t>Step 1: Configure the ACL to only allow traffic to the route processor from the OOBM backbone and the NOC.</t>
    </r>
    <r>
      <rPr>
        <sz val="11"/>
        <color rgb="FF000000"/>
        <rFont val="Calibri"/>
      </rPr>
      <t xml:space="preserve">
</t>
    </r>
    <r>
      <rPr>
        <sz val="11"/>
        <color rgb="FF000000"/>
        <rFont val="Calibri"/>
      </rPr>
      <t>R4(config)#ip access-list extended TRAFFIC_FROM_NOC</t>
    </r>
    <r>
      <rPr>
        <sz val="11"/>
        <color rgb="FF000000"/>
        <rFont val="Calibri"/>
      </rPr>
      <t xml:space="preserve">
</t>
    </r>
    <r>
      <rPr>
        <sz val="11"/>
        <color rgb="FF000000"/>
        <rFont val="Calibri"/>
      </rPr>
      <t>R4(config-ext-nacl)#permit ip 10.11.1.0 0.255.255.255 host 10.11.1.8</t>
    </r>
    <r>
      <rPr>
        <sz val="11"/>
        <color rgb="FF000000"/>
        <rFont val="Calibri"/>
      </rPr>
      <t xml:space="preserve">
</t>
    </r>
    <r>
      <rPr>
        <sz val="11"/>
        <color rgb="FF000000"/>
        <rFont val="Calibri"/>
      </rPr>
      <t>R4(config-ext-nacl)#permit ip 10.12.1.0 0.255.255.255 host 10.11.1.8</t>
    </r>
    <r>
      <rPr>
        <sz val="11"/>
        <color rgb="FF000000"/>
        <rFont val="Calibri"/>
      </rPr>
      <t xml:space="preserve">
</t>
    </r>
    <r>
      <rPr>
        <sz val="11"/>
        <color rgb="FF000000"/>
        <rFont val="Calibri"/>
      </rPr>
      <t>R4(config-ext-nacl)#permit ip 10.11.1.0 0.255.255.255 host 10.13.1.1</t>
    </r>
    <r>
      <rPr>
        <sz val="11"/>
        <color rgb="FF000000"/>
        <rFont val="Calibri"/>
      </rPr>
      <t xml:space="preserve">
</t>
    </r>
    <r>
      <rPr>
        <sz val="11"/>
        <color rgb="FF000000"/>
        <rFont val="Calibri"/>
      </rPr>
      <t>R4(config-ext-nacl)#permit ip 10.12.1.0 0.255.255.255 host 10.13.1.1</t>
    </r>
    <r>
      <rPr>
        <sz val="11"/>
        <color rgb="FF000000"/>
        <rFont val="Calibri"/>
      </rPr>
      <t xml:space="preserve">
</t>
    </r>
    <r>
      <rPr>
        <sz val="11"/>
        <color rgb="FF000000"/>
        <rFont val="Calibri"/>
      </rPr>
      <t>R4(config-ext-nacl)#deny ip any host 10.11.1.8 log-input</t>
    </r>
    <r>
      <rPr>
        <sz val="11"/>
        <color rgb="FF000000"/>
        <rFont val="Calibri"/>
      </rPr>
      <t xml:space="preserve">
</t>
    </r>
    <r>
      <rPr>
        <sz val="11"/>
        <color rgb="FF000000"/>
        <rFont val="Calibri"/>
      </rPr>
      <t>R4(config-ext-nacl)#deny ip any host 10.13.1.1 log-input</t>
    </r>
    <r>
      <rPr>
        <sz val="11"/>
        <color rgb="FF000000"/>
        <rFont val="Calibri"/>
      </rPr>
      <t xml:space="preserve">
</t>
    </r>
    <r>
      <rPr>
        <sz val="11"/>
        <color rgb="FF000000"/>
        <rFont val="Calibri"/>
      </rPr>
      <t>R4(config-ext-nacl)#permit ip 10.11.1.0 0.0.0.255 10.13.1.0 0.0.0.255</t>
    </r>
    <r>
      <rPr>
        <sz val="11"/>
        <color rgb="FF000000"/>
        <rFont val="Calibri"/>
      </rPr>
      <t xml:space="preserve">
</t>
    </r>
    <r>
      <rPr>
        <sz val="11"/>
        <color rgb="FF000000"/>
        <rFont val="Calibri"/>
      </rPr>
      <t>R4(config-ext-nacl)#permit ip 10.12.1.0 0.0.0.255 10.13.1.0 0.0.0.255</t>
    </r>
    <r>
      <rPr>
        <sz val="11"/>
        <color rgb="FF000000"/>
        <rFont val="Calibri"/>
      </rPr>
      <t xml:space="preserve">
</t>
    </r>
    <r>
      <rPr>
        <sz val="11"/>
        <color rgb="FF000000"/>
        <rFont val="Calibri"/>
      </rPr>
      <t>R4(config-ext-nacl)#deny ip any any log-input</t>
    </r>
    <r>
      <rPr>
        <sz val="11"/>
        <color rgb="FF000000"/>
        <rFont val="Calibri"/>
      </rPr>
      <t xml:space="preserve">
</t>
    </r>
    <r>
      <rPr>
        <sz val="11"/>
        <color rgb="FF000000"/>
        <rFont val="Calibri"/>
      </rPr>
      <t xml:space="preserve"> Step 2: Configure the ACL to only allow traffic to the route processor from the OOBM LAN.</t>
    </r>
    <r>
      <rPr>
        <sz val="11"/>
        <color rgb="FF000000"/>
        <rFont val="Calibri"/>
      </rPr>
      <t xml:space="preserve">
</t>
    </r>
    <r>
      <rPr>
        <sz val="11"/>
        <color rgb="FF000000"/>
        <rFont val="Calibri"/>
      </rPr>
      <t>R4(config)#ip access-list extended TRAFFIC_TO_NOC</t>
    </r>
    <r>
      <rPr>
        <sz val="11"/>
        <color rgb="FF000000"/>
        <rFont val="Calibri"/>
      </rPr>
      <t xml:space="preserve">
</t>
    </r>
    <r>
      <rPr>
        <sz val="11"/>
        <color rgb="FF000000"/>
        <rFont val="Calibri"/>
      </rPr>
      <t>R4(config-ext-nacl)#permit ip 10.13.1.0 0.255.255.255 host 10.13.1.1</t>
    </r>
    <r>
      <rPr>
        <sz val="11"/>
        <color rgb="FF000000"/>
        <rFont val="Calibri"/>
      </rPr>
      <t xml:space="preserve">
</t>
    </r>
    <r>
      <rPr>
        <sz val="11"/>
        <color rgb="FF000000"/>
        <rFont val="Calibri"/>
      </rPr>
      <t>R4(config-ext-nacl)#permit ip 10.13.1.0 0.255.255.255 host 10.11.1.8</t>
    </r>
    <r>
      <rPr>
        <sz val="11"/>
        <color rgb="FF000000"/>
        <rFont val="Calibri"/>
      </rPr>
      <t xml:space="preserve">
</t>
    </r>
    <r>
      <rPr>
        <sz val="11"/>
        <color rgb="FF000000"/>
        <rFont val="Calibri"/>
      </rPr>
      <t>R4(config-ext-nacl)#deny ip any host 10.13.1.1 log-input</t>
    </r>
    <r>
      <rPr>
        <sz val="11"/>
        <color rgb="FF000000"/>
        <rFont val="Calibri"/>
      </rPr>
      <t xml:space="preserve">
</t>
    </r>
    <r>
      <rPr>
        <sz val="11"/>
        <color rgb="FF000000"/>
        <rFont val="Calibri"/>
      </rPr>
      <t>R4(config-ext-nacl)#deny ip any host 10.11.1.8 log-input</t>
    </r>
    <r>
      <rPr>
        <sz val="11"/>
        <color rgb="FF000000"/>
        <rFont val="Calibri"/>
      </rPr>
      <t xml:space="preserve">
</t>
    </r>
    <r>
      <rPr>
        <sz val="11"/>
        <color rgb="FF000000"/>
        <rFont val="Calibri"/>
      </rPr>
      <t>R4(config-ext-nacl)#permit ip 10.13.1.0 0.255.255.255 10.11.1.0 0.0.0.255</t>
    </r>
    <r>
      <rPr>
        <sz val="11"/>
        <color rgb="FF000000"/>
        <rFont val="Calibri"/>
      </rPr>
      <t xml:space="preserve">
</t>
    </r>
    <r>
      <rPr>
        <sz val="11"/>
        <color rgb="FF000000"/>
        <rFont val="Calibri"/>
      </rPr>
      <t>R4(config-ext-nacl)#permit ip 10.13.1.0 0.255.255.255 10.12.1.0 0.0.0.255</t>
    </r>
    <r>
      <rPr>
        <sz val="11"/>
        <color rgb="FF000000"/>
        <rFont val="Calibri"/>
      </rPr>
      <t xml:space="preserve">
</t>
    </r>
    <r>
      <rPr>
        <sz val="11"/>
        <color rgb="FF000000"/>
        <rFont val="Calibri"/>
      </rPr>
      <t>R4(config-ext-nacl)#deny ip any any log-input</t>
    </r>
    <r>
      <rPr>
        <sz val="11"/>
        <color rgb="FF000000"/>
        <rFont val="Calibri"/>
      </rPr>
      <t xml:space="preserve">
</t>
    </r>
    <r>
      <rPr>
        <sz val="11"/>
        <color rgb="FF000000"/>
        <rFont val="Calibri"/>
      </rPr>
      <t>R4(config-ext-nacl)#exit</t>
    </r>
    <r>
      <rPr>
        <sz val="11"/>
        <color rgb="FF000000"/>
        <rFont val="Calibri"/>
      </rPr>
      <t xml:space="preserve">
</t>
    </r>
    <r>
      <rPr>
        <sz val="11"/>
        <color rgb="FF000000"/>
        <rFont val="Calibri"/>
      </rPr>
      <t>Step 3: Apply the ACLs configured above to the appropriate OOBM interfaces as shown in the example below.</t>
    </r>
    <r>
      <rPr>
        <sz val="11"/>
        <color rgb="FF000000"/>
        <rFont val="Calibri"/>
      </rPr>
      <t xml:space="preserve">
</t>
    </r>
    <r>
      <rPr>
        <sz val="11"/>
        <color rgb="FF000000"/>
        <rFont val="Calibri"/>
      </rPr>
      <t>R4(config)#int g0/2</t>
    </r>
    <r>
      <rPr>
        <sz val="11"/>
        <color rgb="FF000000"/>
        <rFont val="Calibri"/>
      </rPr>
      <t xml:space="preserve">
</t>
    </r>
    <r>
      <rPr>
        <sz val="11"/>
        <color rgb="FF000000"/>
        <rFont val="Calibri"/>
      </rPr>
      <t>R4(config-if)#ip access-group TRAFFIC_FROM_NOC in</t>
    </r>
    <r>
      <rPr>
        <sz val="11"/>
        <color rgb="FF000000"/>
        <rFont val="Calibri"/>
      </rPr>
      <t xml:space="preserve">
</t>
    </r>
    <r>
      <rPr>
        <sz val="11"/>
        <color rgb="FF000000"/>
        <rFont val="Calibri"/>
      </rPr>
      <t>R4(config)#int g0/3</t>
    </r>
    <r>
      <rPr>
        <sz val="11"/>
        <color rgb="FF000000"/>
        <rFont val="Calibri"/>
      </rPr>
      <t xml:space="preserve">
</t>
    </r>
    <r>
      <rPr>
        <sz val="11"/>
        <color rgb="FF000000"/>
        <rFont val="Calibri"/>
      </rPr>
      <t>R4(config-if)#ip access-group TRAFFIC_TO_NOC in</t>
    </r>
    <r>
      <rPr>
        <sz val="11"/>
        <color rgb="FF000000"/>
        <rFont val="Calibri"/>
      </rPr>
      <t xml:space="preserve">
</t>
    </r>
    <r>
      <rPr>
        <sz val="11"/>
        <color rgb="FF000000"/>
        <rFont val="Calibri"/>
      </rPr>
      <t>R4(config-if)#end</t>
    </r>
  </si>
  <si>
    <r>
      <rPr>
        <sz val="11"/>
        <color rgb="FF000000"/>
        <rFont val="Calibri"/>
      </rPr>
      <t>If the gateway router is not a dedicated device for the OOBM network, several safeguards must be implemented for containment of management and production traffic boundaries. It is imperative that hosts from the managed network are not able to access the OOBM gateway router.</t>
    </r>
  </si>
  <si>
    <r>
      <rPr>
        <sz val="11"/>
        <color rgb="FF000000"/>
        <rFont val="Calibri"/>
      </rPr>
      <t>This requirement is not applicable for the DODIN Backbone. It is only applicable if the OOBM gateway router is not a dedicated device to the OOBM backbone.</t>
    </r>
    <r>
      <rPr>
        <sz val="11"/>
        <color rgb="FF000000"/>
        <rFont val="Calibri"/>
      </rPr>
      <t xml:space="preserve">
</t>
    </r>
    <r>
      <rPr>
        <sz val="11"/>
        <color rgb="FF000000"/>
        <rFont val="Calibri"/>
      </rPr>
      <t>Verify that traffic destined to itself is only sourced by the OOBM or the NOC. In the example below, the OOBM backbone network is 10.11.1.0/24, the NOC address spaces is 10.12.1.0/24, and the OOBM LAN address space at remote site connecting to the managed network is 10.13.1.0/24.</t>
    </r>
    <r>
      <rPr>
        <sz val="11"/>
        <color rgb="FF000000"/>
        <rFont val="Calibri"/>
      </rPr>
      <t xml:space="preserve">
</t>
    </r>
    <r>
      <rPr>
        <sz val="11"/>
        <color rgb="FF000000"/>
        <rFont val="Calibri"/>
      </rPr>
      <t>Step 1: Note the inbound ACL applied to the OOBM interfaces.</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description OOB link to NOC</t>
    </r>
    <r>
      <rPr>
        <sz val="11"/>
        <color rgb="FF000000"/>
        <rFont val="Calibri"/>
      </rPr>
      <t xml:space="preserve">
</t>
    </r>
    <r>
      <rPr>
        <sz val="11"/>
        <color rgb="FF000000"/>
        <rFont val="Calibri"/>
      </rPr>
      <t xml:space="preserve"> ip address 10.11.1.8 255.255.255.0</t>
    </r>
    <r>
      <rPr>
        <sz val="11"/>
        <color rgb="FF000000"/>
        <rFont val="Calibri"/>
      </rPr>
      <t xml:space="preserve">
</t>
    </r>
    <r>
      <rPr>
        <sz val="11"/>
        <color rgb="FF000000"/>
        <rFont val="Calibri"/>
      </rPr>
      <t xml:space="preserve"> ip access-group TRAFFIC_FROM_NOC in</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GigabitEthernet0/3</t>
    </r>
    <r>
      <rPr>
        <sz val="11"/>
        <color rgb="FF000000"/>
        <rFont val="Calibri"/>
      </rPr>
      <t xml:space="preserve">
</t>
    </r>
    <r>
      <rPr>
        <sz val="11"/>
        <color rgb="FF000000"/>
        <rFont val="Calibri"/>
      </rPr>
      <t xml:space="preserve"> description link to OOBM LAN access switch</t>
    </r>
    <r>
      <rPr>
        <sz val="11"/>
        <color rgb="FF000000"/>
        <rFont val="Calibri"/>
      </rPr>
      <t xml:space="preserve">
</t>
    </r>
    <r>
      <rPr>
        <sz val="11"/>
        <color rgb="FF000000"/>
        <rFont val="Calibri"/>
      </rPr>
      <t xml:space="preserve"> ip address 10.13.1.1 255.255.255.0</t>
    </r>
    <r>
      <rPr>
        <sz val="11"/>
        <color rgb="FF000000"/>
        <rFont val="Calibri"/>
      </rPr>
      <t xml:space="preserve">
</t>
    </r>
    <r>
      <rPr>
        <sz val="11"/>
        <color rgb="FF000000"/>
        <rFont val="Calibri"/>
      </rPr>
      <t xml:space="preserve"> ip access-group TRAFFIC_TO_NOC in</t>
    </r>
    <r>
      <rPr>
        <sz val="11"/>
        <color rgb="FF000000"/>
        <rFont val="Calibri"/>
      </rPr>
      <t xml:space="preserve">
</t>
    </r>
    <r>
      <rPr>
        <sz val="11"/>
        <color rgb="FF000000"/>
        <rFont val="Calibri"/>
      </rPr>
      <t>Step 2: Review the inbound ACL bound to any OOB interface connecting to the OOBM backbone and verify traffic destined to itself is only from the OOBM or NOC address space.</t>
    </r>
    <r>
      <rPr>
        <sz val="11"/>
        <color rgb="FF000000"/>
        <rFont val="Calibri"/>
      </rPr>
      <t xml:space="preserve">
</t>
    </r>
    <r>
      <rPr>
        <sz val="11"/>
        <color rgb="FF000000"/>
        <rFont val="Calibri"/>
      </rPr>
      <t>ip access-list extended TRAFFIC_FROM_NOC</t>
    </r>
    <r>
      <rPr>
        <sz val="11"/>
        <color rgb="FF000000"/>
        <rFont val="Calibri"/>
      </rPr>
      <t xml:space="preserve">
</t>
    </r>
    <r>
      <rPr>
        <sz val="11"/>
        <color rgb="FF000000"/>
        <rFont val="Calibri"/>
      </rPr>
      <t xml:space="preserve"> permit ip 10.11.1.0 0.255.255.255 host 10.11.1.8</t>
    </r>
    <r>
      <rPr>
        <sz val="11"/>
        <color rgb="FF000000"/>
        <rFont val="Calibri"/>
      </rPr>
      <t xml:space="preserve">
</t>
    </r>
    <r>
      <rPr>
        <sz val="11"/>
        <color rgb="FF000000"/>
        <rFont val="Calibri"/>
      </rPr>
      <t xml:space="preserve"> permit ip 10.12.1.0 0.255.255.255 host 10.11.1.8</t>
    </r>
    <r>
      <rPr>
        <sz val="11"/>
        <color rgb="FF000000"/>
        <rFont val="Calibri"/>
      </rPr>
      <t xml:space="preserve">
</t>
    </r>
    <r>
      <rPr>
        <sz val="11"/>
        <color rgb="FF000000"/>
        <rFont val="Calibri"/>
      </rPr>
      <t xml:space="preserve"> permit ip 10.11.1.0 0.255.255.255 host 10.13.1.1</t>
    </r>
    <r>
      <rPr>
        <sz val="11"/>
        <color rgb="FF000000"/>
        <rFont val="Calibri"/>
      </rPr>
      <t xml:space="preserve">
</t>
    </r>
    <r>
      <rPr>
        <sz val="11"/>
        <color rgb="FF000000"/>
        <rFont val="Calibri"/>
      </rPr>
      <t xml:space="preserve"> permit ip 10.12.1.0 0.255.255.255 host 10.13.1.1</t>
    </r>
    <r>
      <rPr>
        <sz val="11"/>
        <color rgb="FF000000"/>
        <rFont val="Calibri"/>
      </rPr>
      <t xml:space="preserve">
</t>
    </r>
    <r>
      <rPr>
        <sz val="11"/>
        <color rgb="FF000000"/>
        <rFont val="Calibri"/>
      </rPr>
      <t xml:space="preserve"> deny   ip any host 10.11.1.8 log-input</t>
    </r>
    <r>
      <rPr>
        <sz val="11"/>
        <color rgb="FF000000"/>
        <rFont val="Calibri"/>
      </rPr>
      <t xml:space="preserve">
</t>
    </r>
    <r>
      <rPr>
        <sz val="11"/>
        <color rgb="FF000000"/>
        <rFont val="Calibri"/>
      </rPr>
      <t xml:space="preserve"> deny   ip any host 10.13.1.1 log-input</t>
    </r>
    <r>
      <rPr>
        <sz val="11"/>
        <color rgb="FF000000"/>
        <rFont val="Calibri"/>
      </rPr>
      <t xml:space="preserve">
</t>
    </r>
    <r>
      <rPr>
        <sz val="11"/>
        <color rgb="FF000000"/>
        <rFont val="Calibri"/>
      </rPr>
      <t xml:space="preserve"> permit ip 10.11.1.0 0.0.0.255 10.13.1.0 0.0.0.255</t>
    </r>
    <r>
      <rPr>
        <sz val="11"/>
        <color rgb="FF000000"/>
        <rFont val="Calibri"/>
      </rPr>
      <t xml:space="preserve">
</t>
    </r>
    <r>
      <rPr>
        <sz val="11"/>
        <color rgb="FF000000"/>
        <rFont val="Calibri"/>
      </rPr>
      <t xml:space="preserve"> permit ip 10.12.1.0 0.0.0.255 10.13.1.0 0.0.0.255</t>
    </r>
    <r>
      <rPr>
        <sz val="11"/>
        <color rgb="FF000000"/>
        <rFont val="Calibri"/>
      </rPr>
      <t xml:space="preserve">
</t>
    </r>
    <r>
      <rPr>
        <sz val="11"/>
        <color rgb="FF000000"/>
        <rFont val="Calibri"/>
      </rPr>
      <t xml:space="preserve"> deny   ip any any log-input</t>
    </r>
    <r>
      <rPr>
        <sz val="11"/>
        <color rgb="FF000000"/>
        <rFont val="Calibri"/>
      </rPr>
      <t xml:space="preserve">
</t>
    </r>
    <r>
      <rPr>
        <sz val="11"/>
        <color rgb="FF000000"/>
        <rFont val="Calibri"/>
      </rPr>
      <t>Step 3: Review the inbound ACL bound to any OOBM LAN interfaces and verify traffic destined to itself is from the OOBM LAN address space.</t>
    </r>
    <r>
      <rPr>
        <sz val="11"/>
        <color rgb="FF000000"/>
        <rFont val="Calibri"/>
      </rPr>
      <t xml:space="preserve">
</t>
    </r>
    <r>
      <rPr>
        <sz val="11"/>
        <color rgb="FF000000"/>
        <rFont val="Calibri"/>
      </rPr>
      <t>ip access-list extended TRAFFIC_TO_NOC</t>
    </r>
    <r>
      <rPr>
        <sz val="11"/>
        <color rgb="FF000000"/>
        <rFont val="Calibri"/>
      </rPr>
      <t xml:space="preserve">
</t>
    </r>
    <r>
      <rPr>
        <sz val="11"/>
        <color rgb="FF000000"/>
        <rFont val="Calibri"/>
      </rPr>
      <t xml:space="preserve"> permit ip 10.13.1.0 0.255.255.255 host 10.13.1.1</t>
    </r>
    <r>
      <rPr>
        <sz val="11"/>
        <color rgb="FF000000"/>
        <rFont val="Calibri"/>
      </rPr>
      <t xml:space="preserve">
</t>
    </r>
    <r>
      <rPr>
        <sz val="11"/>
        <color rgb="FF000000"/>
        <rFont val="Calibri"/>
      </rPr>
      <t xml:space="preserve"> permit ip 10.13.1.0 0.255.255.255 host 10.11.1.8</t>
    </r>
    <r>
      <rPr>
        <sz val="11"/>
        <color rgb="FF000000"/>
        <rFont val="Calibri"/>
      </rPr>
      <t xml:space="preserve">
</t>
    </r>
    <r>
      <rPr>
        <sz val="11"/>
        <color rgb="FF000000"/>
        <rFont val="Calibri"/>
      </rPr>
      <t xml:space="preserve"> deny   ip any host 10.13.1.1 log-input</t>
    </r>
    <r>
      <rPr>
        <sz val="11"/>
        <color rgb="FF000000"/>
        <rFont val="Calibri"/>
      </rPr>
      <t xml:space="preserve">
</t>
    </r>
    <r>
      <rPr>
        <sz val="11"/>
        <color rgb="FF000000"/>
        <rFont val="Calibri"/>
      </rPr>
      <t xml:space="preserve"> deny   ip any host 10.11.1.8 log-input</t>
    </r>
    <r>
      <rPr>
        <sz val="11"/>
        <color rgb="FF000000"/>
        <rFont val="Calibri"/>
      </rPr>
      <t xml:space="preserve">
</t>
    </r>
    <r>
      <rPr>
        <sz val="11"/>
        <color rgb="FF000000"/>
        <rFont val="Calibri"/>
      </rPr>
      <t xml:space="preserve"> permit ip 10.13.1.0 0.255.255.255 10.11.1.0 0.0.0.255</t>
    </r>
    <r>
      <rPr>
        <sz val="11"/>
        <color rgb="FF000000"/>
        <rFont val="Calibri"/>
      </rPr>
      <t xml:space="preserve">
</t>
    </r>
    <r>
      <rPr>
        <sz val="11"/>
        <color rgb="FF000000"/>
        <rFont val="Calibri"/>
      </rPr>
      <t xml:space="preserve"> permit ip 10.13.1.0 0.255.255.255 10.12.1.0 0.0.0.255</t>
    </r>
    <r>
      <rPr>
        <sz val="11"/>
        <color rgb="FF000000"/>
        <rFont val="Calibri"/>
      </rPr>
      <t xml:space="preserve">
</t>
    </r>
    <r>
      <rPr>
        <sz val="11"/>
        <color rgb="FF000000"/>
        <rFont val="Calibri"/>
      </rPr>
      <t xml:space="preserve"> deny   ip any any log-input</t>
    </r>
    <r>
      <rPr>
        <sz val="11"/>
        <color rgb="FF000000"/>
        <rFont val="Calibri"/>
      </rPr>
      <t xml:space="preserve">
</t>
    </r>
    <r>
      <rPr>
        <sz val="11"/>
        <color rgb="FF000000"/>
        <rFont val="Calibri"/>
      </rPr>
      <t>If the router does not block any traffic destined to itself that is not sourced from the OOBM network or the NOC, this is a finding.</t>
    </r>
  </si>
  <si>
    <t>V-216593</t>
  </si>
  <si>
    <r>
      <rPr>
        <sz val="11"/>
        <rFont val="Calibri"/>
      </rPr>
      <t>The Cisco router must be configured to only permit management traffic that ingresses and egresses the out-of-band management (OOBM) interface.</t>
    </r>
  </si>
  <si>
    <r>
      <rPr>
        <sz val="11"/>
        <color rgb="FF000000"/>
        <rFont val="Calibri"/>
      </rPr>
      <t>If the management interface is not a dedicated OOBM interface, it must be configured with both an ingress and egress ACL.</t>
    </r>
    <r>
      <rPr>
        <sz val="11"/>
        <color rgb="FF000000"/>
        <rFont val="Calibri"/>
      </rPr>
      <t xml:space="preserve">
</t>
    </r>
    <r>
      <rPr>
        <sz val="11"/>
        <color rgb="FF000000"/>
        <rFont val="Calibri"/>
      </rPr>
      <t>Step 1: Configure an ingress ACL a shown in the example below.</t>
    </r>
    <r>
      <rPr>
        <sz val="11"/>
        <color rgb="FF000000"/>
        <rFont val="Calibri"/>
      </rPr>
      <t xml:space="preserve">
</t>
    </r>
    <r>
      <rPr>
        <sz val="11"/>
        <color rgb="FF000000"/>
        <rFont val="Calibri"/>
      </rPr>
      <t>R5(config)#ip access-list extended INGRESS_MANAGEMENT_ACL</t>
    </r>
    <r>
      <rPr>
        <sz val="11"/>
        <color rgb="FF000000"/>
        <rFont val="Calibri"/>
      </rPr>
      <t xml:space="preserve">
</t>
    </r>
    <r>
      <rPr>
        <sz val="11"/>
        <color rgb="FF000000"/>
        <rFont val="Calibri"/>
      </rPr>
      <t>R5(config-ext-nacl)#permit tcp any host 10.11.1.22 eq tacacs</t>
    </r>
    <r>
      <rPr>
        <sz val="11"/>
        <color rgb="FF000000"/>
        <rFont val="Calibri"/>
      </rPr>
      <t xml:space="preserve">
</t>
    </r>
    <r>
      <rPr>
        <sz val="11"/>
        <color rgb="FF000000"/>
        <rFont val="Calibri"/>
      </rPr>
      <t>R5(config-ext-nacl)#permit tcp any host 10.11.1.22 eq 22</t>
    </r>
    <r>
      <rPr>
        <sz val="11"/>
        <color rgb="FF000000"/>
        <rFont val="Calibri"/>
      </rPr>
      <t xml:space="preserve">
</t>
    </r>
    <r>
      <rPr>
        <sz val="11"/>
        <color rgb="FF000000"/>
        <rFont val="Calibri"/>
      </rPr>
      <t>R5(config-ext-nacl)#permit udp any host 10.11.1.22 eq snmp</t>
    </r>
    <r>
      <rPr>
        <sz val="11"/>
        <color rgb="FF000000"/>
        <rFont val="Calibri"/>
      </rPr>
      <t xml:space="preserve">
</t>
    </r>
    <r>
      <rPr>
        <sz val="11"/>
        <color rgb="FF000000"/>
        <rFont val="Calibri"/>
      </rPr>
      <t>R5(config-ext-nacl)#permit udp any host 10.11.1.22 eq snmptrap</t>
    </r>
    <r>
      <rPr>
        <sz val="11"/>
        <color rgb="FF000000"/>
        <rFont val="Calibri"/>
      </rPr>
      <t xml:space="preserve">
</t>
    </r>
    <r>
      <rPr>
        <sz val="11"/>
        <color rgb="FF000000"/>
        <rFont val="Calibri"/>
      </rPr>
      <t>R5(config-ext-nacl)#permit udp any host 10.11.1.22 eq ntp</t>
    </r>
    <r>
      <rPr>
        <sz val="11"/>
        <color rgb="FF000000"/>
        <rFont val="Calibri"/>
      </rPr>
      <t xml:space="preserve">
</t>
    </r>
    <r>
      <rPr>
        <sz val="11"/>
        <color rgb="FF000000"/>
        <rFont val="Calibri"/>
      </rPr>
      <t>R5(config-ext-nacl)#permit icmp any host 10.11.1.22</t>
    </r>
    <r>
      <rPr>
        <sz val="11"/>
        <color rgb="FF000000"/>
        <rFont val="Calibri"/>
      </rPr>
      <t xml:space="preserve">
</t>
    </r>
    <r>
      <rPr>
        <sz val="11"/>
        <color rgb="FF000000"/>
        <rFont val="Calibri"/>
      </rPr>
      <t>R5(config-ext-nacl)#deny ip any any log-input</t>
    </r>
    <r>
      <rPr>
        <sz val="11"/>
        <color rgb="FF000000"/>
        <rFont val="Calibri"/>
      </rPr>
      <t xml:space="preserve">
</t>
    </r>
    <r>
      <rPr>
        <sz val="11"/>
        <color rgb="FF000000"/>
        <rFont val="Calibri"/>
      </rPr>
      <t>R5(config-ext-nacl)#exit</t>
    </r>
    <r>
      <rPr>
        <sz val="11"/>
        <color rgb="FF000000"/>
        <rFont val="Calibri"/>
      </rPr>
      <t xml:space="preserve">
</t>
    </r>
    <r>
      <rPr>
        <sz val="11"/>
        <color rgb="FF000000"/>
        <rFont val="Calibri"/>
      </rPr>
      <t>Step 2: Configure an egress ACL a shown in the example below.</t>
    </r>
    <r>
      <rPr>
        <sz val="11"/>
        <color rgb="FF000000"/>
        <rFont val="Calibri"/>
      </rPr>
      <t xml:space="preserve">
</t>
    </r>
    <r>
      <rPr>
        <sz val="11"/>
        <color rgb="FF000000"/>
        <rFont val="Calibri"/>
      </rPr>
      <t>R5(config)#ip access-list extended EGRESS_MANAGEMENT_ACL</t>
    </r>
    <r>
      <rPr>
        <sz val="11"/>
        <color rgb="FF000000"/>
        <rFont val="Calibri"/>
      </rPr>
      <t xml:space="preserve">
</t>
    </r>
    <r>
      <rPr>
        <sz val="11"/>
        <color rgb="FF000000"/>
        <rFont val="Calibri"/>
      </rPr>
      <t>R5(config-ext-nacl)#deny ip any any log-input</t>
    </r>
    <r>
      <rPr>
        <sz val="11"/>
        <color rgb="FF000000"/>
        <rFont val="Calibri"/>
      </rPr>
      <t xml:space="preserve">
</t>
    </r>
    <r>
      <rPr>
        <sz val="11"/>
        <color rgb="FF000000"/>
        <rFont val="Calibri"/>
      </rPr>
      <t>R5(config-ext-nacl)#exit</t>
    </r>
    <r>
      <rPr>
        <sz val="11"/>
        <color rgb="FF000000"/>
        <rFont val="Calibri"/>
      </rPr>
      <t xml:space="preserve">
</t>
    </r>
    <r>
      <rPr>
        <sz val="11"/>
        <color rgb="FF000000"/>
        <rFont val="Calibri"/>
      </rPr>
      <t>Step 3: Apply the ACLs to the OOBM interfaces.</t>
    </r>
    <r>
      <rPr>
        <sz val="11"/>
        <color rgb="FF000000"/>
        <rFont val="Calibri"/>
      </rPr>
      <t xml:space="preserve">
</t>
    </r>
    <r>
      <rPr>
        <sz val="11"/>
        <color rgb="FF000000"/>
        <rFont val="Calibri"/>
      </rPr>
      <t>R4(config)#int g0/7</t>
    </r>
    <r>
      <rPr>
        <sz val="11"/>
        <color rgb="FF000000"/>
        <rFont val="Calibri"/>
      </rPr>
      <t xml:space="preserve">
</t>
    </r>
    <r>
      <rPr>
        <sz val="11"/>
        <color rgb="FF000000"/>
        <rFont val="Calibri"/>
      </rPr>
      <t>R4(config-if)#ip access-group INGRESS_MANAGEMENT_ACL in</t>
    </r>
    <r>
      <rPr>
        <sz val="11"/>
        <color rgb="FF000000"/>
        <rFont val="Calibri"/>
      </rPr>
      <t xml:space="preserve">
</t>
    </r>
    <r>
      <rPr>
        <sz val="11"/>
        <color rgb="FF000000"/>
        <rFont val="Calibri"/>
      </rPr>
      <t>R4(config-if)#ip access-group EGRESS_MANAGEMENT_ACL out</t>
    </r>
  </si>
  <si>
    <r>
      <rPr>
        <sz val="11"/>
        <color rgb="FF000000"/>
        <rFont val="Calibri"/>
      </rPr>
      <t>The OOBM access switch will connect to the management interface of the managed network elements. The management interface can be a true OOBM interface or a standard interface functioning as the management interface. In either case, the management interface of the managed network element will be directly connected to the OOBM network.</t>
    </r>
    <r>
      <rPr>
        <sz val="11"/>
        <color rgb="FF000000"/>
        <rFont val="Calibri"/>
      </rPr>
      <t xml:space="preserve">
</t>
    </r>
    <r>
      <rPr>
        <sz val="11"/>
        <color rgb="FF000000"/>
        <rFont val="Calibri"/>
      </rPr>
      <t>An OOBM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 If the device does not have an OOBM port, the interface functioning as the management interface must be configured so that management traffic does not leak into the managed network and that production traffic does not leak into the management network.</t>
    </r>
  </si>
  <si>
    <r>
      <rPr>
        <sz val="11"/>
        <color rgb="FF000000"/>
        <rFont val="Calibri"/>
      </rPr>
      <t>This requirement is only applicable where management access to the router is via an OOBM interface which is not a true OOBM interface.</t>
    </r>
    <r>
      <rPr>
        <sz val="11"/>
        <color rgb="FF000000"/>
        <rFont val="Calibri"/>
      </rPr>
      <t xml:space="preserve">
</t>
    </r>
    <r>
      <rPr>
        <sz val="11"/>
        <color rgb="FF000000"/>
        <rFont val="Calibri"/>
      </rPr>
      <t xml:space="preserve">Step 1: Verify that the managed interface has an inbound and outbound ACL configured. </t>
    </r>
    <r>
      <rPr>
        <sz val="11"/>
        <color rgb="FF000000"/>
        <rFont val="Calibri"/>
      </rPr>
      <t xml:space="preserve">
</t>
    </r>
    <r>
      <rPr>
        <sz val="11"/>
        <color rgb="FF000000"/>
        <rFont val="Calibri"/>
      </rPr>
      <t>interface GigabitEthernet0/7</t>
    </r>
    <r>
      <rPr>
        <sz val="11"/>
        <color rgb="FF000000"/>
        <rFont val="Calibri"/>
      </rPr>
      <t xml:space="preserve">
</t>
    </r>
    <r>
      <rPr>
        <sz val="11"/>
        <color rgb="FF000000"/>
        <rFont val="Calibri"/>
      </rPr>
      <t xml:space="preserve"> description link to OOBM access switch</t>
    </r>
    <r>
      <rPr>
        <sz val="11"/>
        <color rgb="FF000000"/>
        <rFont val="Calibri"/>
      </rPr>
      <t xml:space="preserve">
</t>
    </r>
    <r>
      <rPr>
        <sz val="11"/>
        <color rgb="FF000000"/>
        <rFont val="Calibri"/>
      </rPr>
      <t xml:space="preserve"> ip address 10.11.1.22 255.255.255.0</t>
    </r>
    <r>
      <rPr>
        <sz val="11"/>
        <color rgb="FF000000"/>
        <rFont val="Calibri"/>
      </rPr>
      <t xml:space="preserve">
</t>
    </r>
    <r>
      <rPr>
        <sz val="11"/>
        <color rgb="FF000000"/>
        <rFont val="Calibri"/>
      </rPr>
      <t xml:space="preserve"> ip access-group INGRESS_MANAGEMENT_ACL in</t>
    </r>
    <r>
      <rPr>
        <sz val="11"/>
        <color rgb="FF000000"/>
        <rFont val="Calibri"/>
      </rPr>
      <t xml:space="preserve">
</t>
    </r>
    <r>
      <rPr>
        <sz val="11"/>
        <color rgb="FF000000"/>
        <rFont val="Calibri"/>
      </rPr>
      <t xml:space="preserve"> ip access-group EGRESS_MANAGEMENT_ACL out</t>
    </r>
    <r>
      <rPr>
        <sz val="11"/>
        <color rgb="FF000000"/>
        <rFont val="Calibri"/>
      </rPr>
      <t xml:space="preserve">
</t>
    </r>
    <r>
      <rPr>
        <sz val="11"/>
        <color rgb="FF000000"/>
        <rFont val="Calibri"/>
      </rPr>
      <t xml:space="preserve">Step 2: Verify that the ingress ACL only allows management and ICMP traffic. </t>
    </r>
    <r>
      <rPr>
        <sz val="11"/>
        <color rgb="FF000000"/>
        <rFont val="Calibri"/>
      </rPr>
      <t xml:space="preserve">
</t>
    </r>
    <r>
      <rPr>
        <sz val="11"/>
        <color rgb="FF000000"/>
        <rFont val="Calibri"/>
      </rPr>
      <t>ip access-list extended INGRESS_MANAGEMENT_ACL</t>
    </r>
    <r>
      <rPr>
        <sz val="11"/>
        <color rgb="FF000000"/>
        <rFont val="Calibri"/>
      </rPr>
      <t xml:space="preserve">
</t>
    </r>
    <r>
      <rPr>
        <sz val="11"/>
        <color rgb="FF000000"/>
        <rFont val="Calibri"/>
      </rPr>
      <t xml:space="preserve"> permit tcp any host 10.11.1.22 eq tacacs</t>
    </r>
    <r>
      <rPr>
        <sz val="11"/>
        <color rgb="FF000000"/>
        <rFont val="Calibri"/>
      </rPr>
      <t xml:space="preserve">
</t>
    </r>
    <r>
      <rPr>
        <sz val="11"/>
        <color rgb="FF000000"/>
        <rFont val="Calibri"/>
      </rPr>
      <t xml:space="preserve"> permit tcp any host 10.11.1.22 eq 22</t>
    </r>
    <r>
      <rPr>
        <sz val="11"/>
        <color rgb="FF000000"/>
        <rFont val="Calibri"/>
      </rPr>
      <t xml:space="preserve">
</t>
    </r>
    <r>
      <rPr>
        <sz val="11"/>
        <color rgb="FF000000"/>
        <rFont val="Calibri"/>
      </rPr>
      <t xml:space="preserve"> permit udp any host 10.11.1.22 eq snmp</t>
    </r>
    <r>
      <rPr>
        <sz val="11"/>
        <color rgb="FF000000"/>
        <rFont val="Calibri"/>
      </rPr>
      <t xml:space="preserve">
</t>
    </r>
    <r>
      <rPr>
        <sz val="11"/>
        <color rgb="FF000000"/>
        <rFont val="Calibri"/>
      </rPr>
      <t xml:space="preserve"> permit udp any host 10.11.1.22 eq snmptrap</t>
    </r>
    <r>
      <rPr>
        <sz val="11"/>
        <color rgb="FF000000"/>
        <rFont val="Calibri"/>
      </rPr>
      <t xml:space="preserve">
</t>
    </r>
    <r>
      <rPr>
        <sz val="11"/>
        <color rgb="FF000000"/>
        <rFont val="Calibri"/>
      </rPr>
      <t xml:space="preserve"> permit udp any host 10.11.1.22 eq ntp</t>
    </r>
    <r>
      <rPr>
        <sz val="11"/>
        <color rgb="FF000000"/>
        <rFont val="Calibri"/>
      </rPr>
      <t xml:space="preserve">
</t>
    </r>
    <r>
      <rPr>
        <sz val="11"/>
        <color rgb="FF000000"/>
        <rFont val="Calibri"/>
      </rPr>
      <t xml:space="preserve"> permit icmp any host 10.11.1.22</t>
    </r>
    <r>
      <rPr>
        <sz val="11"/>
        <color rgb="FF000000"/>
        <rFont val="Calibri"/>
      </rPr>
      <t xml:space="preserve">
</t>
    </r>
    <r>
      <rPr>
        <sz val="11"/>
        <color rgb="FF000000"/>
        <rFont val="Calibri"/>
      </rPr>
      <t xml:space="preserve"> deny   ip any any log-input</t>
    </r>
    <r>
      <rPr>
        <sz val="11"/>
        <color rgb="FF000000"/>
        <rFont val="Calibri"/>
      </rPr>
      <t xml:space="preserve">
</t>
    </r>
    <r>
      <rPr>
        <sz val="11"/>
        <color rgb="FF000000"/>
        <rFont val="Calibri"/>
      </rPr>
      <t>Step 3: Verify that the egress ACL blocks any transit traffic.</t>
    </r>
    <r>
      <rPr>
        <sz val="11"/>
        <color rgb="FF000000"/>
        <rFont val="Calibri"/>
      </rPr>
      <t xml:space="preserve">
</t>
    </r>
    <r>
      <rPr>
        <sz val="11"/>
        <color rgb="FF000000"/>
        <rFont val="Calibri"/>
      </rPr>
      <t>ip access-list extended EGRESS_MANAGEMENT_ACL</t>
    </r>
    <r>
      <rPr>
        <sz val="11"/>
        <color rgb="FF000000"/>
        <rFont val="Calibri"/>
      </rPr>
      <t xml:space="preserve">
</t>
    </r>
    <r>
      <rPr>
        <sz val="11"/>
        <color rgb="FF000000"/>
        <rFont val="Calibri"/>
      </rPr>
      <t xml:space="preserve"> deny   ip any any log-input</t>
    </r>
    <r>
      <rPr>
        <sz val="11"/>
        <color rgb="FF000000"/>
        <rFont val="Calibri"/>
      </rPr>
      <t xml:space="preserve">
</t>
    </r>
    <r>
      <rPr>
        <sz val="11"/>
        <color rgb="FF000000"/>
        <rFont val="Calibri"/>
      </rPr>
      <t>Note: On Cisco routers, local generated packets are not inspected by outgoing interface access-lists. Hence, the above configuration would simply drop any packets not generated by the router; hence, blocking any transit traffic.</t>
    </r>
    <r>
      <rPr>
        <sz val="11"/>
        <color rgb="FF000000"/>
        <rFont val="Calibri"/>
      </rPr>
      <t xml:space="preserve">
</t>
    </r>
    <r>
      <rPr>
        <sz val="11"/>
        <color rgb="FF000000"/>
        <rFont val="Calibri"/>
      </rPr>
      <t>If the router does not restrict traffic that ingresses and egresses the management interface, this is a finding.</t>
    </r>
  </si>
  <si>
    <t>V-216594</t>
  </si>
  <si>
    <r>
      <rPr>
        <sz val="11"/>
        <rFont val="Calibri"/>
      </rPr>
      <t>The Cisco router providing connectivity to the Network Operations Center (NOC) must be configured to forward all in-band management traffic via an IPsec tunnel.</t>
    </r>
  </si>
  <si>
    <r>
      <rPr>
        <sz val="11"/>
        <color rgb="FF000000"/>
        <rFont val="Calibri"/>
      </rPr>
      <t>This requirement is not applicable for the DODIN Backbone.</t>
    </r>
    <r>
      <rPr>
        <sz val="11"/>
        <color rgb="FF000000"/>
        <rFont val="Calibri"/>
      </rPr>
      <t xml:space="preserve">
</t>
    </r>
    <r>
      <rPr>
        <sz val="11"/>
        <color rgb="FF000000"/>
        <rFont val="Calibri"/>
      </rPr>
      <t>Ensure that all traffic from the managed network to the management network is secured via IPsec tunnel as shown in the configuration examples below.</t>
    </r>
    <r>
      <rPr>
        <sz val="11"/>
        <color rgb="FF000000"/>
        <rFont val="Calibri"/>
      </rPr>
      <t xml:space="preserve">
</t>
    </r>
    <r>
      <rPr>
        <sz val="11"/>
        <color rgb="FF000000"/>
        <rFont val="Calibri"/>
      </rPr>
      <t>Step 1: Configure the ACL for the management network as the destination. This ACL will be defined in the crypto as the interesting traffic to be forwarded into the IPsec tunnel.</t>
    </r>
    <r>
      <rPr>
        <sz val="11"/>
        <color rgb="FF000000"/>
        <rFont val="Calibri"/>
      </rPr>
      <t xml:space="preserve">
</t>
    </r>
    <r>
      <rPr>
        <sz val="11"/>
        <color rgb="FF000000"/>
        <rFont val="Calibri"/>
      </rPr>
      <t>R4(config)#ip access-list extended MGMT_TRAFFIC_ACL</t>
    </r>
    <r>
      <rPr>
        <sz val="11"/>
        <color rgb="FF000000"/>
        <rFont val="Calibri"/>
      </rPr>
      <t xml:space="preserve">
</t>
    </r>
    <r>
      <rPr>
        <sz val="11"/>
        <color rgb="FF000000"/>
        <rFont val="Calibri"/>
      </rPr>
      <t>R4(config-ext-nacl)#permit ip 10.1.34.0 0.0.0.255 10.22.2.0 0.0.0.255</t>
    </r>
    <r>
      <rPr>
        <sz val="11"/>
        <color rgb="FF000000"/>
        <rFont val="Calibri"/>
      </rPr>
      <t xml:space="preserve">
</t>
    </r>
    <r>
      <rPr>
        <sz val="11"/>
        <color rgb="FF000000"/>
        <rFont val="Calibri"/>
      </rPr>
      <t>R4(config-ext-nacl)#exit</t>
    </r>
    <r>
      <rPr>
        <sz val="11"/>
        <color rgb="FF000000"/>
        <rFont val="Calibri"/>
      </rPr>
      <t xml:space="preserve">
</t>
    </r>
    <r>
      <rPr>
        <sz val="11"/>
        <color rgb="FF000000"/>
        <rFont val="Calibri"/>
      </rPr>
      <t>Step 2: Create an ISAKMP policy for Phase 1 negotiations</t>
    </r>
    <r>
      <rPr>
        <sz val="11"/>
        <color rgb="FF000000"/>
        <rFont val="Calibri"/>
      </rPr>
      <t xml:space="preserve">
</t>
    </r>
    <r>
      <rPr>
        <sz val="11"/>
        <color rgb="FF000000"/>
        <rFont val="Calibri"/>
      </rPr>
      <t>R4(config)#crypto isakmp policy 10</t>
    </r>
    <r>
      <rPr>
        <sz val="11"/>
        <color rgb="FF000000"/>
        <rFont val="Calibri"/>
      </rPr>
      <t xml:space="preserve">
</t>
    </r>
    <r>
      <rPr>
        <sz val="11"/>
        <color rgb="FF000000"/>
        <rFont val="Calibri"/>
      </rPr>
      <t>R4(config-isakmp)#hash sha256</t>
    </r>
    <r>
      <rPr>
        <sz val="11"/>
        <color rgb="FF000000"/>
        <rFont val="Calibri"/>
      </rPr>
      <t xml:space="preserve">
</t>
    </r>
    <r>
      <rPr>
        <sz val="11"/>
        <color rgb="FF000000"/>
        <rFont val="Calibri"/>
      </rPr>
      <t>R4(config-isakmp)#authentication pre-share</t>
    </r>
    <r>
      <rPr>
        <sz val="11"/>
        <color rgb="FF000000"/>
        <rFont val="Calibri"/>
      </rPr>
      <t xml:space="preserve">
</t>
    </r>
    <r>
      <rPr>
        <sz val="11"/>
        <color rgb="FF000000"/>
        <rFont val="Calibri"/>
      </rPr>
      <t>R4(config-isakmp)#exit</t>
    </r>
    <r>
      <rPr>
        <sz val="11"/>
        <color rgb="FF000000"/>
        <rFont val="Calibri"/>
      </rPr>
      <t xml:space="preserve">
</t>
    </r>
    <r>
      <rPr>
        <sz val="11"/>
        <color rgb="FF000000"/>
        <rFont val="Calibri"/>
      </rPr>
      <t>Step 3: Specify the pre-shared key and the remote peer address</t>
    </r>
    <r>
      <rPr>
        <sz val="11"/>
        <color rgb="FF000000"/>
        <rFont val="Calibri"/>
      </rPr>
      <t xml:space="preserve">
</t>
    </r>
    <r>
      <rPr>
        <sz val="11"/>
        <color rgb="FF000000"/>
        <rFont val="Calibri"/>
      </rPr>
      <t>R4(config)#crypto isakmp key 0 xxxxxx address 10.1.12.1</t>
    </r>
    <r>
      <rPr>
        <sz val="11"/>
        <color rgb="FF000000"/>
        <rFont val="Calibri"/>
      </rPr>
      <t xml:space="preserve">
</t>
    </r>
    <r>
      <rPr>
        <sz val="11"/>
        <color rgb="FF000000"/>
        <rFont val="Calibri"/>
      </rPr>
      <t>Note: Digital certificates can be utilized as an alternative.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4: Create the Phase 2 policy for the data encryption</t>
    </r>
    <r>
      <rPr>
        <sz val="11"/>
        <color rgb="FF000000"/>
        <rFont val="Calibri"/>
      </rPr>
      <t xml:space="preserve">
</t>
    </r>
    <r>
      <rPr>
        <sz val="11"/>
        <color rgb="FF000000"/>
        <rFont val="Calibri"/>
      </rPr>
      <t>R4(config)#crypto ipsec transform-set TRANS_SET ah-sha256-hmac esp-aes</t>
    </r>
    <r>
      <rPr>
        <sz val="11"/>
        <color rgb="FF000000"/>
        <rFont val="Calibri"/>
      </rPr>
      <t xml:space="preserve">
</t>
    </r>
    <r>
      <rPr>
        <sz val="11"/>
        <color rgb="FF000000"/>
        <rFont val="Calibri"/>
      </rPr>
      <t>R4(cfg-crypto-trans)#mode tunnel</t>
    </r>
    <r>
      <rPr>
        <sz val="11"/>
        <color rgb="FF000000"/>
        <rFont val="Calibri"/>
      </rPr>
      <t xml:space="preserve">
</t>
    </r>
    <r>
      <rPr>
        <sz val="11"/>
        <color rgb="FF000000"/>
        <rFont val="Calibri"/>
      </rPr>
      <t>R4(cfg-crypto-trans)#exit</t>
    </r>
    <r>
      <rPr>
        <sz val="11"/>
        <color rgb="FF000000"/>
        <rFont val="Calibri"/>
      </rPr>
      <t xml:space="preserve">
</t>
    </r>
    <r>
      <rPr>
        <sz val="11"/>
        <color rgb="FF000000"/>
        <rFont val="Calibri"/>
      </rPr>
      <t>Step 5: Create the crypto map</t>
    </r>
    <r>
      <rPr>
        <sz val="11"/>
        <color rgb="FF000000"/>
        <rFont val="Calibri"/>
      </rPr>
      <t xml:space="preserve">
</t>
    </r>
    <r>
      <rPr>
        <sz val="11"/>
        <color rgb="FF000000"/>
        <rFont val="Calibri"/>
      </rPr>
      <t>R4(config)#crypto map IPSEC_MGMT_MAP 10 ipsec-isakmp</t>
    </r>
    <r>
      <rPr>
        <sz val="11"/>
        <color rgb="FF000000"/>
        <rFont val="Calibri"/>
      </rPr>
      <t xml:space="preserve">
</t>
    </r>
    <r>
      <rPr>
        <sz val="11"/>
        <color rgb="FF000000"/>
        <rFont val="Calibri"/>
      </rPr>
      <t>R4(config-crypto-map)#set peer 10.1.12.1</t>
    </r>
    <r>
      <rPr>
        <sz val="11"/>
        <color rgb="FF000000"/>
        <rFont val="Calibri"/>
      </rPr>
      <t xml:space="preserve">
</t>
    </r>
    <r>
      <rPr>
        <sz val="11"/>
        <color rgb="FF000000"/>
        <rFont val="Calibri"/>
      </rPr>
      <t>R4(config-crypto-map)#match address MGMT_TRAFFIC_ACL</t>
    </r>
    <r>
      <rPr>
        <sz val="11"/>
        <color rgb="FF000000"/>
        <rFont val="Calibri"/>
      </rPr>
      <t xml:space="preserve">
</t>
    </r>
    <r>
      <rPr>
        <sz val="11"/>
        <color rgb="FF000000"/>
        <rFont val="Calibri"/>
      </rPr>
      <t>R4(config-crypto-map)#set transform-set TRANS_SET</t>
    </r>
    <r>
      <rPr>
        <sz val="11"/>
        <color rgb="FF000000"/>
        <rFont val="Calibri"/>
      </rPr>
      <t xml:space="preserve">
</t>
    </r>
    <r>
      <rPr>
        <sz val="11"/>
        <color rgb="FF000000"/>
        <rFont val="Calibri"/>
      </rPr>
      <t>R4(config-crypto-map)#end</t>
    </r>
    <r>
      <rPr>
        <sz val="11"/>
        <color rgb="FF000000"/>
        <rFont val="Calibri"/>
      </rPr>
      <t xml:space="preserve">
</t>
    </r>
    <r>
      <rPr>
        <sz val="11"/>
        <color rgb="FF000000"/>
        <rFont val="Calibri"/>
      </rPr>
      <t xml:space="preserve">Step 6: Apply the crypto map to the external interface </t>
    </r>
    <r>
      <rPr>
        <sz val="11"/>
        <color rgb="FF000000"/>
        <rFont val="Calibri"/>
      </rPr>
      <t xml:space="preserve">
</t>
    </r>
    <r>
      <rPr>
        <sz val="11"/>
        <color rgb="FF000000"/>
        <rFont val="Calibri"/>
      </rPr>
      <t>R4(config)#int g0/2</t>
    </r>
    <r>
      <rPr>
        <sz val="11"/>
        <color rgb="FF000000"/>
        <rFont val="Calibri"/>
      </rPr>
      <t xml:space="preserve">
</t>
    </r>
    <r>
      <rPr>
        <sz val="11"/>
        <color rgb="FF000000"/>
        <rFont val="Calibri"/>
      </rPr>
      <t>R4(config-if)#crypto map IPSEC_MGMT_MAP</t>
    </r>
  </si>
  <si>
    <r>
      <rPr>
        <sz val="11"/>
        <color rgb="FF000000"/>
        <rFont val="Calibri"/>
      </rPr>
      <t>When the production network is managed in-band, the management network could be housed at a NOC that is located remotely at single or multiple interconnected sites. NOC interconnectivity, as well as connectivity between the NOC and the managed network, must be enabled using IPsec tunnels to provide the separation and integrity of the managed traffic.</t>
    </r>
  </si>
  <si>
    <r>
      <rPr>
        <sz val="11"/>
        <color rgb="FF000000"/>
        <rFont val="Calibri"/>
      </rPr>
      <t>This requirement is not applicable for the DODIN Backbone.</t>
    </r>
    <r>
      <rPr>
        <sz val="11"/>
        <color rgb="FF000000"/>
        <rFont val="Calibri"/>
      </rPr>
      <t xml:space="preserve">
</t>
    </r>
    <r>
      <rPr>
        <sz val="11"/>
        <color rgb="FF000000"/>
        <rFont val="Calibri"/>
      </rPr>
      <t>Verify that all traffic from the managed network to the management network or NOC and vice-versa is secured via IPsec tunnel.</t>
    </r>
    <r>
      <rPr>
        <sz val="11"/>
        <color rgb="FF000000"/>
        <rFont val="Calibri"/>
      </rPr>
      <t xml:space="preserve">
</t>
    </r>
    <r>
      <rPr>
        <sz val="11"/>
        <color rgb="FF000000"/>
        <rFont val="Calibri"/>
      </rPr>
      <t>Step 1: Note the crypto map applied to the external interface.</t>
    </r>
    <r>
      <rPr>
        <sz val="11"/>
        <color rgb="FF000000"/>
        <rFont val="Calibri"/>
      </rPr>
      <t xml:space="preserve">
</t>
    </r>
    <r>
      <rPr>
        <sz val="11"/>
        <color rgb="FF000000"/>
        <rFont val="Calibri"/>
      </rPr>
      <t xml:space="preserve"> interface GigabitEthernet0/2</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ip address x.1.24.4 255.255.255.0</t>
    </r>
    <r>
      <rPr>
        <sz val="11"/>
        <color rgb="FF000000"/>
        <rFont val="Calibri"/>
      </rPr>
      <t xml:space="preserve">
</t>
    </r>
    <r>
      <rPr>
        <sz val="11"/>
        <color rgb="FF000000"/>
        <rFont val="Calibri"/>
      </rPr>
      <t xml:space="preserve"> crypto map IPSEC_MGMT_MAP</t>
    </r>
    <r>
      <rPr>
        <sz val="11"/>
        <color rgb="FF000000"/>
        <rFont val="Calibri"/>
      </rPr>
      <t xml:space="preserve">
</t>
    </r>
    <r>
      <rPr>
        <sz val="11"/>
        <color rgb="FF000000"/>
        <rFont val="Calibri"/>
      </rPr>
      <t>Step 2: Review the ISAKMP policy for Phase 1 negotiations and Phase 2 policy for data encryption.</t>
    </r>
    <r>
      <rPr>
        <sz val="11"/>
        <color rgb="FF000000"/>
        <rFont val="Calibri"/>
      </rPr>
      <t xml:space="preserve">
</t>
    </r>
    <r>
      <rPr>
        <sz val="11"/>
        <color rgb="FF000000"/>
        <rFont val="Calibri"/>
      </rPr>
      <t>crypto isakmp policy 10</t>
    </r>
    <r>
      <rPr>
        <sz val="11"/>
        <color rgb="FF000000"/>
        <rFont val="Calibri"/>
      </rPr>
      <t xml:space="preserve">
</t>
    </r>
    <r>
      <rPr>
        <sz val="11"/>
        <color rgb="FF000000"/>
        <rFont val="Calibri"/>
      </rPr>
      <t xml:space="preserve"> authentication pre-share</t>
    </r>
    <r>
      <rPr>
        <sz val="11"/>
        <color rgb="FF000000"/>
        <rFont val="Calibri"/>
      </rPr>
      <t xml:space="preserve">
</t>
    </r>
    <r>
      <rPr>
        <sz val="11"/>
        <color rgb="FF000000"/>
        <rFont val="Calibri"/>
      </rPr>
      <t xml:space="preserve"> hash sha256</t>
    </r>
    <r>
      <rPr>
        <sz val="11"/>
        <color rgb="FF000000"/>
        <rFont val="Calibri"/>
      </rPr>
      <t xml:space="preserve">
</t>
    </r>
    <r>
      <rPr>
        <sz val="11"/>
        <color rgb="FF000000"/>
        <rFont val="Calibri"/>
      </rPr>
      <t xml:space="preserve"> crypto isakmp key xxxxxx address x.1.12.1</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crypto ipsec transform-set TRANS_SET ah-sha256-hmac esp-aes </t>
    </r>
    <r>
      <rPr>
        <sz val="11"/>
        <color rgb="FF000000"/>
        <rFont val="Calibri"/>
      </rPr>
      <t xml:space="preserve">
</t>
    </r>
    <r>
      <rPr>
        <sz val="11"/>
        <color rgb="FF000000"/>
        <rFont val="Calibri"/>
      </rPr>
      <t>Step 3: Review the crypto map that was bound to the external interface and note the ACL defined that identifies the interesting traffic for the IPsec tunnel.</t>
    </r>
    <r>
      <rPr>
        <sz val="11"/>
        <color rgb="FF000000"/>
        <rFont val="Calibri"/>
      </rPr>
      <t xml:space="preserve">
</t>
    </r>
    <r>
      <rPr>
        <sz val="11"/>
        <color rgb="FF000000"/>
        <rFont val="Calibri"/>
      </rPr>
      <t>crypto map IPSEC_MGMT_MAP 10 ipsec-isakmp</t>
    </r>
    <r>
      <rPr>
        <sz val="11"/>
        <color rgb="FF000000"/>
        <rFont val="Calibri"/>
      </rPr>
      <t xml:space="preserve">
</t>
    </r>
    <r>
      <rPr>
        <sz val="11"/>
        <color rgb="FF000000"/>
        <rFont val="Calibri"/>
      </rPr>
      <t xml:space="preserve"> set peer x.1.12.1</t>
    </r>
    <r>
      <rPr>
        <sz val="11"/>
        <color rgb="FF000000"/>
        <rFont val="Calibri"/>
      </rPr>
      <t xml:space="preserve">
</t>
    </r>
    <r>
      <rPr>
        <sz val="11"/>
        <color rgb="FF000000"/>
        <rFont val="Calibri"/>
      </rPr>
      <t xml:space="preserve"> set transform-set TRANS_SET</t>
    </r>
    <r>
      <rPr>
        <sz val="11"/>
        <color rgb="FF000000"/>
        <rFont val="Calibri"/>
      </rPr>
      <t xml:space="preserve">
</t>
    </r>
    <r>
      <rPr>
        <sz val="11"/>
        <color rgb="FF000000"/>
        <rFont val="Calibri"/>
      </rPr>
      <t xml:space="preserve"> match address MGMT_TRAFFIC_ACL</t>
    </r>
    <r>
      <rPr>
        <sz val="11"/>
        <color rgb="FF000000"/>
        <rFont val="Calibri"/>
      </rPr>
      <t xml:space="preserve">
</t>
    </r>
    <r>
      <rPr>
        <sz val="11"/>
        <color rgb="FF000000"/>
        <rFont val="Calibri"/>
      </rPr>
      <t>Step 4: Review the ACL defined in the crypto map and verify that the destination is the management network.</t>
    </r>
    <r>
      <rPr>
        <sz val="11"/>
        <color rgb="FF000000"/>
        <rFont val="Calibri"/>
      </rPr>
      <t xml:space="preserve">
</t>
    </r>
    <r>
      <rPr>
        <sz val="11"/>
        <color rgb="FF000000"/>
        <rFont val="Calibri"/>
      </rPr>
      <t>ip access-list extended MGMT_TRAFFIC_ACL</t>
    </r>
    <r>
      <rPr>
        <sz val="11"/>
        <color rgb="FF000000"/>
        <rFont val="Calibri"/>
      </rPr>
      <t xml:space="preserve">
</t>
    </r>
    <r>
      <rPr>
        <sz val="11"/>
        <color rgb="FF000000"/>
        <rFont val="Calibri"/>
      </rPr>
      <t xml:space="preserve"> permit ip 10.1.34.0 0.0.0.255 10.22.2.0 0.0.0.255</t>
    </r>
    <r>
      <rPr>
        <sz val="11"/>
        <color rgb="FF000000"/>
        <rFont val="Calibri"/>
      </rPr>
      <t xml:space="preserve">
</t>
    </r>
    <r>
      <rPr>
        <sz val="11"/>
        <color rgb="FF000000"/>
        <rFont val="Calibri"/>
      </rPr>
      <t>Note: The management network is this example is 10.22.2.0/24</t>
    </r>
    <r>
      <rPr>
        <sz val="11"/>
        <color rgb="FF000000"/>
        <rFont val="Calibri"/>
      </rPr>
      <t xml:space="preserve">
</t>
    </r>
    <r>
      <rPr>
        <sz val="11"/>
        <color rgb="FF000000"/>
        <rFont val="Calibri"/>
      </rPr>
      <t>If the management traffic is not secured via IPsec tunnel, this is a finding.</t>
    </r>
  </si>
  <si>
    <t>V-216597</t>
  </si>
  <si>
    <r>
      <rPr>
        <sz val="11"/>
        <rFont val="Calibri"/>
      </rPr>
      <t>The Cisco BGP router must be configured to reject inbound route advertisements for any Bogon prefixes.</t>
    </r>
  </si>
  <si>
    <r>
      <rPr>
        <sz val="11"/>
        <color rgb="FF000000"/>
        <rFont val="Calibri"/>
      </rPr>
      <t>Configure the router to reject inbound route advertisements for any Bogon prefixes.</t>
    </r>
    <r>
      <rPr>
        <sz val="11"/>
        <color rgb="FF000000"/>
        <rFont val="Calibri"/>
      </rPr>
      <t xml:space="preserve">
</t>
    </r>
    <r>
      <rPr>
        <sz val="11"/>
        <color rgb="FF000000"/>
        <rFont val="Calibri"/>
      </rPr>
      <t>Step 1: Configure a prefix list containing the current Bogon prefixes as shown below.</t>
    </r>
    <r>
      <rPr>
        <sz val="11"/>
        <color rgb="FF000000"/>
        <rFont val="Calibri"/>
      </rPr>
      <t xml:space="preserve">
</t>
    </r>
    <r>
      <rPr>
        <sz val="11"/>
        <color rgb="FF000000"/>
        <rFont val="Calibri"/>
      </rPr>
      <t>R1(config)#ip prefix-list PREFIX_FILTER deny 0.0.0.0/8 le 32</t>
    </r>
    <r>
      <rPr>
        <sz val="11"/>
        <color rgb="FF000000"/>
        <rFont val="Calibri"/>
      </rPr>
      <t xml:space="preserve">
</t>
    </r>
    <r>
      <rPr>
        <sz val="11"/>
        <color rgb="FF000000"/>
        <rFont val="Calibri"/>
      </rPr>
      <t>R1(config)#ip prefix-list PREFIX_FILTER deny 10.0.0.0/8 le 32</t>
    </r>
    <r>
      <rPr>
        <sz val="11"/>
        <color rgb="FF000000"/>
        <rFont val="Calibri"/>
      </rPr>
      <t xml:space="preserve">
</t>
    </r>
    <r>
      <rPr>
        <sz val="11"/>
        <color rgb="FF000000"/>
        <rFont val="Calibri"/>
      </rPr>
      <t>R1(config)#ip prefix-list PREFIX_FILTER deny 100.64.0.0/10 le 32</t>
    </r>
    <r>
      <rPr>
        <sz val="11"/>
        <color rgb="FF000000"/>
        <rFont val="Calibri"/>
      </rPr>
      <t xml:space="preserve">
</t>
    </r>
    <r>
      <rPr>
        <sz val="11"/>
        <color rgb="FF000000"/>
        <rFont val="Calibri"/>
      </rPr>
      <t>R1(config)#ip prefix-list PREFIX_FILTER deny 127.0.0.0/8 le 32</t>
    </r>
    <r>
      <rPr>
        <sz val="11"/>
        <color rgb="FF000000"/>
        <rFont val="Calibri"/>
      </rPr>
      <t xml:space="preserve">
</t>
    </r>
    <r>
      <rPr>
        <sz val="11"/>
        <color rgb="FF000000"/>
        <rFont val="Calibri"/>
      </rPr>
      <t>R1(config)#ip prefix-list PREFIX_FILTER deny 169.254.0.0/16 le 32</t>
    </r>
    <r>
      <rPr>
        <sz val="11"/>
        <color rgb="FF000000"/>
        <rFont val="Calibri"/>
      </rPr>
      <t xml:space="preserve">
</t>
    </r>
    <r>
      <rPr>
        <sz val="11"/>
        <color rgb="FF000000"/>
        <rFont val="Calibri"/>
      </rPr>
      <t>R1(config)#ip prefix-list PREFIX_FILTER deny 172.16.0.0/12 le 32</t>
    </r>
    <r>
      <rPr>
        <sz val="11"/>
        <color rgb="FF000000"/>
        <rFont val="Calibri"/>
      </rPr>
      <t xml:space="preserve">
</t>
    </r>
    <r>
      <rPr>
        <sz val="11"/>
        <color rgb="FF000000"/>
        <rFont val="Calibri"/>
      </rPr>
      <t>R1(config)#ip prefix-list PREFIX_FILTER deny 192.0.2.0/24 le 32</t>
    </r>
    <r>
      <rPr>
        <sz val="11"/>
        <color rgb="FF000000"/>
        <rFont val="Calibri"/>
      </rPr>
      <t xml:space="preserve">
</t>
    </r>
    <r>
      <rPr>
        <sz val="11"/>
        <color rgb="FF000000"/>
        <rFont val="Calibri"/>
      </rPr>
      <t>R1(config)#ip prefix-list PREFIX_FILTER deny 192.88.99.0/24 le 32</t>
    </r>
    <r>
      <rPr>
        <sz val="11"/>
        <color rgb="FF000000"/>
        <rFont val="Calibri"/>
      </rPr>
      <t xml:space="preserve">
</t>
    </r>
    <r>
      <rPr>
        <sz val="11"/>
        <color rgb="FF000000"/>
        <rFont val="Calibri"/>
      </rPr>
      <t>R1(config)#ip prefix-list PREFIX_FILTER deny 192.168.0.0/16 le 32</t>
    </r>
    <r>
      <rPr>
        <sz val="11"/>
        <color rgb="FF000000"/>
        <rFont val="Calibri"/>
      </rPr>
      <t xml:space="preserve">
</t>
    </r>
    <r>
      <rPr>
        <sz val="11"/>
        <color rgb="FF000000"/>
        <rFont val="Calibri"/>
      </rPr>
      <t>R1(config)#ip prefix-list PREFIX_FILTER deny 198.18.0.0/15 le 32</t>
    </r>
    <r>
      <rPr>
        <sz val="11"/>
        <color rgb="FF000000"/>
        <rFont val="Calibri"/>
      </rPr>
      <t xml:space="preserve">
</t>
    </r>
    <r>
      <rPr>
        <sz val="11"/>
        <color rgb="FF000000"/>
        <rFont val="Calibri"/>
      </rPr>
      <t>R1(config)#ip prefix-list PREFIX_FILTER deny 198.51.100.0/24 le 32</t>
    </r>
    <r>
      <rPr>
        <sz val="11"/>
        <color rgb="FF000000"/>
        <rFont val="Calibri"/>
      </rPr>
      <t xml:space="preserve">
</t>
    </r>
    <r>
      <rPr>
        <sz val="11"/>
        <color rgb="FF000000"/>
        <rFont val="Calibri"/>
      </rPr>
      <t>R1(config)#ip prefix-list PREFIX_FILTER deny 203.0.113.0/24 le 32</t>
    </r>
    <r>
      <rPr>
        <sz val="11"/>
        <color rgb="FF000000"/>
        <rFont val="Calibri"/>
      </rPr>
      <t xml:space="preserve">
</t>
    </r>
    <r>
      <rPr>
        <sz val="11"/>
        <color rgb="FF000000"/>
        <rFont val="Calibri"/>
      </rPr>
      <t>R1(config)#ip prefix-list PREFIX_FILTER deny 224.0.0.0/4 le 32</t>
    </r>
    <r>
      <rPr>
        <sz val="11"/>
        <color rgb="FF000000"/>
        <rFont val="Calibri"/>
      </rPr>
      <t xml:space="preserve">
</t>
    </r>
    <r>
      <rPr>
        <sz val="11"/>
        <color rgb="FF000000"/>
        <rFont val="Calibri"/>
      </rPr>
      <t>R1(config)#ip prefix-list PREFIX_FILTER deny 240.0.0.0/4 le 32</t>
    </r>
    <r>
      <rPr>
        <sz val="11"/>
        <color rgb="FF000000"/>
        <rFont val="Calibri"/>
      </rPr>
      <t xml:space="preserve">
</t>
    </r>
    <r>
      <rPr>
        <sz val="11"/>
        <color rgb="FF000000"/>
        <rFont val="Calibri"/>
      </rPr>
      <t>R1(config)#ip prefix-list PREFIX_FILTER deny 240.0.0.0/4 le 32</t>
    </r>
    <r>
      <rPr>
        <sz val="11"/>
        <color rgb="FF000000"/>
        <rFont val="Calibri"/>
      </rPr>
      <t xml:space="preserve">
</t>
    </r>
    <r>
      <rPr>
        <sz val="11"/>
        <color rgb="FF000000"/>
        <rFont val="Calibri"/>
      </rPr>
      <t>R1(config)#ip prefix-list PREFIX_FILTER permit 0.0.0.0/0 ge 8</t>
    </r>
    <r>
      <rPr>
        <sz val="11"/>
        <color rgb="FF000000"/>
        <rFont val="Calibri"/>
      </rPr>
      <t xml:space="preserve">
</t>
    </r>
    <r>
      <rPr>
        <sz val="11"/>
        <color rgb="FF000000"/>
        <rFont val="Calibri"/>
      </rPr>
      <t>Step 2: Apply the prefix list filter inbound to each external BGP neighbor as shown in the example.</t>
    </r>
    <r>
      <rPr>
        <sz val="11"/>
        <color rgb="FF000000"/>
        <rFont val="Calibri"/>
      </rPr>
      <t xml:space="preserve">
</t>
    </r>
    <r>
      <rPr>
        <sz val="11"/>
        <color rgb="FF000000"/>
        <rFont val="Calibri"/>
      </rPr>
      <t>R1(config)#router bgp xx</t>
    </r>
    <r>
      <rPr>
        <sz val="11"/>
        <color rgb="FF000000"/>
        <rFont val="Calibri"/>
      </rPr>
      <t xml:space="preserve">
</t>
    </r>
    <r>
      <rPr>
        <sz val="11"/>
        <color rgb="FF000000"/>
        <rFont val="Calibri"/>
      </rPr>
      <t>R1(config-router)#neighbor x.1.1.9 prefix-list PREFIX_FILTER in</t>
    </r>
    <r>
      <rPr>
        <sz val="11"/>
        <color rgb="FF000000"/>
        <rFont val="Calibri"/>
      </rPr>
      <t xml:space="preserve">
</t>
    </r>
    <r>
      <rPr>
        <sz val="11"/>
        <color rgb="FF000000"/>
        <rFont val="Calibri"/>
      </rPr>
      <t>R1(config-router)#neighbor x.2.1.7 prefix-list PREFIX_FILTER in</t>
    </r>
    <r>
      <rPr>
        <sz val="11"/>
        <color rgb="FF000000"/>
        <rFont val="Calibri"/>
      </rPr>
      <t xml:space="preserve">
</t>
    </r>
    <r>
      <rPr>
        <sz val="11"/>
        <color rgb="FF000000"/>
        <rFont val="Calibri"/>
      </rPr>
      <t xml:space="preserve">Route Map Alternative </t>
    </r>
    <r>
      <rPr>
        <sz val="11"/>
        <color rgb="FF000000"/>
        <rFont val="Calibri"/>
      </rPr>
      <t xml:space="preserve">
</t>
    </r>
    <r>
      <rPr>
        <sz val="11"/>
        <color rgb="FF000000"/>
        <rFont val="Calibri"/>
      </rPr>
      <t>Step 1: Configure the route map referencing the configured prefix list above.</t>
    </r>
    <r>
      <rPr>
        <sz val="11"/>
        <color rgb="FF000000"/>
        <rFont val="Calibri"/>
      </rPr>
      <t xml:space="preserve">
</t>
    </r>
    <r>
      <rPr>
        <sz val="11"/>
        <color rgb="FF000000"/>
        <rFont val="Calibri"/>
      </rPr>
      <t>R1(config)#route-map FILTER_PREFIX_MAP 10</t>
    </r>
    <r>
      <rPr>
        <sz val="11"/>
        <color rgb="FF000000"/>
        <rFont val="Calibri"/>
      </rPr>
      <t xml:space="preserve">
</t>
    </r>
    <r>
      <rPr>
        <sz val="11"/>
        <color rgb="FF000000"/>
        <rFont val="Calibri"/>
      </rPr>
      <t>R1(config-route-map)#match ip address prefix-list PREFIX_FILTER</t>
    </r>
    <r>
      <rPr>
        <sz val="11"/>
        <color rgb="FF000000"/>
        <rFont val="Calibri"/>
      </rPr>
      <t xml:space="preserve">
</t>
    </r>
    <r>
      <rPr>
        <sz val="11"/>
        <color rgb="FF000000"/>
        <rFont val="Calibri"/>
      </rPr>
      <t>R1(config-route-map)#exit</t>
    </r>
    <r>
      <rPr>
        <sz val="11"/>
        <color rgb="FF000000"/>
        <rFont val="Calibri"/>
      </rPr>
      <t xml:space="preserve">
</t>
    </r>
    <r>
      <rPr>
        <sz val="11"/>
        <color rgb="FF000000"/>
        <rFont val="Calibri"/>
      </rPr>
      <t>Step 2: Apply the route-map inbound to each external BGP neighbor as shown in the example.</t>
    </r>
    <r>
      <rPr>
        <sz val="11"/>
        <color rgb="FF000000"/>
        <rFont val="Calibri"/>
      </rPr>
      <t xml:space="preserve">
</t>
    </r>
    <r>
      <rPr>
        <sz val="11"/>
        <color rgb="FF000000"/>
        <rFont val="Calibri"/>
      </rPr>
      <t>R1(config)#router bgp xx</t>
    </r>
    <r>
      <rPr>
        <sz val="11"/>
        <color rgb="FF000000"/>
        <rFont val="Calibri"/>
      </rPr>
      <t xml:space="preserve">
</t>
    </r>
    <r>
      <rPr>
        <sz val="11"/>
        <color rgb="FF000000"/>
        <rFont val="Calibri"/>
      </rPr>
      <t>R1(config-router)#neighbor x.1.1.9 route-map FILTER_PREFIX_MAP in</t>
    </r>
    <r>
      <rPr>
        <sz val="11"/>
        <color rgb="FF000000"/>
        <rFont val="Calibri"/>
      </rPr>
      <t xml:space="preserve">
</t>
    </r>
    <r>
      <rPr>
        <sz val="11"/>
        <color rgb="FF000000"/>
        <rFont val="Calibri"/>
      </rPr>
      <t xml:space="preserve">R1(config-router)#neighbor x.2.1.7 route-map FILTER_PREFIX_MAP in </t>
    </r>
    <r>
      <rPr>
        <sz val="11"/>
        <color rgb="FF000000"/>
        <rFont val="Calibri"/>
      </rPr>
      <t xml:space="preserve">
</t>
    </r>
    <r>
      <rPr>
        <sz val="11"/>
        <color rgb="FF000000"/>
        <rFont val="Calibri"/>
      </rPr>
      <t>R1(config-router)#end</t>
    </r>
  </si>
  <si>
    <r>
      <rPr>
        <sz val="11"/>
        <color rgb="FF000000"/>
        <rFont val="Calibri"/>
      </rPr>
      <t>Accepting route advertisements for Bogon prefixes can result in the local autonomous system (AS) becoming a transit for malicious traffic as it will in turn advertise these prefixes to neighbor autonomous systems.</t>
    </r>
  </si>
  <si>
    <r>
      <rPr>
        <sz val="11"/>
        <color rgb="FF000000"/>
        <rFont val="Calibri"/>
      </rPr>
      <t>This check is Not Applicable for JRSS internal EBGP use.</t>
    </r>
    <r>
      <rPr>
        <sz val="11"/>
        <color rgb="FF000000"/>
        <rFont val="Calibri"/>
      </rPr>
      <t xml:space="preserve">
</t>
    </r>
    <r>
      <rPr>
        <sz val="11"/>
        <color rgb="FF000000"/>
        <rFont val="Calibri"/>
      </rPr>
      <t>Review the router configuration to verify that it will reject BGP routes for any Bogon prefixes.</t>
    </r>
    <r>
      <rPr>
        <sz val="11"/>
        <color rgb="FF000000"/>
        <rFont val="Calibri"/>
      </rPr>
      <t xml:space="preserve">
</t>
    </r>
    <r>
      <rPr>
        <sz val="11"/>
        <color rgb="FF000000"/>
        <rFont val="Calibri"/>
      </rPr>
      <t>Step 1: Verify a prefix list has been configured containing the current Bogon prefixes as shown in the example below.</t>
    </r>
    <r>
      <rPr>
        <sz val="11"/>
        <color rgb="FF000000"/>
        <rFont val="Calibri"/>
      </rPr>
      <t xml:space="preserve">
</t>
    </r>
    <r>
      <rPr>
        <sz val="11"/>
        <color rgb="FF000000"/>
        <rFont val="Calibri"/>
      </rPr>
      <t>ip prefix-list PREFIX_FILTER seq 5 deny 0.0.0.0/8 le 32</t>
    </r>
    <r>
      <rPr>
        <sz val="11"/>
        <color rgb="FF000000"/>
        <rFont val="Calibri"/>
      </rPr>
      <t xml:space="preserve">
</t>
    </r>
    <r>
      <rPr>
        <sz val="11"/>
        <color rgb="FF000000"/>
        <rFont val="Calibri"/>
      </rPr>
      <t>ip prefix-list PREFIX_FILTER seq 10 deny 10.0.0.0/8 le 32</t>
    </r>
    <r>
      <rPr>
        <sz val="11"/>
        <color rgb="FF000000"/>
        <rFont val="Calibri"/>
      </rPr>
      <t xml:space="preserve">
</t>
    </r>
    <r>
      <rPr>
        <sz val="11"/>
        <color rgb="FF000000"/>
        <rFont val="Calibri"/>
      </rPr>
      <t>ip prefix-list PREFIX_FILTER seq 15 deny 100.64.0.0/10 le 32</t>
    </r>
    <r>
      <rPr>
        <sz val="11"/>
        <color rgb="FF000000"/>
        <rFont val="Calibri"/>
      </rPr>
      <t xml:space="preserve">
</t>
    </r>
    <r>
      <rPr>
        <sz val="11"/>
        <color rgb="FF000000"/>
        <rFont val="Calibri"/>
      </rPr>
      <t>ip prefix-list PREFIX_FILTER seq 20 deny 127.0.0.0/8 le 32</t>
    </r>
    <r>
      <rPr>
        <sz val="11"/>
        <color rgb="FF000000"/>
        <rFont val="Calibri"/>
      </rPr>
      <t xml:space="preserve">
</t>
    </r>
    <r>
      <rPr>
        <sz val="11"/>
        <color rgb="FF000000"/>
        <rFont val="Calibri"/>
      </rPr>
      <t>ip prefix-list PREFIX_FILTER seq 25 deny 169.254.0.0/16 le 32</t>
    </r>
    <r>
      <rPr>
        <sz val="11"/>
        <color rgb="FF000000"/>
        <rFont val="Calibri"/>
      </rPr>
      <t xml:space="preserve">
</t>
    </r>
    <r>
      <rPr>
        <sz val="11"/>
        <color rgb="FF000000"/>
        <rFont val="Calibri"/>
      </rPr>
      <t>ip prefix-list PREFIX_FILTER seq 30 deny 172.16.0.0/12 le 32</t>
    </r>
    <r>
      <rPr>
        <sz val="11"/>
        <color rgb="FF000000"/>
        <rFont val="Calibri"/>
      </rPr>
      <t xml:space="preserve">
</t>
    </r>
    <r>
      <rPr>
        <sz val="11"/>
        <color rgb="FF000000"/>
        <rFont val="Calibri"/>
      </rPr>
      <t>ip prefix-list PREFIX_FILTER seq 35 deny 192.0.2.0/24 le 32</t>
    </r>
    <r>
      <rPr>
        <sz val="11"/>
        <color rgb="FF000000"/>
        <rFont val="Calibri"/>
      </rPr>
      <t xml:space="preserve">
</t>
    </r>
    <r>
      <rPr>
        <sz val="11"/>
        <color rgb="FF000000"/>
        <rFont val="Calibri"/>
      </rPr>
      <t>ip prefix-list PREFIX_FILTER seq 40 deny 192.88.99.0/24 le 32</t>
    </r>
    <r>
      <rPr>
        <sz val="11"/>
        <color rgb="FF000000"/>
        <rFont val="Calibri"/>
      </rPr>
      <t xml:space="preserve">
</t>
    </r>
    <r>
      <rPr>
        <sz val="11"/>
        <color rgb="FF000000"/>
        <rFont val="Calibri"/>
      </rPr>
      <t>ip prefix-list PREFIX_FILTER seq 45 deny 192.168.0.0/16 le 32</t>
    </r>
    <r>
      <rPr>
        <sz val="11"/>
        <color rgb="FF000000"/>
        <rFont val="Calibri"/>
      </rPr>
      <t xml:space="preserve">
</t>
    </r>
    <r>
      <rPr>
        <sz val="11"/>
        <color rgb="FF000000"/>
        <rFont val="Calibri"/>
      </rPr>
      <t>ip prefix-list PREFIX_FILTER seq 50 deny 198.18.0.0/15 le 32</t>
    </r>
    <r>
      <rPr>
        <sz val="11"/>
        <color rgb="FF000000"/>
        <rFont val="Calibri"/>
      </rPr>
      <t xml:space="preserve">
</t>
    </r>
    <r>
      <rPr>
        <sz val="11"/>
        <color rgb="FF000000"/>
        <rFont val="Calibri"/>
      </rPr>
      <t>ip prefix-list PREFIX_FILTER seq 55 deny 198.51.100.0/24 le 32</t>
    </r>
    <r>
      <rPr>
        <sz val="11"/>
        <color rgb="FF000000"/>
        <rFont val="Calibri"/>
      </rPr>
      <t xml:space="preserve">
</t>
    </r>
    <r>
      <rPr>
        <sz val="11"/>
        <color rgb="FF000000"/>
        <rFont val="Calibri"/>
      </rPr>
      <t>ip prefix-list PREFIX_FILTER seq 60 deny 203.0.113.0/24 le 32</t>
    </r>
    <r>
      <rPr>
        <sz val="11"/>
        <color rgb="FF000000"/>
        <rFont val="Calibri"/>
      </rPr>
      <t xml:space="preserve">
</t>
    </r>
    <r>
      <rPr>
        <sz val="11"/>
        <color rgb="FF000000"/>
        <rFont val="Calibri"/>
      </rPr>
      <t>ip prefix-list PREFIX_FILTER seq 65 deny 224.0.0.0/4 le 32</t>
    </r>
    <r>
      <rPr>
        <sz val="11"/>
        <color rgb="FF000000"/>
        <rFont val="Calibri"/>
      </rPr>
      <t xml:space="preserve">
</t>
    </r>
    <r>
      <rPr>
        <sz val="11"/>
        <color rgb="FF000000"/>
        <rFont val="Calibri"/>
      </rPr>
      <t>ip prefix-list PREFIX_FILTER seq 70 deny 240.0.0.0/4 le 32</t>
    </r>
    <r>
      <rPr>
        <sz val="11"/>
        <color rgb="FF000000"/>
        <rFont val="Calibri"/>
      </rPr>
      <t xml:space="preserve">
</t>
    </r>
    <r>
      <rPr>
        <sz val="11"/>
        <color rgb="FF000000"/>
        <rFont val="Calibri"/>
      </rPr>
      <t>ip prefix-list PREFIX_FILTER seq 75 permit 0.0.0.0/0 ge 8</t>
    </r>
    <r>
      <rPr>
        <sz val="11"/>
        <color rgb="FF000000"/>
        <rFont val="Calibri"/>
      </rPr>
      <t xml:space="preserve">
</t>
    </r>
    <r>
      <rPr>
        <sz val="11"/>
        <color rgb="FF000000"/>
        <rFont val="Calibri"/>
      </rPr>
      <t>Step 2: Verify that the prefix list has been applied to all external BGP peers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neighbor x.1.1.9 remote-as yy</t>
    </r>
    <r>
      <rPr>
        <sz val="11"/>
        <color rgb="FF000000"/>
        <rFont val="Calibri"/>
      </rPr>
      <t xml:space="preserve">
</t>
    </r>
    <r>
      <rPr>
        <sz val="11"/>
        <color rgb="FF000000"/>
        <rFont val="Calibri"/>
      </rPr>
      <t xml:space="preserve"> neighbor x.1.1.9 prefix-list PREFIX_FILTER in</t>
    </r>
    <r>
      <rPr>
        <sz val="11"/>
        <color rgb="FF000000"/>
        <rFont val="Calibri"/>
      </rPr>
      <t xml:space="preserve">
</t>
    </r>
    <r>
      <rPr>
        <sz val="11"/>
        <color rgb="FF000000"/>
        <rFont val="Calibri"/>
      </rPr>
      <t xml:space="preserve"> neighbor x.2.1.7 remote-as zz</t>
    </r>
    <r>
      <rPr>
        <sz val="11"/>
        <color rgb="FF000000"/>
        <rFont val="Calibri"/>
      </rPr>
      <t xml:space="preserve">
</t>
    </r>
    <r>
      <rPr>
        <sz val="11"/>
        <color rgb="FF000000"/>
        <rFont val="Calibri"/>
      </rPr>
      <t xml:space="preserve"> neighbor x.2.1.7 prefix-list PREFIX_FILTER in</t>
    </r>
    <r>
      <rPr>
        <sz val="11"/>
        <color rgb="FF000000"/>
        <rFont val="Calibri"/>
      </rPr>
      <t xml:space="preserve">
</t>
    </r>
    <r>
      <rPr>
        <sz val="11"/>
        <color rgb="FF000000"/>
        <rFont val="Calibri"/>
      </rPr>
      <t xml:space="preserve">Route Map Alternative </t>
    </r>
    <r>
      <rPr>
        <sz val="11"/>
        <color rgb="FF000000"/>
        <rFont val="Calibri"/>
      </rPr>
      <t xml:space="preserve">
</t>
    </r>
    <r>
      <rPr>
        <sz val="11"/>
        <color rgb="FF000000"/>
        <rFont val="Calibri"/>
      </rPr>
      <t>Verify that the route map applied to the external neighbors references the configured Bogon prefix list shown above.</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neighbor x.1.1.9 remote-as yy</t>
    </r>
    <r>
      <rPr>
        <sz val="11"/>
        <color rgb="FF000000"/>
        <rFont val="Calibri"/>
      </rPr>
      <t xml:space="preserve">
</t>
    </r>
    <r>
      <rPr>
        <sz val="11"/>
        <color rgb="FF000000"/>
        <rFont val="Calibri"/>
      </rPr>
      <t xml:space="preserve"> neighbor x.1.1.9 route-map FILTER_PREFIX_MAP</t>
    </r>
    <r>
      <rPr>
        <sz val="11"/>
        <color rgb="FF000000"/>
        <rFont val="Calibri"/>
      </rPr>
      <t xml:space="preserve">
</t>
    </r>
    <r>
      <rPr>
        <sz val="11"/>
        <color rgb="FF000000"/>
        <rFont val="Calibri"/>
      </rPr>
      <t xml:space="preserve"> neighbor x.2.1.7 remote-as zz</t>
    </r>
    <r>
      <rPr>
        <sz val="11"/>
        <color rgb="FF000000"/>
        <rFont val="Calibri"/>
      </rPr>
      <t xml:space="preserve">
</t>
    </r>
    <r>
      <rPr>
        <sz val="11"/>
        <color rgb="FF000000"/>
        <rFont val="Calibri"/>
      </rPr>
      <t xml:space="preserve"> neighbor x.2.1.7 route-map FILTER_PREFIX_MAP</t>
    </r>
    <r>
      <rPr>
        <sz val="11"/>
        <color rgb="FF000000"/>
        <rFont val="Calibri"/>
      </rPr>
      <t xml:space="preserve">
</t>
    </r>
    <r>
      <rPr>
        <sz val="11"/>
        <color rgb="FF000000"/>
        <rFont val="Calibri"/>
      </rPr>
      <t>…</t>
    </r>
    <r>
      <rPr>
        <sz val="11"/>
        <color rgb="FF000000"/>
        <rFont val="Calibri"/>
      </rPr>
      <t xml:space="preserve">
</t>
    </r>
    <r>
      <rPr>
        <sz val="11"/>
        <color rgb="FF000000"/>
        <rFont val="Calibri"/>
      </rPr>
      <t>route-map FILTER_PREFIX_MAP permit 10</t>
    </r>
    <r>
      <rPr>
        <sz val="11"/>
        <color rgb="FF000000"/>
        <rFont val="Calibri"/>
      </rPr>
      <t xml:space="preserve">
</t>
    </r>
    <r>
      <rPr>
        <sz val="11"/>
        <color rgb="FF000000"/>
        <rFont val="Calibri"/>
      </rPr>
      <t xml:space="preserve"> match ip address prefix-list PREFIX_FILTER</t>
    </r>
    <r>
      <rPr>
        <sz val="11"/>
        <color rgb="FF000000"/>
        <rFont val="Calibri"/>
      </rPr>
      <t xml:space="preserve">
</t>
    </r>
    <r>
      <rPr>
        <sz val="11"/>
        <color rgb="FF000000"/>
        <rFont val="Calibri"/>
      </rPr>
      <t>If the router is not configured to reject inbound route advertisements for any Bogon prefixes, this is a finding.</t>
    </r>
  </si>
  <si>
    <t>V-216598</t>
  </si>
  <si>
    <r>
      <rPr>
        <sz val="11"/>
        <rFont val="Calibri"/>
      </rPr>
      <t>The Cisco BGP router must be configured to reject inbound route advertisements for any prefixes belonging to the local autonomous system (AS).</t>
    </r>
  </si>
  <si>
    <r>
      <rPr>
        <sz val="11"/>
        <color rgb="FF000000"/>
        <rFont val="Calibri"/>
      </rPr>
      <t>Configure the router to reject inbound route advertisements for any prefixes belonging to the local AS.</t>
    </r>
    <r>
      <rPr>
        <sz val="11"/>
        <color rgb="FF000000"/>
        <rFont val="Calibri"/>
      </rPr>
      <t xml:space="preserve">
</t>
    </r>
    <r>
      <rPr>
        <sz val="11"/>
        <color rgb="FF000000"/>
        <rFont val="Calibri"/>
      </rPr>
      <t>Step 1: Add to the prefix filter list those prefixes belonging to the local autonomous system.</t>
    </r>
    <r>
      <rPr>
        <sz val="11"/>
        <color rgb="FF000000"/>
        <rFont val="Calibri"/>
      </rPr>
      <t xml:space="preserve">
</t>
    </r>
    <r>
      <rPr>
        <sz val="11"/>
        <color rgb="FF000000"/>
        <rFont val="Calibri"/>
      </rPr>
      <t>R1(config)#ip prefix-list PREFIX_FILTER seq 74 deny x.13.1.0/24 le 32</t>
    </r>
    <r>
      <rPr>
        <sz val="11"/>
        <color rgb="FF000000"/>
        <rFont val="Calibri"/>
      </rPr>
      <t xml:space="preserve">
</t>
    </r>
    <r>
      <rPr>
        <sz val="11"/>
        <color rgb="FF000000"/>
        <rFont val="Calibri"/>
      </rPr>
      <t>Step 2: If not already completed to be compliant with previous requirement, apply the prefix list filter inbound to each external BGP neighbor as shown in the example.</t>
    </r>
    <r>
      <rPr>
        <sz val="11"/>
        <color rgb="FF000000"/>
        <rFont val="Calibri"/>
      </rPr>
      <t xml:space="preserve">
</t>
    </r>
    <r>
      <rPr>
        <sz val="11"/>
        <color rgb="FF000000"/>
        <rFont val="Calibri"/>
      </rPr>
      <t>R1(config)#router bgp xx</t>
    </r>
    <r>
      <rPr>
        <sz val="11"/>
        <color rgb="FF000000"/>
        <rFont val="Calibri"/>
      </rPr>
      <t xml:space="preserve">
</t>
    </r>
    <r>
      <rPr>
        <sz val="11"/>
        <color rgb="FF000000"/>
        <rFont val="Calibri"/>
      </rPr>
      <t>R1(config-router)#neighbor x.1.1.9 prefix-list PREFIX_FILTER in</t>
    </r>
    <r>
      <rPr>
        <sz val="11"/>
        <color rgb="FF000000"/>
        <rFont val="Calibri"/>
      </rPr>
      <t xml:space="preserve">
</t>
    </r>
    <r>
      <rPr>
        <sz val="11"/>
        <color rgb="FF000000"/>
        <rFont val="Calibri"/>
      </rPr>
      <t>R1(config-router)#neighbor x.2.1.7 prefix-list PREFIX_FILTER in</t>
    </r>
  </si>
  <si>
    <r>
      <rPr>
        <sz val="11"/>
        <color rgb="FF000000"/>
        <rFont val="Calibri"/>
      </rPr>
      <t>Accepting route advertisements belonging to the local AS can result in traffic looping or being black holed, or at a minimum using a non-optimized path.</t>
    </r>
  </si>
  <si>
    <r>
      <rPr>
        <sz val="11"/>
        <color rgb="FF000000"/>
        <rFont val="Calibri"/>
      </rPr>
      <t>Review the router configuration to verify that it will reject routes belonging to the local AS.</t>
    </r>
    <r>
      <rPr>
        <sz val="11"/>
        <color rgb="FF000000"/>
        <rFont val="Calibri"/>
      </rPr>
      <t xml:space="preserve">
</t>
    </r>
    <r>
      <rPr>
        <sz val="11"/>
        <color rgb="FF000000"/>
        <rFont val="Calibri"/>
      </rPr>
      <t>Step 1: Verify a prefix list has been configured containing prefixes belonging to the local AS. In the example below x.13.1.0/24 is the global address space allocated to the local AS.</t>
    </r>
    <r>
      <rPr>
        <sz val="11"/>
        <color rgb="FF000000"/>
        <rFont val="Calibri"/>
      </rPr>
      <t xml:space="preserve">
</t>
    </r>
    <r>
      <rPr>
        <sz val="11"/>
        <color rgb="FF000000"/>
        <rFont val="Calibri"/>
      </rPr>
      <t>ip prefix-list PREFIX_FILTER seq 5 deny 0.0.0.0/8 le 32</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prefix-list PREFIX_FILTER seq 74 deny x.13.1.0/24 le 32</t>
    </r>
    <r>
      <rPr>
        <sz val="11"/>
        <color rgb="FF000000"/>
        <rFont val="Calibri"/>
      </rPr>
      <t xml:space="preserve">
</t>
    </r>
    <r>
      <rPr>
        <sz val="11"/>
        <color rgb="FF000000"/>
        <rFont val="Calibri"/>
      </rPr>
      <t>ip prefix-list PREFIX_FILTER seq 75 permit 0.0.0.0/0 ge 8</t>
    </r>
    <r>
      <rPr>
        <sz val="11"/>
        <color rgb="FF000000"/>
        <rFont val="Calibri"/>
      </rPr>
      <t xml:space="preserve">
</t>
    </r>
    <r>
      <rPr>
        <sz val="11"/>
        <color rgb="FF000000"/>
        <rFont val="Calibri"/>
      </rPr>
      <t>Step 2: Verify that the prefix list has been applied to all external BGP peers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neighbor x.1.1.9 remote-as yy</t>
    </r>
    <r>
      <rPr>
        <sz val="11"/>
        <color rgb="FF000000"/>
        <rFont val="Calibri"/>
      </rPr>
      <t xml:space="preserve">
</t>
    </r>
    <r>
      <rPr>
        <sz val="11"/>
        <color rgb="FF000000"/>
        <rFont val="Calibri"/>
      </rPr>
      <t xml:space="preserve"> neighbor x.1.1.9 prefix-list PREFIX_FILTER in</t>
    </r>
    <r>
      <rPr>
        <sz val="11"/>
        <color rgb="FF000000"/>
        <rFont val="Calibri"/>
      </rPr>
      <t xml:space="preserve">
</t>
    </r>
    <r>
      <rPr>
        <sz val="11"/>
        <color rgb="FF000000"/>
        <rFont val="Calibri"/>
      </rPr>
      <t xml:space="preserve"> neighbor x.2.1.7 remote-as zz</t>
    </r>
    <r>
      <rPr>
        <sz val="11"/>
        <color rgb="FF000000"/>
        <rFont val="Calibri"/>
      </rPr>
      <t xml:space="preserve">
</t>
    </r>
    <r>
      <rPr>
        <sz val="11"/>
        <color rgb="FF000000"/>
        <rFont val="Calibri"/>
      </rPr>
      <t xml:space="preserve"> neighbor x.2.1.7 prefix-list PREFIX_FILTER in</t>
    </r>
    <r>
      <rPr>
        <sz val="11"/>
        <color rgb="FF000000"/>
        <rFont val="Calibri"/>
      </rPr>
      <t xml:space="preserve">
</t>
    </r>
    <r>
      <rPr>
        <sz val="11"/>
        <color rgb="FF000000"/>
        <rFont val="Calibri"/>
      </rPr>
      <t>If the router is not configured to reject inbound route advertisements belonging to the local AS, this is a finding.</t>
    </r>
  </si>
  <si>
    <t>V-216599</t>
  </si>
  <si>
    <r>
      <rPr>
        <sz val="11"/>
        <rFont val="Calibri"/>
      </rPr>
      <t>The Cisco BGP router must be configured to reject inbound route advertisements from a customer edge (CE) router for prefixes that are not allocated to that customer.</t>
    </r>
  </si>
  <si>
    <r>
      <rPr>
        <sz val="11"/>
        <color rgb="FF000000"/>
        <rFont val="Calibri"/>
      </rPr>
      <t>Configure the router to reject inbound route advertisements from each CE router for prefixes that are not allocated to that customer.</t>
    </r>
    <r>
      <rPr>
        <sz val="11"/>
        <color rgb="FF000000"/>
        <rFont val="Calibri"/>
      </rPr>
      <t xml:space="preserve">
</t>
    </r>
    <r>
      <rPr>
        <sz val="11"/>
        <color rgb="FF000000"/>
        <rFont val="Calibri"/>
      </rPr>
      <t>Step 1: Configure a prefix list for each customer containing prefixes belonging to each.</t>
    </r>
    <r>
      <rPr>
        <sz val="11"/>
        <color rgb="FF000000"/>
        <rFont val="Calibri"/>
      </rPr>
      <t xml:space="preserve">
</t>
    </r>
    <r>
      <rPr>
        <sz val="11"/>
        <color rgb="FF000000"/>
        <rFont val="Calibri"/>
      </rPr>
      <t>R1(config)#ip prefix-list PREFIX_FILTER_CUST1 permit x.13.1.0/24 le 32</t>
    </r>
    <r>
      <rPr>
        <sz val="11"/>
        <color rgb="FF000000"/>
        <rFont val="Calibri"/>
      </rPr>
      <t xml:space="preserve">
</t>
    </r>
    <r>
      <rPr>
        <sz val="11"/>
        <color rgb="FF000000"/>
        <rFont val="Calibri"/>
      </rPr>
      <t>R1(config)#ip prefix-list PREFIX_FILTER_CUST1 deny 0.0.0.0/0 ge 8</t>
    </r>
    <r>
      <rPr>
        <sz val="11"/>
        <color rgb="FF000000"/>
        <rFont val="Calibri"/>
      </rPr>
      <t xml:space="preserve">
</t>
    </r>
    <r>
      <rPr>
        <sz val="11"/>
        <color rgb="FF000000"/>
        <rFont val="Calibri"/>
      </rPr>
      <t>R1(config)#ip prefix-list PREFIX_FILTER_CUST2 permit x.13.2.0/24 le 32</t>
    </r>
    <r>
      <rPr>
        <sz val="11"/>
        <color rgb="FF000000"/>
        <rFont val="Calibri"/>
      </rPr>
      <t xml:space="preserve">
</t>
    </r>
    <r>
      <rPr>
        <sz val="11"/>
        <color rgb="FF000000"/>
        <rFont val="Calibri"/>
      </rPr>
      <t>R1(config)#ip prefix-list PREFIX_FILTER_CUST2 deny 0.0.0.0/0 ge 8</t>
    </r>
    <r>
      <rPr>
        <sz val="11"/>
        <color rgb="FF000000"/>
        <rFont val="Calibri"/>
      </rPr>
      <t xml:space="preserve">
</t>
    </r>
    <r>
      <rPr>
        <sz val="11"/>
        <color rgb="FF000000"/>
        <rFont val="Calibri"/>
      </rPr>
      <t>Step 2: Apply the prefix list filter inbound to each CE neighbor as shown in the example.</t>
    </r>
    <r>
      <rPr>
        <sz val="11"/>
        <color rgb="FF000000"/>
        <rFont val="Calibri"/>
      </rPr>
      <t xml:space="preserve">
</t>
    </r>
    <r>
      <rPr>
        <sz val="11"/>
        <color rgb="FF000000"/>
        <rFont val="Calibri"/>
      </rPr>
      <t>R1(config)#router bgp xx</t>
    </r>
    <r>
      <rPr>
        <sz val="11"/>
        <color rgb="FF000000"/>
        <rFont val="Calibri"/>
      </rPr>
      <t xml:space="preserve">
</t>
    </r>
    <r>
      <rPr>
        <sz val="11"/>
        <color rgb="FF000000"/>
        <rFont val="Calibri"/>
      </rPr>
      <t>R1(config-router)#neighbor x.12.4.14 prefix-list FILTER_PREFIXES_CUST1 in</t>
    </r>
    <r>
      <rPr>
        <sz val="11"/>
        <color rgb="FF000000"/>
        <rFont val="Calibri"/>
      </rPr>
      <t xml:space="preserve">
</t>
    </r>
    <r>
      <rPr>
        <sz val="11"/>
        <color rgb="FF000000"/>
        <rFont val="Calibri"/>
      </rPr>
      <t>R1(config-router)#neighbor x.12.4.16 prefix-list FILTER_PREFIXES_CUST2 in</t>
    </r>
  </si>
  <si>
    <r>
      <rPr>
        <sz val="11"/>
        <color rgb="FF000000"/>
        <rFont val="Calibri"/>
      </rPr>
      <t>As a best practice, a service provider should only accept customer prefixes that have been assigned to that customer and any peering autonomous systems. A multi-homed customer with BGP speaking routers connected to the Internet or other external networks could be breached and used to launch a prefix de-aggregation attack. Without ingress route filtering of customers, the effectiveness of such an attack could impact the entire IP core and its customers.</t>
    </r>
  </si>
  <si>
    <r>
      <rPr>
        <sz val="11"/>
        <color rgb="FF000000"/>
        <rFont val="Calibri"/>
      </rPr>
      <t>Review the router configuration to verify that there are ACLs defined to only accept routes for prefixes that belong to specific customers.</t>
    </r>
    <r>
      <rPr>
        <sz val="11"/>
        <color rgb="FF000000"/>
        <rFont val="Calibri"/>
      </rPr>
      <t xml:space="preserve">
</t>
    </r>
    <r>
      <rPr>
        <sz val="11"/>
        <color rgb="FF000000"/>
        <rFont val="Calibri"/>
      </rPr>
      <t>Step 1: Verify prefix list has been configured for each customer containing prefixes belonging to each customer as shown in the example below.</t>
    </r>
    <r>
      <rPr>
        <sz val="11"/>
        <color rgb="FF000000"/>
        <rFont val="Calibri"/>
      </rPr>
      <t xml:space="preserve">
</t>
    </r>
    <r>
      <rPr>
        <sz val="11"/>
        <color rgb="FF000000"/>
        <rFont val="Calibri"/>
      </rPr>
      <t>ip prefix-list PREFIX_FILTER_CUST1 seq 5 permit x.13.1.0/24 le 32</t>
    </r>
    <r>
      <rPr>
        <sz val="11"/>
        <color rgb="FF000000"/>
        <rFont val="Calibri"/>
      </rPr>
      <t xml:space="preserve">
</t>
    </r>
    <r>
      <rPr>
        <sz val="11"/>
        <color rgb="FF000000"/>
        <rFont val="Calibri"/>
      </rPr>
      <t>ip prefix-list PREFIX_FILTER_CUST1 seq 10 deny 0.0.0.0/0 ge 8</t>
    </r>
    <r>
      <rPr>
        <sz val="11"/>
        <color rgb="FF000000"/>
        <rFont val="Calibri"/>
      </rPr>
      <t xml:space="preserve">
</t>
    </r>
    <r>
      <rPr>
        <sz val="11"/>
        <color rgb="FF000000"/>
        <rFont val="Calibri"/>
      </rPr>
      <t>ip prefix-list PREFIX_FILTER_CUST2 seq 5 permit x.13.2.0/24 le 32</t>
    </r>
    <r>
      <rPr>
        <sz val="11"/>
        <color rgb="FF000000"/>
        <rFont val="Calibri"/>
      </rPr>
      <t xml:space="preserve">
</t>
    </r>
    <r>
      <rPr>
        <sz val="11"/>
        <color rgb="FF000000"/>
        <rFont val="Calibri"/>
      </rPr>
      <t>ip prefix-list PREFIX_FILTER_CUST2 seq 10 deny 0.0.0.0/0 ge 8</t>
    </r>
    <r>
      <rPr>
        <sz val="11"/>
        <color rgb="FF000000"/>
        <rFont val="Calibri"/>
      </rPr>
      <t xml:space="preserve">
</t>
    </r>
    <r>
      <rPr>
        <sz val="11"/>
        <color rgb="FF000000"/>
        <rFont val="Calibri"/>
      </rPr>
      <t>Step 2: Verify that the prefix lists has been applied to all to the applicable CE peers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neighbor x.12.4.14 remote-as 64514</t>
    </r>
    <r>
      <rPr>
        <sz val="11"/>
        <color rgb="FF000000"/>
        <rFont val="Calibri"/>
      </rPr>
      <t xml:space="preserve">
</t>
    </r>
    <r>
      <rPr>
        <sz val="11"/>
        <color rgb="FF000000"/>
        <rFont val="Calibri"/>
      </rPr>
      <t xml:space="preserve"> neighbor x.12.4.14 prefix-list FILTER_PREFIXES_CUST1 in</t>
    </r>
    <r>
      <rPr>
        <sz val="11"/>
        <color rgb="FF000000"/>
        <rFont val="Calibri"/>
      </rPr>
      <t xml:space="preserve">
</t>
    </r>
    <r>
      <rPr>
        <sz val="11"/>
        <color rgb="FF000000"/>
        <rFont val="Calibri"/>
      </rPr>
      <t xml:space="preserve"> neighbor x.12.4.16 remote-as 64516</t>
    </r>
    <r>
      <rPr>
        <sz val="11"/>
        <color rgb="FF000000"/>
        <rFont val="Calibri"/>
      </rPr>
      <t xml:space="preserve">
</t>
    </r>
    <r>
      <rPr>
        <sz val="11"/>
        <color rgb="FF000000"/>
        <rFont val="Calibri"/>
      </rPr>
      <t xml:space="preserve"> neighbor x.12.4.16 prefix-list FILTER_PREFIXES_CUST2 in</t>
    </r>
    <r>
      <rPr>
        <sz val="11"/>
        <color rgb="FF000000"/>
        <rFont val="Calibri"/>
      </rPr>
      <t xml:space="preserve">
</t>
    </r>
    <r>
      <rPr>
        <sz val="11"/>
        <color rgb="FF000000"/>
        <rFont val="Calibri"/>
      </rPr>
      <t>Note: Routes to PE-CE links within a VPN are needed for troubleshooting end-to-end connectivity across the MPLS/IP backbone. Hence, these prefixes are an exception to this requirement.</t>
    </r>
    <r>
      <rPr>
        <sz val="11"/>
        <color rgb="FF000000"/>
        <rFont val="Calibri"/>
      </rPr>
      <t xml:space="preserve">
</t>
    </r>
    <r>
      <rPr>
        <sz val="11"/>
        <color rgb="FF000000"/>
        <rFont val="Calibri"/>
      </rPr>
      <t>NOTE: This check is NA for JRSS systems.</t>
    </r>
    <r>
      <rPr>
        <sz val="11"/>
        <color rgb="FF000000"/>
        <rFont val="Calibri"/>
      </rPr>
      <t xml:space="preserve">
</t>
    </r>
    <r>
      <rPr>
        <sz val="11"/>
        <color rgb="FF000000"/>
        <rFont val="Calibri"/>
      </rPr>
      <t>If the router is not configured to reject inbound route advertisements from each CE router for prefixes that are not allocated to that customer, this is a finding.</t>
    </r>
  </si>
  <si>
    <t>V-216600</t>
  </si>
  <si>
    <r>
      <rPr>
        <sz val="11"/>
        <rFont val="Calibri"/>
      </rPr>
      <t>The Cisco BGP router must be configured to reject outbound route advertisements for any prefixes that do not belong to any customers or the local autonomous system (AS).</t>
    </r>
  </si>
  <si>
    <r>
      <rPr>
        <sz val="11"/>
        <color rgb="FF000000"/>
        <rFont val="Calibri"/>
      </rPr>
      <t>This requirement is not applicable for the DODIN Backbone.</t>
    </r>
    <r>
      <rPr>
        <sz val="11"/>
        <color rgb="FF000000"/>
        <rFont val="Calibri"/>
      </rPr>
      <t xml:space="preserve">
</t>
    </r>
    <r>
      <rPr>
        <sz val="11"/>
        <color rgb="FF000000"/>
        <rFont val="Calibri"/>
      </rPr>
      <t>Step 1: Configure a prefix list for containing all customer and local AS prefixes as shown in the example below.</t>
    </r>
    <r>
      <rPr>
        <sz val="11"/>
        <color rgb="FF000000"/>
        <rFont val="Calibri"/>
      </rPr>
      <t xml:space="preserve">
</t>
    </r>
    <r>
      <rPr>
        <sz val="11"/>
        <color rgb="FF000000"/>
        <rFont val="Calibri"/>
      </rPr>
      <t>R1(config)#ip prefix-list CE_PREFIX_ADVERTISEMENTS permit x.13.1.0/24 le 32</t>
    </r>
    <r>
      <rPr>
        <sz val="11"/>
        <color rgb="FF000000"/>
        <rFont val="Calibri"/>
      </rPr>
      <t xml:space="preserve">
</t>
    </r>
    <r>
      <rPr>
        <sz val="11"/>
        <color rgb="FF000000"/>
        <rFont val="Calibri"/>
      </rPr>
      <t>R1(config)#ip prefix-list CE_PREFIX_ADVERTISEMENTS permit x.13.2.0/24 le 32</t>
    </r>
    <r>
      <rPr>
        <sz val="11"/>
        <color rgb="FF000000"/>
        <rFont val="Calibri"/>
      </rPr>
      <t xml:space="preserve">
</t>
    </r>
    <r>
      <rPr>
        <sz val="11"/>
        <color rgb="FF000000"/>
        <rFont val="Calibri"/>
      </rPr>
      <t>R1(config)#ip prefix-list CE_PREFIX_ADVERTISEMENTS permit x.13.3.0/24 le 32</t>
    </r>
    <r>
      <rPr>
        <sz val="11"/>
        <color rgb="FF000000"/>
        <rFont val="Calibri"/>
      </rPr>
      <t xml:space="preserve">
</t>
    </r>
    <r>
      <rPr>
        <sz val="11"/>
        <color rgb="FF000000"/>
        <rFont val="Calibri"/>
      </rPr>
      <t>R1(config)#ip prefix-list CE_PREFIX_ADVERTISEMENTS permit x.13.4.0/24 le 32</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R1(config)#ip prefix-list CE_PREFIX_ADVERTISEMENTS deny 0.0.0.0/0 ge 8</t>
    </r>
  </si>
  <si>
    <r>
      <rPr>
        <sz val="11"/>
        <color rgb="FF000000"/>
        <rFont val="Calibri"/>
      </rPr>
      <t>Advertisement of routes by an autonomous system for networks that do not belong to any of its customers pulls traffic away from the authorized network. This causes a denial of service (DoS) on the network that allocated the block of addresses and may cause a DoS on the network that is inadvertently advertising it as the originator. It is also possible that a misconfigured or compromised router within the GIG IP core could redistribute IGP routes into BGP, thereby leaking internal routes.</t>
    </r>
  </si>
  <si>
    <r>
      <rPr>
        <sz val="11"/>
        <color rgb="FF000000"/>
        <rFont val="Calibri"/>
      </rPr>
      <t>This requirement is not applicable for the DODIN Backbone.</t>
    </r>
    <r>
      <rPr>
        <sz val="11"/>
        <color rgb="FF000000"/>
        <rFont val="Calibri"/>
      </rPr>
      <t xml:space="preserve">
</t>
    </r>
    <r>
      <rPr>
        <sz val="11"/>
        <color rgb="FF000000"/>
        <rFont val="Calibri"/>
      </rPr>
      <t>Step 1: Verify that a prefix list has been configured containing prefixes belonging to customers as well as the local AS as shown in the example below.</t>
    </r>
    <r>
      <rPr>
        <sz val="11"/>
        <color rgb="FF000000"/>
        <rFont val="Calibri"/>
      </rPr>
      <t xml:space="preserve">
</t>
    </r>
    <r>
      <rPr>
        <sz val="11"/>
        <color rgb="FF000000"/>
        <rFont val="Calibri"/>
      </rPr>
      <t>ip prefix-list CE_PREFIX_ADVERTISEMENTS seq 5 permit x.13.1.0/24 le 32</t>
    </r>
    <r>
      <rPr>
        <sz val="11"/>
        <color rgb="FF000000"/>
        <rFont val="Calibri"/>
      </rPr>
      <t xml:space="preserve">
</t>
    </r>
    <r>
      <rPr>
        <sz val="11"/>
        <color rgb="FF000000"/>
        <rFont val="Calibri"/>
      </rPr>
      <t>ip prefix-list CE_PREFIX_ADVERTISEMENTS seq 10 permit x.13.2.0/24 le 32</t>
    </r>
    <r>
      <rPr>
        <sz val="11"/>
        <color rgb="FF000000"/>
        <rFont val="Calibri"/>
      </rPr>
      <t xml:space="preserve">
</t>
    </r>
    <r>
      <rPr>
        <sz val="11"/>
        <color rgb="FF000000"/>
        <rFont val="Calibri"/>
      </rPr>
      <t>ip prefix-list CE_PREFIX_ADVERTISEMENTS seq 15 permit x.13.3.0/24 le 32</t>
    </r>
    <r>
      <rPr>
        <sz val="11"/>
        <color rgb="FF000000"/>
        <rFont val="Calibri"/>
      </rPr>
      <t xml:space="preserve">
</t>
    </r>
    <r>
      <rPr>
        <sz val="11"/>
        <color rgb="FF000000"/>
        <rFont val="Calibri"/>
      </rPr>
      <t>ip prefix-list CE_PREFIX_ADVERTISEMENTS seq 20 permit x.13.4.0/24 le 32</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prefix-list CE_PREFIX_ADVERTISEMENTS seq 80 deny 0.0.0.0/0 ge 8</t>
    </r>
    <r>
      <rPr>
        <sz val="11"/>
        <color rgb="FF000000"/>
        <rFont val="Calibri"/>
      </rPr>
      <t xml:space="preserve">
</t>
    </r>
    <r>
      <rPr>
        <sz val="11"/>
        <color rgb="FF000000"/>
        <rFont val="Calibri"/>
      </rPr>
      <t>Step 2: Verify that the prefix lists has been applied to all CE peers as shown in the example below.</t>
    </r>
    <r>
      <rPr>
        <sz val="11"/>
        <color rgb="FF000000"/>
        <rFont val="Calibri"/>
      </rPr>
      <t xml:space="preserve">
</t>
    </r>
    <r>
      <rPr>
        <sz val="11"/>
        <color rgb="FF000000"/>
        <rFont val="Calibri"/>
      </rPr>
      <t>router bgp 64512</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neighbor x.12.4.14 remote-as 64514</t>
    </r>
    <r>
      <rPr>
        <sz val="11"/>
        <color rgb="FF000000"/>
        <rFont val="Calibri"/>
      </rPr>
      <t xml:space="preserve">
</t>
    </r>
    <r>
      <rPr>
        <sz val="11"/>
        <color rgb="FF000000"/>
        <rFont val="Calibri"/>
      </rPr>
      <t xml:space="preserve"> neighbor x.12.4.14 prefix-list CE_PREFIX_ADVERTISEMENTS out</t>
    </r>
    <r>
      <rPr>
        <sz val="11"/>
        <color rgb="FF000000"/>
        <rFont val="Calibri"/>
      </rPr>
      <t xml:space="preserve">
</t>
    </r>
    <r>
      <rPr>
        <sz val="11"/>
        <color rgb="FF000000"/>
        <rFont val="Calibri"/>
      </rPr>
      <t xml:space="preserve"> neighbor x.12.4.16 remote-as 64516</t>
    </r>
    <r>
      <rPr>
        <sz val="11"/>
        <color rgb="FF000000"/>
        <rFont val="Calibri"/>
      </rPr>
      <t xml:space="preserve">
</t>
    </r>
    <r>
      <rPr>
        <sz val="11"/>
        <color rgb="FF000000"/>
        <rFont val="Calibri"/>
      </rPr>
      <t xml:space="preserve"> neighbor x.12.4.16 prefix-list CE_PREFIX_ADVERTISEMENTS out</t>
    </r>
    <r>
      <rPr>
        <sz val="11"/>
        <color rgb="FF000000"/>
        <rFont val="Calibri"/>
      </rPr>
      <t xml:space="preserve">
</t>
    </r>
    <r>
      <rPr>
        <sz val="11"/>
        <color rgb="FF000000"/>
        <rFont val="Calibri"/>
      </rPr>
      <t>If the router is not configured to reject outbound route advertisements that do not belong to any customers or the local AS, this is a finding.</t>
    </r>
    <r>
      <rPr>
        <sz val="11"/>
        <color rgb="FF000000"/>
        <rFont val="Calibri"/>
      </rPr>
      <t xml:space="preserve">
</t>
    </r>
    <r>
      <rPr>
        <sz val="11"/>
        <color rgb="FF000000"/>
        <rFont val="Calibri"/>
      </rPr>
      <t>Note: This check is NA for JRSS systems.</t>
    </r>
  </si>
  <si>
    <t>V-216601</t>
  </si>
  <si>
    <r>
      <rPr>
        <sz val="11"/>
        <rFont val="Calibri"/>
      </rPr>
      <t>The Cisco BGP router must be configured to reject outbound route advertisements for any prefixes belonging to the IP core.</t>
    </r>
  </si>
  <si>
    <r>
      <rPr>
        <sz val="11"/>
        <color rgb="FF000000"/>
        <rFont val="Calibri"/>
      </rPr>
      <t>Step 1: Configure a prefix list for containing all customer and local AS prefixes as shown in the example below.</t>
    </r>
    <r>
      <rPr>
        <sz val="11"/>
        <color rgb="FF000000"/>
        <rFont val="Calibri"/>
      </rPr>
      <t xml:space="preserve">
</t>
    </r>
    <r>
      <rPr>
        <sz val="11"/>
        <color rgb="FF000000"/>
        <rFont val="Calibri"/>
      </rPr>
      <t>R1(config)#ip prefix-list FILTER_CORE_PREFIXES deny x.1.1.0/24 le 32</t>
    </r>
    <r>
      <rPr>
        <sz val="11"/>
        <color rgb="FF000000"/>
        <rFont val="Calibri"/>
      </rPr>
      <t xml:space="preserve">
</t>
    </r>
    <r>
      <rPr>
        <sz val="11"/>
        <color rgb="FF000000"/>
        <rFont val="Calibri"/>
      </rPr>
      <t>R1(config)#ip prefix-list FILTER _CORE_PREFIXES deny x.1.2.0/24 le 32</t>
    </r>
    <r>
      <rPr>
        <sz val="11"/>
        <color rgb="FF000000"/>
        <rFont val="Calibri"/>
      </rPr>
      <t xml:space="preserve">
</t>
    </r>
    <r>
      <rPr>
        <sz val="11"/>
        <color rgb="FF000000"/>
        <rFont val="Calibri"/>
      </rPr>
      <t>R1(config)#ip prefix-list FILTER _CORE_PREFIXES permit 0.0.0.0/0 ge 8</t>
    </r>
    <r>
      <rPr>
        <sz val="11"/>
        <color rgb="FF000000"/>
        <rFont val="Calibri"/>
      </rPr>
      <t xml:space="preserve">
</t>
    </r>
    <r>
      <rPr>
        <sz val="11"/>
        <color rgb="FF000000"/>
        <rFont val="Calibri"/>
      </rPr>
      <t>Step 2: Apply the prefix list filter outbound to each CE neighbor as shown in the example.</t>
    </r>
    <r>
      <rPr>
        <sz val="11"/>
        <color rgb="FF000000"/>
        <rFont val="Calibri"/>
      </rPr>
      <t xml:space="preserve">
</t>
    </r>
    <r>
      <rPr>
        <sz val="11"/>
        <color rgb="FF000000"/>
        <rFont val="Calibri"/>
      </rPr>
      <t>R1(config)#router bgp xx</t>
    </r>
    <r>
      <rPr>
        <sz val="11"/>
        <color rgb="FF000000"/>
        <rFont val="Calibri"/>
      </rPr>
      <t xml:space="preserve">
</t>
    </r>
    <r>
      <rPr>
        <sz val="11"/>
        <color rgb="FF000000"/>
        <rFont val="Calibri"/>
      </rPr>
      <t>R1(config-router)#neighbor x.1.4.12 prefix-list FILTER _CORE_PREFIXES out</t>
    </r>
  </si>
  <si>
    <r>
      <rPr>
        <sz val="11"/>
        <color rgb="FF000000"/>
        <rFont val="Calibri"/>
      </rPr>
      <t>Outbound route advertisements belonging to the core can result in traffic either looping or being black holed, or at a minimum, using a non-optimized path.</t>
    </r>
  </si>
  <si>
    <r>
      <rPr>
        <sz val="11"/>
        <color rgb="FF000000"/>
        <rFont val="Calibri"/>
      </rPr>
      <t>Step 1: Verify that a prefix list has been configured containing prefixes belonging to the IP core.</t>
    </r>
    <r>
      <rPr>
        <sz val="11"/>
        <color rgb="FF000000"/>
        <rFont val="Calibri"/>
      </rPr>
      <t xml:space="preserve">
</t>
    </r>
    <r>
      <rPr>
        <sz val="11"/>
        <color rgb="FF000000"/>
        <rFont val="Calibri"/>
      </rPr>
      <t>ip prefix-list FILTER_CORE_PREFIXES seq 5 deny x.1.1.0/24 le 32</t>
    </r>
    <r>
      <rPr>
        <sz val="11"/>
        <color rgb="FF000000"/>
        <rFont val="Calibri"/>
      </rPr>
      <t xml:space="preserve">
</t>
    </r>
    <r>
      <rPr>
        <sz val="11"/>
        <color rgb="FF000000"/>
        <rFont val="Calibri"/>
      </rPr>
      <t>ip prefix-list FILTER _CORE_PREFIXES seq 10 deny x.1.2.0/24 le 32</t>
    </r>
    <r>
      <rPr>
        <sz val="11"/>
        <color rgb="FF000000"/>
        <rFont val="Calibri"/>
      </rPr>
      <t xml:space="preserve">
</t>
    </r>
    <r>
      <rPr>
        <sz val="11"/>
        <color rgb="FF000000"/>
        <rFont val="Calibri"/>
      </rPr>
      <t>ip prefix-list FILTER _CORE_PREFIXES seq 15 permit 0.0.0.0/0 ge 8</t>
    </r>
    <r>
      <rPr>
        <sz val="11"/>
        <color rgb="FF000000"/>
        <rFont val="Calibri"/>
      </rPr>
      <t xml:space="preserve">
</t>
    </r>
    <r>
      <rPr>
        <sz val="11"/>
        <color rgb="FF000000"/>
        <rFont val="Calibri"/>
      </rPr>
      <t>Step 2: Verify that the prefix lists has been applied to all external BGP peers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neighbor x.1.4.12 remote-as yy</t>
    </r>
    <r>
      <rPr>
        <sz val="11"/>
        <color rgb="FF000000"/>
        <rFont val="Calibri"/>
      </rPr>
      <t xml:space="preserve">
</t>
    </r>
    <r>
      <rPr>
        <sz val="11"/>
        <color rgb="FF000000"/>
        <rFont val="Calibri"/>
      </rPr>
      <t xml:space="preserve"> neighbor x.1.4.12 prefix-list FILTER _CORE_PREFIXES out</t>
    </r>
    <r>
      <rPr>
        <sz val="11"/>
        <color rgb="FF000000"/>
        <rFont val="Calibri"/>
      </rPr>
      <t xml:space="preserve">
</t>
    </r>
    <r>
      <rPr>
        <sz val="11"/>
        <color rgb="FF000000"/>
        <rFont val="Calibri"/>
      </rPr>
      <t>If the router is not configured to reject outbound route advertisements for prefixes belonging to the IP core, this is a finding.</t>
    </r>
  </si>
  <si>
    <t>V-216602</t>
  </si>
  <si>
    <r>
      <rPr>
        <sz val="11"/>
        <rFont val="Calibri"/>
      </rPr>
      <t>The Cisco BGP router must be configured to reject route advertisements from BGP peers that do not list their autonomous system (AS) number as the first AS in the AS_PATH attribute.</t>
    </r>
  </si>
  <si>
    <r>
      <rPr>
        <sz val="11"/>
        <color rgb="FF000000"/>
        <rFont val="Calibri"/>
      </rPr>
      <t>Configure the router to deny updates received from eBGP peers that do not list their AS number as the first AS in the AS_PATH attribute.</t>
    </r>
    <r>
      <rPr>
        <sz val="11"/>
        <color rgb="FF000000"/>
        <rFont val="Calibri"/>
      </rPr>
      <t xml:space="preserve">
</t>
    </r>
    <r>
      <rPr>
        <sz val="11"/>
        <color rgb="FF000000"/>
        <rFont val="Calibri"/>
      </rPr>
      <t>R1(config)#router bgp xx</t>
    </r>
    <r>
      <rPr>
        <sz val="11"/>
        <color rgb="FF000000"/>
        <rFont val="Calibri"/>
      </rPr>
      <t xml:space="preserve">
</t>
    </r>
    <r>
      <rPr>
        <sz val="11"/>
        <color rgb="FF000000"/>
        <rFont val="Calibri"/>
      </rPr>
      <t>R1(config-router)#bgp enforce-first-as</t>
    </r>
  </si>
  <si>
    <r>
      <rPr>
        <sz val="11"/>
        <color rgb="FF000000"/>
        <rFont val="Calibri"/>
      </rPr>
      <t>Verifying the path a route has traversed will ensure the IP core is not used as a transit network for unauthorized or possibly even Internet traffic. All autonomous system boundary routers (ASBRs) must ensure updates received from eBGP peers list their AS number as the first AS in the AS_PATH attribute.</t>
    </r>
  </si>
  <si>
    <r>
      <rPr>
        <sz val="11"/>
        <color rgb="FF000000"/>
        <rFont val="Calibri"/>
      </rPr>
      <t>Review the router configuration to verify the router is configured to deny updates received from eBGP peers that do not list their AS number as the first AS in the AS_PATH attribute.</t>
    </r>
    <r>
      <rPr>
        <sz val="11"/>
        <color rgb="FF000000"/>
        <rFont val="Calibri"/>
      </rPr>
      <t xml:space="preserve">
</t>
    </r>
    <r>
      <rPr>
        <sz val="11"/>
        <color rgb="FF000000"/>
        <rFont val="Calibri"/>
      </rPr>
      <t>By default Cisco IOS enforces the first AS in the AS_PATH attribute for all route advertisements. Review the router configuration to verify that the command no bgp enforce-first-as is not configured.</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no bgp enforce-first-as</t>
    </r>
    <r>
      <rPr>
        <sz val="11"/>
        <color rgb="FF000000"/>
        <rFont val="Calibri"/>
      </rPr>
      <t xml:space="preserve">
</t>
    </r>
    <r>
      <rPr>
        <sz val="11"/>
        <color rgb="FF000000"/>
        <rFont val="Calibri"/>
      </rPr>
      <t>If the router is not configured to reject updates from peers that do not list their AS number as the first AS in the AS_PATH attribute, this is a finding.</t>
    </r>
  </si>
  <si>
    <t>V-216603</t>
  </si>
  <si>
    <r>
      <rPr>
        <sz val="11"/>
        <rFont val="Calibri"/>
      </rPr>
      <t>The Cisco BGP router must be configured to reject route advertisements from CE routers with an originating AS in the AS_PATH attribute that does not belong to that customer.</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</si>
  <si>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reject updates from CE routers with an originating AS in the AS_PATH attribute that does not belong to that customer.</t>
    </r>
    <r>
      <rPr>
        <sz val="11"/>
        <color rgb="FF000000"/>
        <rFont val="Calibri"/>
      </rPr>
      <t xml:space="preserve">
</t>
    </r>
    <r>
      <rPr>
        <sz val="11"/>
        <color rgb="FF000000"/>
        <rFont val="Calibri"/>
      </rPr>
      <t>Step 1: Configure the as-path ACL as shown in the example below:</t>
    </r>
    <r>
      <rPr>
        <sz val="11"/>
        <color rgb="FF000000"/>
        <rFont val="Calibri"/>
      </rPr>
      <t xml:space="preserve">
</t>
    </r>
    <r>
      <rPr>
        <sz val="11"/>
        <color rgb="FF000000"/>
        <rFont val="Calibri"/>
      </rPr>
      <t>R1(config)#ip as-path access-list 10 permit ^yy$</t>
    </r>
    <r>
      <rPr>
        <sz val="11"/>
        <color rgb="FF000000"/>
        <rFont val="Calibri"/>
      </rPr>
      <t xml:space="preserve">
</t>
    </r>
    <r>
      <rPr>
        <sz val="11"/>
        <color rgb="FF000000"/>
        <rFont val="Calibri"/>
      </rPr>
      <t>R1(config)#ip as-path access-list 10 deny .*</t>
    </r>
    <r>
      <rPr>
        <sz val="11"/>
        <color rgb="FF000000"/>
        <rFont val="Calibri"/>
      </rPr>
      <t xml:space="preserve">
</t>
    </r>
    <r>
      <rPr>
        <sz val="11"/>
        <color rgb="FF000000"/>
        <rFont val="Calibri"/>
      </rPr>
      <t>Step 2: Apply the as-path filter inbound as shown in the example below:</t>
    </r>
    <r>
      <rPr>
        <sz val="11"/>
        <color rgb="FF000000"/>
        <rFont val="Calibri"/>
      </rPr>
      <t xml:space="preserve">
</t>
    </r>
    <r>
      <rPr>
        <sz val="11"/>
        <color rgb="FF000000"/>
        <rFont val="Calibri"/>
      </rPr>
      <t>R1(config)#router bgp xx</t>
    </r>
    <r>
      <rPr>
        <sz val="11"/>
        <color rgb="FF000000"/>
        <rFont val="Calibri"/>
      </rPr>
      <t xml:space="preserve">
</t>
    </r>
    <r>
      <rPr>
        <sz val="11"/>
        <color rgb="FF000000"/>
        <rFont val="Calibri"/>
      </rPr>
      <t>R1(config-router)#neighbor x.1.4.12 filter-list 10 in</t>
    </r>
  </si>
  <si>
    <r>
      <rPr>
        <sz val="11"/>
        <color rgb="FF000000"/>
        <rFont val="Calibri"/>
      </rPr>
      <t>Verifying the path a route has traversed will ensure that the local AS is not used as a transit network for unauthorized traffic. To ensure that the local AS does not carry any prefixes that do not belong to any customers, all PE routers must be configured to reject routes with an originating AS other than that belonging to the customer.</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</si>
  <si>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the router is configured to deny updates received from CE routers with an originating AS in the AS_PATH attribute that does not belong to that customer.</t>
    </r>
    <r>
      <rPr>
        <sz val="11"/>
        <color rgb="FF000000"/>
        <rFont val="Calibri"/>
      </rPr>
      <t xml:space="preserve">
</t>
    </r>
    <r>
      <rPr>
        <sz val="11"/>
        <color rgb="FF000000"/>
        <rFont val="Calibri"/>
      </rPr>
      <t>Step 1: Review router configuration and verify that there is an as-path access-list statement defined to only accept routes from a CE router whose AS did not originate the route. The configuration should look similar to the following:</t>
    </r>
    <r>
      <rPr>
        <sz val="11"/>
        <color rgb="FF000000"/>
        <rFont val="Calibri"/>
      </rPr>
      <t xml:space="preserve">
</t>
    </r>
    <r>
      <rPr>
        <sz val="11"/>
        <color rgb="FF000000"/>
        <rFont val="Calibri"/>
      </rPr>
      <t>ip as-path access-list 10 permit ^yy$</t>
    </r>
    <r>
      <rPr>
        <sz val="11"/>
        <color rgb="FF000000"/>
        <rFont val="Calibri"/>
      </rPr>
      <t xml:space="preserve">
</t>
    </r>
    <r>
      <rPr>
        <sz val="11"/>
        <color rgb="FF000000"/>
        <rFont val="Calibri"/>
      </rPr>
      <t>ip as-path access-list 10 deny .*</t>
    </r>
    <r>
      <rPr>
        <sz val="11"/>
        <color rgb="FF000000"/>
        <rFont val="Calibri"/>
      </rPr>
      <t xml:space="preserve">
</t>
    </r>
    <r>
      <rPr>
        <sz val="11"/>
        <color rgb="FF000000"/>
        <rFont val="Calibri"/>
      </rPr>
      <t>Note: the characters “^” and “$” representing the beginning and the end of the expression respectively are optional and are implicitly defined if omitted.</t>
    </r>
    <r>
      <rPr>
        <sz val="11"/>
        <color rgb="FF000000"/>
        <rFont val="Calibri"/>
      </rPr>
      <t xml:space="preserve">
</t>
    </r>
    <r>
      <rPr>
        <sz val="11"/>
        <color rgb="FF000000"/>
        <rFont val="Calibri"/>
      </rPr>
      <t>Step 2: Verify that the as-path access-list is referenced by the filter-list inbound for the appropriate BGP neighbors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neighbor x.1.4.12 remote-as yy</t>
    </r>
    <r>
      <rPr>
        <sz val="11"/>
        <color rgb="FF000000"/>
        <rFont val="Calibri"/>
      </rPr>
      <t xml:space="preserve">
</t>
    </r>
    <r>
      <rPr>
        <sz val="11"/>
        <color rgb="FF000000"/>
        <rFont val="Calibri"/>
      </rPr>
      <t>neighbor x.1.4.12 filter-list 10 in</t>
    </r>
    <r>
      <rPr>
        <sz val="11"/>
        <color rgb="FF000000"/>
        <rFont val="Calibri"/>
      </rPr>
      <t xml:space="preserve">
</t>
    </r>
    <r>
      <rPr>
        <sz val="11"/>
        <color rgb="FF000000"/>
        <rFont val="Calibri"/>
      </rPr>
      <t>If the router is not configured to reject updates from CE routers with an originating AS in the AS_PATH attribute that does not belong to that customer, this is a finding.</t>
    </r>
  </si>
  <si>
    <t>V-216604</t>
  </si>
  <si>
    <r>
      <rPr>
        <sz val="11"/>
        <rFont val="Calibri"/>
      </rPr>
      <t>The Cisco BGP router must be configured to use the maximum prefixes feature to protect against route table flooding and prefix de-aggregation attacks.</t>
    </r>
  </si>
  <si>
    <r>
      <rPr>
        <sz val="11"/>
        <color rgb="FF000000"/>
        <rFont val="Calibri"/>
      </rPr>
      <t>Configure the router to use the maximum prefixes feature to protect against route table flooding and prefix de-aggregation attacks as shown in the example below.</t>
    </r>
    <r>
      <rPr>
        <sz val="11"/>
        <color rgb="FF000000"/>
        <rFont val="Calibri"/>
      </rPr>
      <t xml:space="preserve">
</t>
    </r>
    <r>
      <rPr>
        <sz val="11"/>
        <color rgb="FF000000"/>
        <rFont val="Calibri"/>
      </rPr>
      <t>R1(config)#router bgp xx</t>
    </r>
    <r>
      <rPr>
        <sz val="11"/>
        <color rgb="FF000000"/>
        <rFont val="Calibri"/>
      </rPr>
      <t xml:space="preserve">
</t>
    </r>
    <r>
      <rPr>
        <sz val="11"/>
        <color rgb="FF000000"/>
        <rFont val="Calibri"/>
      </rPr>
      <t>R1(config-router)#neighbor x.1.1.9 maximum-prefix nnnnnnn</t>
    </r>
    <r>
      <rPr>
        <sz val="11"/>
        <color rgb="FF000000"/>
        <rFont val="Calibri"/>
      </rPr>
      <t xml:space="preserve">
</t>
    </r>
    <r>
      <rPr>
        <sz val="11"/>
        <color rgb="FF000000"/>
        <rFont val="Calibri"/>
      </rPr>
      <t>R1(config-router)#neighbor x.2.1.7 maximum-prefix nnnnnnn</t>
    </r>
  </si>
  <si>
    <r>
      <rPr>
        <sz val="11"/>
        <color rgb="FF000000"/>
        <rFont val="Calibri"/>
      </rPr>
      <t>The effects of prefix de-aggregation can degrade router performance due to the size of routing tables and also result in black-holing legitimate traffic. Initiated by an attacker or a misconfigured router, prefix de-aggregation occurs when the announcement of a large prefix is fragmented into a collection of smaller prefix announcements.</t>
    </r>
    <r>
      <rPr>
        <sz val="11"/>
        <color rgb="FF000000"/>
        <rFont val="Calibri"/>
      </rPr>
      <t xml:space="preserve">
</t>
    </r>
    <r>
      <rPr>
        <sz val="11"/>
        <color rgb="FF000000"/>
        <rFont val="Calibri"/>
      </rPr>
      <t>In 1997, misconfigured routers in the Florida Internet Exchange network (AS7007) de-aggregated every prefix in their routing table and started advertising the first /24 block of each of these prefixes as their own. Faced with this additional burden, the internal routers became overloaded and crashed repeatedly. This caused prefixes advertised by these routers to disappear from routing tables and reappear when the routers came back online. As the routers came back after crashing, they were flooded with the routing table information by their neighbors. The flood of information would again overwhelm the routers and cause them to crash. This process of route flapping served to destabilize not only the surrounding network but also the entire Internet. Routers trying to reach those addresses would choose the smaller, more specific /24 blocks first. This caused backbone networks throughout North America and Europe to crash.</t>
    </r>
    <r>
      <rPr>
        <sz val="11"/>
        <color rgb="FF000000"/>
        <rFont val="Calibri"/>
      </rPr>
      <t xml:space="preserve">
</t>
    </r>
    <r>
      <rPr>
        <sz val="11"/>
        <color rgb="FF000000"/>
        <rFont val="Calibri"/>
      </rPr>
      <t>Maximum prefix limits on peer connections combined with aggressive prefix-size filtering of customers' reachability advertisements will effectively mitigate the de-aggregation risk. BGP maximum prefix must be used on all eBGP routers to limit the number of prefixes that it should receive from a particular neighbor, whether customer or peering AS. Consider each neighbor and how many routes they should be advertising and set a threshold slightly higher than the number expected.</t>
    </r>
  </si>
  <si>
    <r>
      <rPr>
        <sz val="11"/>
        <color rgb="FF000000"/>
        <rFont val="Calibri"/>
      </rPr>
      <t>Review the router configuration to verify that the number of received prefixes from each eBGP neighbor is controlled.</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neighbor x.1.1.9 remote-as yy</t>
    </r>
    <r>
      <rPr>
        <sz val="11"/>
        <color rgb="FF000000"/>
        <rFont val="Calibri"/>
      </rPr>
      <t xml:space="preserve">
</t>
    </r>
    <r>
      <rPr>
        <sz val="11"/>
        <color rgb="FF000000"/>
        <rFont val="Calibri"/>
      </rPr>
      <t>neighbor x.1.1.9 maximum-prefix nnnnnnn</t>
    </r>
    <r>
      <rPr>
        <sz val="11"/>
        <color rgb="FF000000"/>
        <rFont val="Calibri"/>
      </rPr>
      <t xml:space="preserve">
</t>
    </r>
    <r>
      <rPr>
        <sz val="11"/>
        <color rgb="FF000000"/>
        <rFont val="Calibri"/>
      </rPr>
      <t>neighbor x.2.1.7 remote-as zz</t>
    </r>
    <r>
      <rPr>
        <sz val="11"/>
        <color rgb="FF000000"/>
        <rFont val="Calibri"/>
      </rPr>
      <t xml:space="preserve">
</t>
    </r>
    <r>
      <rPr>
        <sz val="11"/>
        <color rgb="FF000000"/>
        <rFont val="Calibri"/>
      </rPr>
      <t xml:space="preserve"> neighbor x.2.1.7 maximum-prefix nnnnnnn</t>
    </r>
    <r>
      <rPr>
        <sz val="11"/>
        <color rgb="FF000000"/>
        <rFont val="Calibri"/>
      </rPr>
      <t xml:space="preserve">
</t>
    </r>
    <r>
      <rPr>
        <sz val="11"/>
        <color rgb="FF000000"/>
        <rFont val="Calibri"/>
      </rPr>
      <t>If the router is not configured to control the number of prefixes received from each peer to protect against route table flooding and prefix de-aggregation attacks, this is a finding.</t>
    </r>
  </si>
  <si>
    <t>V-216605</t>
  </si>
  <si>
    <r>
      <rPr>
        <sz val="11"/>
        <rFont val="Calibri"/>
      </rPr>
      <t>The Cisco BGP router must be configured to limit the prefix size on any inbound route advertisement to /24 or the least significant prefixes issued to the customer.</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</si>
  <si>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limit the prefix size on any route advertisement to /24 or the least significant prefixes issued to the customer.</t>
    </r>
    <r>
      <rPr>
        <sz val="11"/>
        <color rgb="FF000000"/>
        <rFont val="Calibri"/>
      </rPr>
      <t xml:space="preserve">
</t>
    </r>
    <r>
      <rPr>
        <sz val="11"/>
        <color rgb="FF000000"/>
        <rFont val="Calibri"/>
      </rPr>
      <t>Step 1: Configure a prefix list to reject any prefix that is longer than /24.</t>
    </r>
    <r>
      <rPr>
        <sz val="11"/>
        <color rgb="FF000000"/>
        <rFont val="Calibri"/>
      </rPr>
      <t xml:space="preserve">
</t>
    </r>
    <r>
      <rPr>
        <sz val="11"/>
        <color rgb="FF000000"/>
        <rFont val="Calibri"/>
      </rPr>
      <t>R1(config)#ip prefix-list FILTER_PREFIX_LENGTH permit 0.0.0.0/0 ge 8 le 24</t>
    </r>
    <r>
      <rPr>
        <sz val="11"/>
        <color rgb="FF000000"/>
        <rFont val="Calibri"/>
      </rPr>
      <t xml:space="preserve">
</t>
    </r>
    <r>
      <rPr>
        <sz val="11"/>
        <color rgb="FF000000"/>
        <rFont val="Calibri"/>
      </rPr>
      <t>R1(config)#ip prefix-list FILTER_PREFIX_LENGTH deny  0.0.0.0/0 le 32</t>
    </r>
    <r>
      <rPr>
        <sz val="11"/>
        <color rgb="FF000000"/>
        <rFont val="Calibri"/>
      </rPr>
      <t xml:space="preserve">
</t>
    </r>
    <r>
      <rPr>
        <sz val="11"/>
        <color rgb="FF000000"/>
        <rFont val="Calibri"/>
      </rPr>
      <t>Step 2: Apply the prefix list to all eBGP peers as shown in the example below.</t>
    </r>
    <r>
      <rPr>
        <sz val="11"/>
        <color rgb="FF000000"/>
        <rFont val="Calibri"/>
      </rPr>
      <t xml:space="preserve">
</t>
    </r>
    <r>
      <rPr>
        <sz val="11"/>
        <color rgb="FF000000"/>
        <rFont val="Calibri"/>
      </rPr>
      <t>R1(config)#router bgp xx</t>
    </r>
    <r>
      <rPr>
        <sz val="11"/>
        <color rgb="FF000000"/>
        <rFont val="Calibri"/>
      </rPr>
      <t xml:space="preserve">
</t>
    </r>
    <r>
      <rPr>
        <sz val="11"/>
        <color rgb="FF000000"/>
        <rFont val="Calibri"/>
      </rPr>
      <t>R1(config-router)#neighbor x.1.1.9 prefix-list FILTER_PREFIX_LENGTH in</t>
    </r>
    <r>
      <rPr>
        <sz val="11"/>
        <color rgb="FF000000"/>
        <rFont val="Calibri"/>
      </rPr>
      <t xml:space="preserve">
</t>
    </r>
    <r>
      <rPr>
        <sz val="11"/>
        <color rgb="FF000000"/>
        <rFont val="Calibri"/>
      </rPr>
      <t>R1(config-router)#neighbor x.2.1.7 prefix-list FILTER_PREFIX_LENGTH in</t>
    </r>
  </si>
  <si>
    <r>
      <rPr>
        <sz val="11"/>
        <color rgb="FF000000"/>
        <rFont val="Calibri"/>
      </rPr>
      <t>The effects of prefix de-aggregation can degrade router performance due to the size of routing tables and also result in black-holing legitimate traffic. Initiated by an attacker or a misconfigured router, prefix de-aggregation occurs when the announcement of a large prefix is fragmented into a collection of smaller prefix announcements.</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</si>
  <si>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determine if it is compliant with this requirement.</t>
    </r>
    <r>
      <rPr>
        <sz val="11"/>
        <color rgb="FF000000"/>
        <rFont val="Calibri"/>
      </rPr>
      <t xml:space="preserve">
</t>
    </r>
    <r>
      <rPr>
        <sz val="11"/>
        <color rgb="FF000000"/>
        <rFont val="Calibri"/>
      </rPr>
      <t>Step 1: Verify that a route filter has been configured to reject prefixes longer than /24, or the least significant prefixes issued to the customers as shown in the example below:</t>
    </r>
    <r>
      <rPr>
        <sz val="11"/>
        <color rgb="FF000000"/>
        <rFont val="Calibri"/>
      </rPr>
      <t xml:space="preserve">
</t>
    </r>
    <r>
      <rPr>
        <sz val="11"/>
        <color rgb="FF000000"/>
        <rFont val="Calibri"/>
      </rPr>
      <t>ip prefix-list FILTER_PREFIX_LENGTH seq 5 permit 0.0.0.0/0 ge 8 le 24</t>
    </r>
    <r>
      <rPr>
        <sz val="11"/>
        <color rgb="FF000000"/>
        <rFont val="Calibri"/>
      </rPr>
      <t xml:space="preserve">
</t>
    </r>
    <r>
      <rPr>
        <sz val="11"/>
        <color rgb="FF000000"/>
        <rFont val="Calibri"/>
      </rPr>
      <t>ip prefix-list FILTER_PREFIX_LENGTH seq 10 deny 0.0.0.0/0 le 32</t>
    </r>
    <r>
      <rPr>
        <sz val="11"/>
        <color rgb="FF000000"/>
        <rFont val="Calibri"/>
      </rPr>
      <t xml:space="preserve">
</t>
    </r>
    <r>
      <rPr>
        <sz val="11"/>
        <color rgb="FF000000"/>
        <rFont val="Calibri"/>
      </rPr>
      <t>Step 2: Verify that prefix filtering has been applied to each eBGP peer as shown in the example:</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neighbor x.1.1.9 remote-as yy</t>
    </r>
    <r>
      <rPr>
        <sz val="11"/>
        <color rgb="FF000000"/>
        <rFont val="Calibri"/>
      </rPr>
      <t xml:space="preserve">
</t>
    </r>
    <r>
      <rPr>
        <sz val="11"/>
        <color rgb="FF000000"/>
        <rFont val="Calibri"/>
      </rPr>
      <t xml:space="preserve"> neighbor x.1.1.9 prefix-list FILTER_PREFIX_LENGTH in</t>
    </r>
    <r>
      <rPr>
        <sz val="11"/>
        <color rgb="FF000000"/>
        <rFont val="Calibri"/>
      </rPr>
      <t xml:space="preserve">
</t>
    </r>
    <r>
      <rPr>
        <sz val="11"/>
        <color rgb="FF000000"/>
        <rFont val="Calibri"/>
      </rPr>
      <t xml:space="preserve"> neighbor x.2.1.7 remote-as zz</t>
    </r>
    <r>
      <rPr>
        <sz val="11"/>
        <color rgb="FF000000"/>
        <rFont val="Calibri"/>
      </rPr>
      <t xml:space="preserve">
</t>
    </r>
    <r>
      <rPr>
        <sz val="11"/>
        <color rgb="FF000000"/>
        <rFont val="Calibri"/>
      </rPr>
      <t xml:space="preserve"> neighbor x.2.1.7 prefix-list FILTER_PREFIX_LENGTH in</t>
    </r>
    <r>
      <rPr>
        <sz val="11"/>
        <color rgb="FF000000"/>
        <rFont val="Calibri"/>
      </rPr>
      <t xml:space="preserve">
</t>
    </r>
    <r>
      <rPr>
        <sz val="11"/>
        <color rgb="FF000000"/>
        <rFont val="Calibri"/>
      </rPr>
      <t>If the router is not configured to limit the prefix size on any inbound route advertisement to /24, or the least significant prefixes issued to the customer, this is a finding.</t>
    </r>
  </si>
  <si>
    <t>V-216606</t>
  </si>
  <si>
    <r>
      <rPr>
        <sz val="11"/>
        <rFont val="Calibri"/>
      </rPr>
      <t>The Cisco BGP router must be configured to use its loopback address as the source address for iBGP peering sessions.</t>
    </r>
  </si>
  <si>
    <r>
      <rPr>
        <sz val="11"/>
        <color rgb="FF000000"/>
        <rFont val="Calibri"/>
      </rPr>
      <t>Configure the router to use its loopback address as the source address for all iBGP peering.</t>
    </r>
    <r>
      <rPr>
        <sz val="11"/>
        <color rgb="FF000000"/>
        <rFont val="Calibri"/>
      </rPr>
      <t xml:space="preserve">
</t>
    </r>
    <r>
      <rPr>
        <sz val="11"/>
        <color rgb="FF000000"/>
        <rFont val="Calibri"/>
      </rPr>
      <t>R1(config)#router bgp xx</t>
    </r>
    <r>
      <rPr>
        <sz val="11"/>
        <color rgb="FF000000"/>
        <rFont val="Calibri"/>
      </rPr>
      <t xml:space="preserve">
</t>
    </r>
    <r>
      <rPr>
        <sz val="11"/>
        <color rgb="FF000000"/>
        <rFont val="Calibri"/>
      </rPr>
      <t>R1(config-router)#neighbor 10.1.1.1 update-source Loopback0</t>
    </r>
  </si>
  <si>
    <r>
      <rPr>
        <sz val="11"/>
        <color rgb="FF000000"/>
        <rFont val="Calibri"/>
      </rPr>
      <t>Using a loopback address as the source address offers a multitude of uses for security, access, management, and scalability of the BGP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t>
    </r>
    <r>
      <rPr>
        <sz val="11"/>
        <color rgb="FF000000"/>
        <rFont val="Calibri"/>
      </rPr>
      <t xml:space="preserve">
</t>
    </r>
    <r>
      <rPr>
        <sz val="11"/>
        <color rgb="FF000000"/>
        <rFont val="Calibri"/>
      </rPr>
      <t>When the loopback address is used as the source for eBGP peering, the BGP session will be harder to hijack since the source address to be used is not known globally, making it more difficult for a hacker to spoof an eBGP neighbor. By using traceroute, a hacker can easily determine the addresses for an eBGP speaker when the IP address of an external interface is used as the source address. The routers within the iBGP domain should also use loopback addresses as the source address when establishing BGP sessions.</t>
    </r>
  </si>
  <si>
    <r>
      <rPr>
        <sz val="11"/>
        <color rgb="FF000000"/>
        <rFont val="Calibri"/>
      </rPr>
      <t>Step 1: Review the router configuration to verify that a loopback address has been configured.</t>
    </r>
    <r>
      <rPr>
        <sz val="11"/>
        <color rgb="FF000000"/>
        <rFont val="Calibri"/>
      </rPr>
      <t xml:space="preserve">
</t>
    </r>
    <r>
      <rPr>
        <sz val="11"/>
        <color rgb="FF000000"/>
        <rFont val="Calibri"/>
      </rPr>
      <t>interface Loopback0</t>
    </r>
    <r>
      <rPr>
        <sz val="11"/>
        <color rgb="FF000000"/>
        <rFont val="Calibri"/>
      </rPr>
      <t xml:space="preserve">
</t>
    </r>
    <r>
      <rPr>
        <sz val="11"/>
        <color rgb="FF000000"/>
        <rFont val="Calibri"/>
      </rPr>
      <t xml:space="preserve"> ip address 10.1.1.1 255.255.255.255</t>
    </r>
    <r>
      <rPr>
        <sz val="11"/>
        <color rgb="FF000000"/>
        <rFont val="Calibri"/>
      </rPr>
      <t xml:space="preserve">
</t>
    </r>
    <r>
      <rPr>
        <sz val="11"/>
        <color rgb="FF000000"/>
        <rFont val="Calibri"/>
      </rPr>
      <t>Step 2: Verify that the loopback interface is used as the source address for all iBGP sessions.</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no bgp enforce-first-as</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redistribute static</t>
    </r>
    <r>
      <rPr>
        <sz val="11"/>
        <color rgb="FF000000"/>
        <rFont val="Calibri"/>
      </rPr>
      <t xml:space="preserve">
</t>
    </r>
    <r>
      <rPr>
        <sz val="11"/>
        <color rgb="FF000000"/>
        <rFont val="Calibri"/>
      </rPr>
      <t xml:space="preserve"> neighbor 10.1.1.1 remote-as xx</t>
    </r>
    <r>
      <rPr>
        <sz val="11"/>
        <color rgb="FF000000"/>
        <rFont val="Calibri"/>
      </rPr>
      <t xml:space="preserve">
</t>
    </r>
    <r>
      <rPr>
        <sz val="11"/>
        <color rgb="FF000000"/>
        <rFont val="Calibri"/>
      </rPr>
      <t xml:space="preserve"> neighbor 10.1.1.1 password xxxxxxxx</t>
    </r>
    <r>
      <rPr>
        <sz val="11"/>
        <color rgb="FF000000"/>
        <rFont val="Calibri"/>
      </rPr>
      <t xml:space="preserve">
</t>
    </r>
    <r>
      <rPr>
        <sz val="11"/>
        <color rgb="FF000000"/>
        <rFont val="Calibri"/>
      </rPr>
      <t xml:space="preserve"> neighbor 10.1.1.1 update-source Loopback0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router does not use its loopback address as the source address for all iBGP sessions, this is a finding.</t>
    </r>
  </si>
  <si>
    <t>V-216607</t>
  </si>
  <si>
    <r>
      <rPr>
        <sz val="11"/>
        <rFont val="Calibri"/>
      </rPr>
      <t>The Cisco MPLS router must be configured to use its loopback address as the source address for LDP peering sessions.</t>
    </r>
  </si>
  <si>
    <r>
      <rPr>
        <sz val="11"/>
        <color rgb="FF000000"/>
        <rFont val="Calibri"/>
      </rPr>
      <t xml:space="preserve">Configure the router to use their loopback address as the source address for LDP peering sessions. As noted in the check content, the default behavior is to use its loopback address. </t>
    </r>
    <r>
      <rPr>
        <sz val="11"/>
        <color rgb="FF000000"/>
        <rFont val="Calibri"/>
      </rPr>
      <t xml:space="preserve">
</t>
    </r>
    <r>
      <rPr>
        <sz val="11"/>
        <color rgb="FF000000"/>
        <rFont val="Calibri"/>
      </rPr>
      <t>R4(config)#mpls ldp router-id lo0</t>
    </r>
  </si>
  <si>
    <r>
      <rPr>
        <sz val="11"/>
        <color rgb="FF000000"/>
        <rFont val="Calibri"/>
      </rPr>
      <t>Using a loopback address as the source address offers a multitude of uses for security, access, management, and scalability of backbone routers. It is easier to construct appropriate ingress filters for router management plane traffic destined to the network management subnet since the source addresses will be from the range used for loopback interfaces instead of from a larger range of addresses used for physical interfaces. Log information recorded by authentication and syslog servers will record the router's loopback address instead of the numerous physical interface addresses.</t>
    </r>
  </si>
  <si>
    <r>
      <rPr>
        <sz val="11"/>
        <color rgb="FF000000"/>
        <rFont val="Calibri"/>
      </rPr>
      <t>Review the router configuration to determine if it is compliant with this requirement.</t>
    </r>
    <r>
      <rPr>
        <sz val="11"/>
        <color rgb="FF000000"/>
        <rFont val="Calibri"/>
      </rPr>
      <t xml:space="preserve">
</t>
    </r>
    <r>
      <rPr>
        <sz val="11"/>
        <color rgb="FF000000"/>
        <rFont val="Calibri"/>
      </rPr>
      <t>Verify that a loopback address has been configured as shown in the following example:</t>
    </r>
    <r>
      <rPr>
        <sz val="11"/>
        <color rgb="FF000000"/>
        <rFont val="Calibri"/>
      </rPr>
      <t xml:space="preserve">
</t>
    </r>
    <r>
      <rPr>
        <sz val="11"/>
        <color rgb="FF000000"/>
        <rFont val="Calibri"/>
      </rPr>
      <t>interface Loopback0</t>
    </r>
    <r>
      <rPr>
        <sz val="11"/>
        <color rgb="FF000000"/>
        <rFont val="Calibri"/>
      </rPr>
      <t xml:space="preserve">
</t>
    </r>
    <r>
      <rPr>
        <sz val="11"/>
        <color rgb="FF000000"/>
        <rFont val="Calibri"/>
      </rPr>
      <t xml:space="preserve"> ip address 10.1.1.1 255.255.255.255</t>
    </r>
    <r>
      <rPr>
        <sz val="11"/>
        <color rgb="FF000000"/>
        <rFont val="Calibri"/>
      </rPr>
      <t xml:space="preserve">
</t>
    </r>
    <r>
      <rPr>
        <sz val="11"/>
        <color rgb="FF000000"/>
        <rFont val="Calibri"/>
      </rPr>
      <t>By default, routers will use its loopback address for LDP peering. If an address has not be configured on the loopback interface, it will use its physical interface connecting to the LDP peer. If the router-id command is specified that overrides this default behavior, verify that it is a loopback interface as shown in the example below.</t>
    </r>
    <r>
      <rPr>
        <sz val="11"/>
        <color rgb="FF000000"/>
        <rFont val="Calibri"/>
      </rPr>
      <t xml:space="preserve">
</t>
    </r>
    <r>
      <rPr>
        <sz val="11"/>
        <color rgb="FF000000"/>
        <rFont val="Calibri"/>
      </rPr>
      <t>mpls ldp router-id Loopback0</t>
    </r>
    <r>
      <rPr>
        <sz val="11"/>
        <color rgb="FF000000"/>
        <rFont val="Calibri"/>
      </rPr>
      <t xml:space="preserve">
</t>
    </r>
    <r>
      <rPr>
        <sz val="11"/>
        <color rgb="FF000000"/>
        <rFont val="Calibri"/>
      </rPr>
      <t>If the router is not configured do use its loopback address for LDP peering, this is a finding.</t>
    </r>
  </si>
  <si>
    <t>V-216608</t>
  </si>
  <si>
    <r>
      <rPr>
        <sz val="11"/>
        <rFont val="Calibri"/>
      </rPr>
      <t>The Cisco MPLS router must be configured to synchronize IGP and LDP to minimize packet loss when an IGP adjacency is established prior to LDP peers completing label exchange.</t>
    </r>
  </si>
  <si>
    <r>
      <rPr>
        <sz val="11"/>
        <color rgb="FF000000"/>
        <rFont val="Calibri"/>
      </rPr>
      <t>Configure the MPLS router to synchronize IGP and LDP, minimizing packet loss when an IGP adjacency is established prior to LDP peers completing label exchange.</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R2(config)#router ospf 1</t>
    </r>
    <r>
      <rPr>
        <sz val="11"/>
        <color rgb="FF000000"/>
        <rFont val="Calibri"/>
      </rPr>
      <t xml:space="preserve">
</t>
    </r>
    <r>
      <rPr>
        <sz val="11"/>
        <color rgb="FF000000"/>
        <rFont val="Calibri"/>
      </rPr>
      <t>R2(config-router)#mpls ldp sync</t>
    </r>
    <r>
      <rPr>
        <sz val="11"/>
        <color rgb="FF000000"/>
        <rFont val="Calibri"/>
      </rPr>
      <t xml:space="preserve">
</t>
    </r>
    <r>
      <rPr>
        <sz val="11"/>
        <color rgb="FF000000"/>
        <rFont val="Calibri"/>
      </rPr>
      <t>IS-IS Example</t>
    </r>
    <r>
      <rPr>
        <sz val="11"/>
        <color rgb="FF000000"/>
        <rFont val="Calibri"/>
      </rPr>
      <t xml:space="preserve">
</t>
    </r>
    <r>
      <rPr>
        <sz val="11"/>
        <color rgb="FF000000"/>
        <rFont val="Calibri"/>
      </rPr>
      <t>R5(config)#router isis</t>
    </r>
    <r>
      <rPr>
        <sz val="11"/>
        <color rgb="FF000000"/>
        <rFont val="Calibri"/>
      </rPr>
      <t xml:space="preserve">
</t>
    </r>
    <r>
      <rPr>
        <sz val="11"/>
        <color rgb="FF000000"/>
        <rFont val="Calibri"/>
      </rPr>
      <t>R5(config-router)#mpls ldp sync</t>
    </r>
  </si>
  <si>
    <r>
      <rPr>
        <sz val="11"/>
        <color rgb="FF000000"/>
        <rFont val="Calibri"/>
      </rPr>
      <t>Packet loss can occur when an IGP adjacency is established and the router begins forwarding packets using the new adjacency before the LDP label exchange completes between the peers on that link. Packet loss can also occur if an LDP session closes and the router continues to forward traffic using the link associated with the LDP peer rather than an alternate pathway with a fully synchronized LDP session. The MPLS LDP-IGP Synchronization feature provides a means to synchronize LDP with OSPF or IS-IS to minimize MPLS packet loss. When an IGP adjacency is established on a link but LDP-IGP synchronization is not yet achieved or is lost, the IGP will advertise the max-metric on that link.</t>
    </r>
  </si>
  <si>
    <r>
      <rPr>
        <sz val="11"/>
        <color rgb="FF000000"/>
        <rFont val="Calibri"/>
      </rPr>
      <t>Review the router OSPF or IS-IS configuration and verify that LDP will synchronize with the link-state routing protocol as shown in the example below.</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router ospf 1</t>
    </r>
    <r>
      <rPr>
        <sz val="11"/>
        <color rgb="FF000000"/>
        <rFont val="Calibri"/>
      </rPr>
      <t xml:space="preserve">
</t>
    </r>
    <r>
      <rPr>
        <sz val="11"/>
        <color rgb="FF000000"/>
        <rFont val="Calibri"/>
      </rPr>
      <t xml:space="preserve"> mpls ldp sync</t>
    </r>
    <r>
      <rPr>
        <sz val="11"/>
        <color rgb="FF000000"/>
        <rFont val="Calibri"/>
      </rPr>
      <t xml:space="preserve">
</t>
    </r>
    <r>
      <rPr>
        <sz val="11"/>
        <color rgb="FF000000"/>
        <rFont val="Calibri"/>
      </rPr>
      <t>IS-IS Example</t>
    </r>
    <r>
      <rPr>
        <sz val="11"/>
        <color rgb="FF000000"/>
        <rFont val="Calibri"/>
      </rPr>
      <t xml:space="preserve">
</t>
    </r>
    <r>
      <rPr>
        <sz val="11"/>
        <color rgb="FF000000"/>
        <rFont val="Calibri"/>
      </rPr>
      <t>router isis</t>
    </r>
    <r>
      <rPr>
        <sz val="11"/>
        <color rgb="FF000000"/>
        <rFont val="Calibri"/>
      </rPr>
      <t xml:space="preserve">
</t>
    </r>
    <r>
      <rPr>
        <sz val="11"/>
        <color rgb="FF000000"/>
        <rFont val="Calibri"/>
      </rPr>
      <t xml:space="preserve"> mpls ldp sync</t>
    </r>
    <r>
      <rPr>
        <sz val="11"/>
        <color rgb="FF000000"/>
        <rFont val="Calibri"/>
      </rPr>
      <t xml:space="preserve">
</t>
    </r>
    <r>
      <rPr>
        <sz val="11"/>
        <color rgb="FF000000"/>
        <rFont val="Calibri"/>
      </rPr>
      <t xml:space="preserve"> net 49.0001.1234.1600.5531.00</t>
    </r>
    <r>
      <rPr>
        <sz val="11"/>
        <color rgb="FF000000"/>
        <rFont val="Calibri"/>
      </rPr>
      <t xml:space="preserve">
</t>
    </r>
    <r>
      <rPr>
        <sz val="11"/>
        <color rgb="FF000000"/>
        <rFont val="Calibri"/>
      </rPr>
      <t>If the router is not configured to synchronize IGP and LDP, this is a finding.</t>
    </r>
  </si>
  <si>
    <t>V-216609</t>
  </si>
  <si>
    <r>
      <rPr>
        <sz val="11"/>
        <rFont val="Calibri"/>
      </rPr>
      <t>The MPLS router with RSVP-TE enabled must be configured with message pacing to adjust maximum burst and maximum number of RSVP messages to an output queue based on the link speed and input queue size of adjacent core routers.</t>
    </r>
  </si>
  <si>
    <r>
      <rPr>
        <sz val="11"/>
        <color rgb="FF000000"/>
        <rFont val="Calibri"/>
      </rPr>
      <t>Configure the router to rate limit RSVP messages per interface as shown in the example.</t>
    </r>
    <r>
      <rPr>
        <sz val="11"/>
        <color rgb="FF000000"/>
        <rFont val="Calibri"/>
      </rPr>
      <t xml:space="preserve">
</t>
    </r>
    <r>
      <rPr>
        <sz val="11"/>
        <color rgb="FF000000"/>
        <rFont val="Calibri"/>
      </rPr>
      <t>R2(config)#ip rsvp signaling rate-limit burst 9  maxsize 2100 period 30 limit 50</t>
    </r>
  </si>
  <si>
    <r>
      <rPr>
        <sz val="11"/>
        <color rgb="FF000000"/>
        <rFont val="Calibri"/>
      </rPr>
      <t>RSVP-TE can be used to perform constraint-based routing when building LSP tunnels within the network core that will support QoS and traffic engineering requirements. RSVP-TE is also used to enable MPLS Fast Reroute, a network restoration mechanism that will reroute traffic onto a backup LSP in case of a node or link failure along the primary path. When there is a disruption in the MPLS core, such as a link flap or router reboot, the result is a significant amount of RSVP signaling, such as "PathErr" and "ResvErr" messages that need to be sent for every LSP using that link.</t>
    </r>
    <r>
      <rPr>
        <sz val="11"/>
        <color rgb="FF000000"/>
        <rFont val="Calibri"/>
      </rPr>
      <t xml:space="preserve">
</t>
    </r>
    <r>
      <rPr>
        <sz val="11"/>
        <color rgb="FF000000"/>
        <rFont val="Calibri"/>
      </rPr>
      <t>When RSVP messages are sent out, they are sent either hop by hop or with the router alert bit set in the IP header. This means that every router along the path must examine the packet to determine if additional processing is required for these RSVP messages. If there is enough signaling traffic in the network, it is possible for an interface to receive more packets for its input queue than it can hold, resulting in dropped RSVP messages and hence slower RSVP convergence. Increasing the size of the interface input queue can help prevent dropping packets; however, there is still the risk of having a burst of signaling traffic that can fill the queue. Solutions to mitigate this risk are RSVP message pacing or refresh reduction to control the rate at which RSVP messages are sent. RSVP refresh reduction includes the following features: RSVP message bundling, RSVP Message ID to reduce message processing overhead, Reliable delivery of RSVP messages using Message ID,  and summary refresh to reduce the amount of information transmitted every refresh interval.</t>
    </r>
  </si>
  <si>
    <r>
      <rPr>
        <sz val="11"/>
        <color rgb="FF000000"/>
        <rFont val="Calibri"/>
      </rPr>
      <t>Review the router configuration to determine  RSVP messages are rate limited.</t>
    </r>
    <r>
      <rPr>
        <sz val="11"/>
        <color rgb="FF000000"/>
        <rFont val="Calibri"/>
      </rPr>
      <t xml:space="preserve">
</t>
    </r>
    <r>
      <rPr>
        <sz val="11"/>
        <color rgb="FF000000"/>
        <rFont val="Calibri"/>
      </rPr>
      <t xml:space="preserve">Step 1: Determine if MPLS TE is enabled globally and at least one interface as shown in the example below. </t>
    </r>
    <r>
      <rPr>
        <sz val="11"/>
        <color rgb="FF000000"/>
        <rFont val="Calibri"/>
      </rPr>
      <t xml:space="preserve">
</t>
    </r>
    <r>
      <rPr>
        <sz val="11"/>
        <color rgb="FF000000"/>
        <rFont val="Calibri"/>
      </rPr>
      <t>mpls traffic-eng tunnels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ip address x.x.x.x 255.255.255.0</t>
    </r>
    <r>
      <rPr>
        <sz val="11"/>
        <color rgb="FF000000"/>
        <rFont val="Calibri"/>
      </rPr>
      <t xml:space="preserve">
</t>
    </r>
    <r>
      <rPr>
        <sz val="11"/>
        <color rgb="FF000000"/>
        <rFont val="Calibri"/>
      </rPr>
      <t xml:space="preserve"> mpls traffic-eng tunnels</t>
    </r>
    <r>
      <rPr>
        <sz val="11"/>
        <color rgb="FF000000"/>
        <rFont val="Calibri"/>
      </rPr>
      <t xml:space="preserve">
</t>
    </r>
    <r>
      <rPr>
        <sz val="11"/>
        <color rgb="FF000000"/>
        <rFont val="Calibri"/>
      </rPr>
      <t xml:space="preserve"> mpls ip</t>
    </r>
    <r>
      <rPr>
        <sz val="11"/>
        <color rgb="FF000000"/>
        <rFont val="Calibri"/>
      </rPr>
      <t xml:space="preserve">
</t>
    </r>
    <r>
      <rPr>
        <sz val="11"/>
        <color rgb="FF000000"/>
        <rFont val="Calibri"/>
      </rPr>
      <t>Step 2: If MPLS TE is enabled, verify that message pacing is enabled.</t>
    </r>
    <r>
      <rPr>
        <sz val="11"/>
        <color rgb="FF000000"/>
        <rFont val="Calibri"/>
      </rPr>
      <t xml:space="preserve">
</t>
    </r>
    <r>
      <rPr>
        <sz val="11"/>
        <color rgb="FF000000"/>
        <rFont val="Calibri"/>
      </rPr>
      <t>ip rsvp signaling rate-limit period 30 burst 9 maxsize 2100 limit 50</t>
    </r>
    <r>
      <rPr>
        <sz val="11"/>
        <color rgb="FF000000"/>
        <rFont val="Calibri"/>
      </rPr>
      <t xml:space="preserve">
</t>
    </r>
    <r>
      <rPr>
        <sz val="11"/>
        <color rgb="FF000000"/>
        <rFont val="Calibri"/>
      </rPr>
      <t>Note: The command ip rsvp msg-pacing has been deprecated by the command ip rsvp signaling rate-limit.</t>
    </r>
    <r>
      <rPr>
        <sz val="11"/>
        <color rgb="FF000000"/>
        <rFont val="Calibri"/>
      </rPr>
      <t xml:space="preserve">
</t>
    </r>
    <r>
      <rPr>
        <sz val="11"/>
        <color rgb="FF000000"/>
        <rFont val="Calibri"/>
      </rPr>
      <t>If the router with RSVP-TE enabled does not rate limit RSVP messages based on the link speed and input queue size of adjacent core routers, this is a finding.</t>
    </r>
  </si>
  <si>
    <t>V-216610</t>
  </si>
  <si>
    <r>
      <rPr>
        <sz val="11"/>
        <rFont val="Calibri"/>
      </rPr>
      <t>The Cisco MPLS router must be configured to have TTL Propagation disabled.</t>
    </r>
  </si>
  <si>
    <r>
      <rPr>
        <sz val="11"/>
        <color rgb="FF000000"/>
        <rFont val="Calibri"/>
      </rPr>
      <t>Configure the MPLS router to disable TTL propagation as shown in the example below.</t>
    </r>
    <r>
      <rPr>
        <sz val="11"/>
        <color rgb="FF000000"/>
        <rFont val="Calibri"/>
      </rPr>
      <t xml:space="preserve">
</t>
    </r>
    <r>
      <rPr>
        <sz val="11"/>
        <color rgb="FF000000"/>
        <rFont val="Calibri"/>
      </rPr>
      <t>R5(config)#no mpls ip propagate-ttl</t>
    </r>
  </si>
  <si>
    <r>
      <rPr>
        <sz val="11"/>
        <color rgb="FF000000"/>
        <rFont val="Calibri"/>
      </rPr>
      <t>The head end of the label-switched path (LSP), the label edge router (LER) will decrement the IP packet's time-to-live (TTL) value by one and then copy the value to the MPLS TTL field. At each label-switched router (LSR) hop, the MPLS TTL value is decremented by one. The MPLS router that pops the label (either the penultimate LSR or the egress LER) will copy the packet's MPLS TTL value to the IP TTL field and decrement it by one.</t>
    </r>
    <r>
      <rPr>
        <sz val="11"/>
        <color rgb="FF000000"/>
        <rFont val="Calibri"/>
      </rPr>
      <t xml:space="preserve">
</t>
    </r>
    <r>
      <rPr>
        <sz val="11"/>
        <color rgb="FF000000"/>
        <rFont val="Calibri"/>
      </rPr>
      <t>This TTL propagation is the default behavior. Because the MPLS TTL is propagated from the IP TTL, a traceroute will list every hop in the path, be it routed or label switched, thereby exposing core nodes. With TTL propagation disabled, LER decrements the IP packet's TTL value by one and then places a value of 255 in the packet's MPLS TTL field, which is then decremented by one as the packet passes through each LSR in the MPLS core. Because the MPLS TTL never drops to zero, none of the LSP hops triggers an ICMP TTL exceeded message and consequently, these hops are not recorded in a traceroute. Hence, nodes within the MPLS core cannot be discovered by an attacker.</t>
    </r>
  </si>
  <si>
    <r>
      <rPr>
        <sz val="11"/>
        <color rgb="FF000000"/>
        <rFont val="Calibri"/>
      </rPr>
      <t>Review the router configuration to verify that TTL propagation is disabled as shown in the example below.</t>
    </r>
    <r>
      <rPr>
        <sz val="11"/>
        <color rgb="FF000000"/>
        <rFont val="Calibri"/>
      </rPr>
      <t xml:space="preserve">
</t>
    </r>
    <r>
      <rPr>
        <sz val="11"/>
        <color rgb="FF000000"/>
        <rFont val="Calibri"/>
      </rPr>
      <t>no mpls ip propagate-ttl</t>
    </r>
    <r>
      <rPr>
        <sz val="11"/>
        <color rgb="FF000000"/>
        <rFont val="Calibri"/>
      </rPr>
      <t xml:space="preserve">
</t>
    </r>
    <r>
      <rPr>
        <sz val="11"/>
        <color rgb="FF000000"/>
        <rFont val="Calibri"/>
      </rPr>
      <t>If the MPLS router is not configured to disable TTL propagation, this is a finding.</t>
    </r>
  </si>
  <si>
    <t>V-216611</t>
  </si>
  <si>
    <r>
      <rPr>
        <sz val="11"/>
        <rFont val="Calibri"/>
      </rPr>
      <t>The Cisco PE router must be configured to have each Virtual Routing and Forwarding (VRF) instance bound to the appropriate physical or logical interfaces to maintain traffic separation between all MPLS L3VPNs.</t>
    </r>
  </si>
  <si>
    <r>
      <rPr>
        <sz val="11"/>
        <color rgb="FF000000"/>
        <rFont val="Calibri"/>
      </rPr>
      <t>Configure the PE router to have each VRF bound to the appropriate physical or logical interfaces to maintain traffic separation between all MPLS L3VPNs.</t>
    </r>
  </si>
  <si>
    <r>
      <rPr>
        <sz val="11"/>
        <color rgb="FF000000"/>
        <rFont val="Calibri"/>
      </rPr>
      <t>The primary security model for an MPLS L3VPN infrastructure is traffic separation. The service provider must guarantee the customer that traffic from one VPN does not leak into another VPN or into the core, and that core traffic must not leak into any VPN. Hence, it is imperative that each CE-facing interface can only be associated to one VRF—that alone is the fundamental framework for traffic separation.</t>
    </r>
  </si>
  <si>
    <r>
      <rPr>
        <sz val="11"/>
        <color rgb="FF000000"/>
        <rFont val="Calibri"/>
      </rPr>
      <t>Step 1: Review the design plan for deploying MPLS/L3VPN.</t>
    </r>
    <r>
      <rPr>
        <sz val="11"/>
        <color rgb="FF000000"/>
        <rFont val="Calibri"/>
      </rPr>
      <t xml:space="preserve">
</t>
    </r>
    <r>
      <rPr>
        <sz val="11"/>
        <color rgb="FF000000"/>
        <rFont val="Calibri"/>
      </rPr>
      <t>Step 2: Review all CE-facing interfaces and verify that the proper VRF is defined via the "ip vrf forwarding" command. In the example below, COI1 is bound to interface GigabitEthernet0/1, while COI2 is bound to GigabitEthernet0/2.</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description link to COI1</t>
    </r>
    <r>
      <rPr>
        <sz val="11"/>
        <color rgb="FF000000"/>
        <rFont val="Calibri"/>
      </rPr>
      <t xml:space="preserve">
</t>
    </r>
    <r>
      <rPr>
        <sz val="11"/>
        <color rgb="FF000000"/>
        <rFont val="Calibri"/>
      </rPr>
      <t xml:space="preserve"> ip vrf forwarding COI1</t>
    </r>
    <r>
      <rPr>
        <sz val="11"/>
        <color rgb="FF000000"/>
        <rFont val="Calibri"/>
      </rPr>
      <t xml:space="preserve">
</t>
    </r>
    <r>
      <rPr>
        <sz val="11"/>
        <color rgb="FF000000"/>
        <rFont val="Calibri"/>
      </rPr>
      <t xml:space="preserve"> ip address x.1.0.1 255.255.255.0</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description link to COI2</t>
    </r>
    <r>
      <rPr>
        <sz val="11"/>
        <color rgb="FF000000"/>
        <rFont val="Calibri"/>
      </rPr>
      <t xml:space="preserve">
</t>
    </r>
    <r>
      <rPr>
        <sz val="11"/>
        <color rgb="FF000000"/>
        <rFont val="Calibri"/>
      </rPr>
      <t xml:space="preserve"> ip vrf forwarding COI2</t>
    </r>
    <r>
      <rPr>
        <sz val="11"/>
        <color rgb="FF000000"/>
        <rFont val="Calibri"/>
      </rPr>
      <t xml:space="preserve">
</t>
    </r>
    <r>
      <rPr>
        <sz val="11"/>
        <color rgb="FF000000"/>
        <rFont val="Calibri"/>
      </rPr>
      <t xml:space="preserve"> ip address x.2.0.2 255.255.255.0</t>
    </r>
    <r>
      <rPr>
        <sz val="11"/>
        <color rgb="FF000000"/>
        <rFont val="Calibri"/>
      </rPr>
      <t xml:space="preserve">
</t>
    </r>
    <r>
      <rPr>
        <sz val="11"/>
        <color rgb="FF000000"/>
        <rFont val="Calibri"/>
      </rPr>
      <t>If any VRFs are not bound to the appropriate physical or logical interface, this is a finding.</t>
    </r>
  </si>
  <si>
    <t>V-216612</t>
  </si>
  <si>
    <r>
      <rPr>
        <sz val="11"/>
        <rFont val="Calibri"/>
      </rPr>
      <t>The Cisco PE router must be configured to have each Virtual Routing and Forwarding (VRF) instance with the appropriate Route Target (RT).</t>
    </r>
  </si>
  <si>
    <r>
      <rPr>
        <sz val="11"/>
        <color rgb="FF000000"/>
        <rFont val="Calibri"/>
      </rPr>
      <t>Configure the router to have each VRF instance defined with the correct RT.</t>
    </r>
    <r>
      <rPr>
        <sz val="11"/>
        <color rgb="FF000000"/>
        <rFont val="Calibri"/>
      </rPr>
      <t xml:space="preserve">
</t>
    </r>
    <r>
      <rPr>
        <sz val="11"/>
        <color rgb="FF000000"/>
        <rFont val="Calibri"/>
      </rPr>
      <t>R5(config)#ip vrf CUST1</t>
    </r>
    <r>
      <rPr>
        <sz val="11"/>
        <color rgb="FF000000"/>
        <rFont val="Calibri"/>
      </rPr>
      <t xml:space="preserve">
</t>
    </r>
    <r>
      <rPr>
        <sz val="11"/>
        <color rgb="FF000000"/>
        <rFont val="Calibri"/>
      </rPr>
      <t>R5(config-vrf)#route-target import 13:13</t>
    </r>
    <r>
      <rPr>
        <sz val="11"/>
        <color rgb="FF000000"/>
        <rFont val="Calibri"/>
      </rPr>
      <t xml:space="preserve">
</t>
    </r>
    <r>
      <rPr>
        <sz val="11"/>
        <color rgb="FF000000"/>
        <rFont val="Calibri"/>
      </rPr>
      <t>R5(config-vrf)#route-target export 13:13</t>
    </r>
    <r>
      <rPr>
        <sz val="11"/>
        <color rgb="FF000000"/>
        <rFont val="Calibri"/>
      </rPr>
      <t xml:space="preserve">
</t>
    </r>
    <r>
      <rPr>
        <sz val="11"/>
        <color rgb="FF000000"/>
        <rFont val="Calibri"/>
      </rPr>
      <t>R5(config-vrf)#end</t>
    </r>
  </si>
  <si>
    <r>
      <rPr>
        <sz val="11"/>
        <color rgb="FF000000"/>
        <rFont val="Calibri"/>
      </rPr>
      <t>The primary security model for an MPLS L3VPN as well as a VRF-lite infrastructure is traffic separation. Each interface can only be associated to one VRF, which is the fundamental framework for traffic separation. Forwarding decisions are made based on the routing table belonging to the VRF. Control of what routes are imported into or exported from a VRF is based on the RT. It is critical that traffic does not leak from one COI tenant or L3VPN to another; hence, it is imperative that the correct RT is configured for each VRF.</t>
    </r>
  </si>
  <si>
    <r>
      <rPr>
        <sz val="11"/>
        <color rgb="FF000000"/>
        <rFont val="Calibri"/>
      </rPr>
      <t>Review the design plan for MPLS/L3VPN to determine what RTs have been assigned for each VRF. Review the router configuration and verify that the correct RT is configured for each VRF. In the example below, route target 13:13 has been configured for customer 1.</t>
    </r>
    <r>
      <rPr>
        <sz val="11"/>
        <color rgb="FF000000"/>
        <rFont val="Calibri"/>
      </rPr>
      <t xml:space="preserve">
</t>
    </r>
    <r>
      <rPr>
        <sz val="11"/>
        <color rgb="FF000000"/>
        <rFont val="Calibri"/>
      </rPr>
      <t>ip vrf CUST1</t>
    </r>
    <r>
      <rPr>
        <sz val="11"/>
        <color rgb="FF000000"/>
        <rFont val="Calibri"/>
      </rPr>
      <t xml:space="preserve">
</t>
    </r>
    <r>
      <rPr>
        <sz val="11"/>
        <color rgb="FF000000"/>
        <rFont val="Calibri"/>
      </rPr>
      <t xml:space="preserve"> rd 13:13</t>
    </r>
    <r>
      <rPr>
        <sz val="11"/>
        <color rgb="FF000000"/>
        <rFont val="Calibri"/>
      </rPr>
      <t xml:space="preserve">
</t>
    </r>
    <r>
      <rPr>
        <sz val="11"/>
        <color rgb="FF000000"/>
        <rFont val="Calibri"/>
      </rPr>
      <t xml:space="preserve"> route-target export 13:13</t>
    </r>
    <r>
      <rPr>
        <sz val="11"/>
        <color rgb="FF000000"/>
        <rFont val="Calibri"/>
      </rPr>
      <t xml:space="preserve">
</t>
    </r>
    <r>
      <rPr>
        <sz val="11"/>
        <color rgb="FF000000"/>
        <rFont val="Calibri"/>
      </rPr>
      <t xml:space="preserve"> route-target import 13:13</t>
    </r>
    <r>
      <rPr>
        <sz val="11"/>
        <color rgb="FF000000"/>
        <rFont val="Calibri"/>
      </rPr>
      <t xml:space="preserve">
</t>
    </r>
    <r>
      <rPr>
        <sz val="11"/>
        <color rgb="FF000000"/>
        <rFont val="Calibri"/>
      </rPr>
      <t>If there are VRFs configured with the wrong RT, this is a finding.</t>
    </r>
  </si>
  <si>
    <t>V-216613</t>
  </si>
  <si>
    <r>
      <rPr>
        <sz val="11"/>
        <rFont val="Calibri"/>
      </rPr>
      <t>The Cisco PE router must be configured to have each VRF with the appropriate Route Distinguisher (RD).</t>
    </r>
  </si>
  <si>
    <r>
      <rPr>
        <sz val="11"/>
        <color rgb="FF000000"/>
        <rFont val="Calibri"/>
      </rPr>
      <t>Configure the correct RD for each VRF.</t>
    </r>
    <r>
      <rPr>
        <sz val="11"/>
        <color rgb="FF000000"/>
        <rFont val="Calibri"/>
      </rPr>
      <t xml:space="preserve">
</t>
    </r>
    <r>
      <rPr>
        <sz val="11"/>
        <color rgb="FF000000"/>
        <rFont val="Calibri"/>
      </rPr>
      <t>R5(config)#ip vrf CUST1</t>
    </r>
    <r>
      <rPr>
        <sz val="11"/>
        <color rgb="FF000000"/>
        <rFont val="Calibri"/>
      </rPr>
      <t xml:space="preserve">
</t>
    </r>
    <r>
      <rPr>
        <sz val="11"/>
        <color rgb="FF000000"/>
        <rFont val="Calibri"/>
      </rPr>
      <t>R5(config-vrf)#rd 13:13</t>
    </r>
    <r>
      <rPr>
        <sz val="11"/>
        <color rgb="FF000000"/>
        <rFont val="Calibri"/>
      </rPr>
      <t xml:space="preserve">
</t>
    </r>
    <r>
      <rPr>
        <sz val="11"/>
        <color rgb="FF000000"/>
        <rFont val="Calibri"/>
      </rPr>
      <t>R5(config-vrf)#end</t>
    </r>
  </si>
  <si>
    <r>
      <rPr>
        <sz val="11"/>
        <color rgb="FF000000"/>
        <rFont val="Calibri"/>
      </rPr>
      <t>An RD provides uniqueness to the customer address spaces within the MPLS L3VPN infrastructure. The concept of the VPN-IPv4 and VPN-IPv6 address families consists of the RD prepended before the IP address. Hence, if the same IP prefix is used in several different L3VPNs, it is possible for BGP to carry several completely different routes for that prefix, one for each VPN.</t>
    </r>
    <r>
      <rPr>
        <sz val="11"/>
        <color rgb="FF000000"/>
        <rFont val="Calibri"/>
      </rPr>
      <t xml:space="preserve">
</t>
    </r>
    <r>
      <rPr>
        <sz val="11"/>
        <color rgb="FF000000"/>
        <rFont val="Calibri"/>
      </rPr>
      <t>Since VPN-IPv4 addresses and IPv4 addresses are different address families, BGP never treats them as comparable addresses. The purpose of the RD is to create distinct routes for common IPv4 address prefixes. On any given PE router, a single RD can define a VRF in which the entire address space may be used independently, regardless of the makeup of other VPN address spaces. Hence, it is imperative that a unique RD is assigned to each L3VPN and that the proper RD is configured for each VRF.</t>
    </r>
  </si>
  <si>
    <r>
      <rPr>
        <sz val="11"/>
        <color rgb="FF000000"/>
        <rFont val="Calibri"/>
      </rPr>
      <t>Review the design plan for MPLS/L3VPN to determine what RD have been assigned for each VRF. Review the router configuration and verify that the correct RD is configured for each VRF. In the example below, route distinguisher 13:13 has been configured for customer 1.</t>
    </r>
    <r>
      <rPr>
        <sz val="11"/>
        <color rgb="FF000000"/>
        <rFont val="Calibri"/>
      </rPr>
      <t xml:space="preserve">
</t>
    </r>
    <r>
      <rPr>
        <sz val="11"/>
        <color rgb="FF000000"/>
        <rFont val="Calibri"/>
      </rPr>
      <t>ip vrf CUST1</t>
    </r>
    <r>
      <rPr>
        <sz val="11"/>
        <color rgb="FF000000"/>
        <rFont val="Calibri"/>
      </rPr>
      <t xml:space="preserve">
</t>
    </r>
    <r>
      <rPr>
        <sz val="11"/>
        <color rgb="FF000000"/>
        <rFont val="Calibri"/>
      </rPr>
      <t xml:space="preserve"> rd 13:13</t>
    </r>
    <r>
      <rPr>
        <sz val="11"/>
        <color rgb="FF000000"/>
        <rFont val="Calibri"/>
      </rPr>
      <t xml:space="preserve">
</t>
    </r>
    <r>
      <rPr>
        <sz val="11"/>
        <color rgb="FF000000"/>
        <rFont val="Calibri"/>
      </rPr>
      <t>Note: This requirement is only applicable for MPLS L3VPN implementations.</t>
    </r>
    <r>
      <rPr>
        <sz val="11"/>
        <color rgb="FF000000"/>
        <rFont val="Calibri"/>
      </rPr>
      <t xml:space="preserve">
</t>
    </r>
    <r>
      <rPr>
        <sz val="11"/>
        <color rgb="FF000000"/>
        <rFont val="Calibri"/>
      </rPr>
      <t>If the wrong RD has been configured for any VRF, this is a finding.</t>
    </r>
  </si>
  <si>
    <t>V-216614</t>
  </si>
  <si>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</si>
  <si>
    <r>
      <rPr>
        <sz val="11"/>
        <color rgb="FF000000"/>
        <rFont val="Calibri"/>
      </rPr>
      <t>The severity level can be downgraded to a category 3 if the router is configured to authenticate targeted LDP sessions using MD5 as shown in the example below.</t>
    </r>
    <r>
      <rPr>
        <sz val="11"/>
        <color rgb="FF000000"/>
        <rFont val="Calibri"/>
      </rPr>
      <t xml:space="preserve">
</t>
    </r>
    <r>
      <rPr>
        <sz val="11"/>
        <color rgb="FF000000"/>
        <rFont val="Calibri"/>
      </rPr>
      <t>R5(config)#mpls ldp neighbor 10.1.1.2 password xxxxxxxx</t>
    </r>
  </si>
  <si>
    <r>
      <rPr>
        <sz val="11"/>
        <color rgb="FF000000"/>
        <rFont val="Calibri"/>
      </rPr>
      <t>LDP provides the signaling required for setting up and tearing down pseudowires (virtual circuits used to transport Layer 2 frames) across an MPLS IP core network. Using a targeted LDP session, each PE router advertises a virtual circuit label mapping that is used as part of the label stack imposed on the frames by the ingress PE router during packet forwarding. Authentication provides protection against spoofed TCP segments that can be introduced into the LDP sessions.</t>
    </r>
  </si>
  <si>
    <r>
      <rPr>
        <sz val="11"/>
        <color rgb="FF000000"/>
        <rFont val="Calibri"/>
      </rPr>
      <t>The Cisco router is not compliant with this requirement; hence, it is a finding. However, the severity level can be mitigated to a category 3 if the router is configured to authenticate targeted LDP sessions using MD5 as shown in the configuration example below.</t>
    </r>
    <r>
      <rPr>
        <sz val="11"/>
        <color rgb="FF000000"/>
        <rFont val="Calibri"/>
      </rPr>
      <t xml:space="preserve">
</t>
    </r>
    <r>
      <rPr>
        <sz val="11"/>
        <color rgb="FF000000"/>
        <rFont val="Calibri"/>
      </rPr>
      <t>mpls ldp neighbor 10.1.1.2 password xxxxxxx</t>
    </r>
    <r>
      <rPr>
        <sz val="11"/>
        <color rgb="FF000000"/>
        <rFont val="Calibri"/>
      </rPr>
      <t xml:space="preserve">
</t>
    </r>
    <r>
      <rPr>
        <sz val="11"/>
        <color rgb="FF000000"/>
        <rFont val="Calibri"/>
      </rPr>
      <t>mpls label protocol ldp</t>
    </r>
    <r>
      <rPr>
        <sz val="11"/>
        <color rgb="FF000000"/>
        <rFont val="Calibri"/>
      </rPr>
      <t xml:space="preserve">
</t>
    </r>
    <r>
      <rPr>
        <sz val="11"/>
        <color rgb="FF000000"/>
        <rFont val="Calibri"/>
      </rPr>
      <t>If the router is not configured to authenticate targeted LDP sessions using MD5, the finding will remain as a category 2.</t>
    </r>
  </si>
  <si>
    <t>V-216615</t>
  </si>
  <si>
    <r>
      <rPr>
        <sz val="11"/>
        <rFont val="Calibri"/>
      </rPr>
      <t>The Cisco PE router providing MPLS Virtual Private Wire Service (VPWS) must be configured to have the appropriate virtual circuit identification (VC ID) for each attachment circuit.</t>
    </r>
  </si>
  <si>
    <r>
      <rPr>
        <sz val="11"/>
        <color rgb="FF000000"/>
        <rFont val="Calibri"/>
      </rPr>
      <t xml:space="preserve">Assign globally unique VC IDs for each virtual circuit and configure the attachment circuits with the appropriate VC ID. </t>
    </r>
    <r>
      <rPr>
        <sz val="11"/>
        <color rgb="FF000000"/>
        <rFont val="Calibri"/>
      </rPr>
      <t xml:space="preserve">
</t>
    </r>
    <r>
      <rPr>
        <sz val="11"/>
        <color rgb="FF000000"/>
        <rFont val="Calibri"/>
      </rPr>
      <t>R5(config)#int g0/1</t>
    </r>
    <r>
      <rPr>
        <sz val="11"/>
        <color rgb="FF000000"/>
        <rFont val="Calibri"/>
      </rPr>
      <t xml:space="preserve">
</t>
    </r>
    <r>
      <rPr>
        <sz val="11"/>
        <color rgb="FF000000"/>
        <rFont val="Calibri"/>
      </rPr>
      <t>R5(config-if)#xconnect x.2.2.12 55 encapsulation mpls</t>
    </r>
  </si>
  <si>
    <r>
      <rPr>
        <sz val="11"/>
        <color rgb="FF000000"/>
        <rFont val="Calibri"/>
      </rPr>
      <t xml:space="preserve">VPWS is an L2VPN technology that provides a virtual circuit between two PE routers to forward Layer 2 frames between two customer-edge routers or switches through an MPLS-enabled IP core. The ingress PE router (virtual circuit head-end) encapsulates Ethernet frames inside MPLS packets using label stacking and forwards them across the MPLS network to the egress PE router (virtual circuit tail-end). During a virtual circuit setup, the PE routers exchange VC label bindings for the specified VC ID. The VC ID specifies a pseudowire associated with an ingress and egress PE router and the customer-facing attachment circuits. </t>
    </r>
    <r>
      <rPr>
        <sz val="11"/>
        <color rgb="FF000000"/>
        <rFont val="Calibri"/>
      </rPr>
      <t xml:space="preserve">
</t>
    </r>
    <r>
      <rPr>
        <sz val="11"/>
        <color rgb="FF000000"/>
        <rFont val="Calibri"/>
      </rPr>
      <t>To guarantee that all frames are forwarded onto the correct pseudowire and to the correct customer and attachment circuits, it is imperative that the correct VC ID is configured for each attachment circuit.</t>
    </r>
  </si>
  <si>
    <r>
      <rPr>
        <sz val="11"/>
        <color rgb="FF000000"/>
        <rFont val="Calibri"/>
      </rPr>
      <t>Verify that the correct and unique VCID has been configured for the appropriate attachment circuit. In the example below GigabitEthernet0/1 is the CE-facing interface that is configured for VPWS with the VCID of 55.</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xconnect x.2.2.12 55 encapsulation mpls</t>
    </r>
    <r>
      <rPr>
        <sz val="11"/>
        <color rgb="FF000000"/>
        <rFont val="Calibri"/>
      </rPr>
      <t xml:space="preserve">
</t>
    </r>
    <r>
      <rPr>
        <sz val="11"/>
        <color rgb="FF000000"/>
        <rFont val="Calibri"/>
      </rPr>
      <t>If the correct VC ID has not been configured on both routers, this is a finding.</t>
    </r>
  </si>
  <si>
    <t>V-216616</t>
  </si>
  <si>
    <r>
      <rPr>
        <sz val="11"/>
        <rFont val="Calibri"/>
      </rPr>
      <t>The Cisco PE router must be configured to block any traffic that is destined to IP core infrastructure.</t>
    </r>
  </si>
  <si>
    <r>
      <rPr>
        <sz val="11"/>
        <color rgb="FF000000"/>
        <rFont val="Calibri"/>
      </rPr>
      <t>Configure protection for the IP core to be implemented at the edges by blocking any traffic with a destination address assigned to the IP core infrastructure.</t>
    </r>
    <r>
      <rPr>
        <sz val="11"/>
        <color rgb="FF000000"/>
        <rFont val="Calibri"/>
      </rPr>
      <t xml:space="preserve">
</t>
    </r>
    <r>
      <rPr>
        <sz val="11"/>
        <color rgb="FF000000"/>
        <rFont val="Calibri"/>
      </rPr>
      <t xml:space="preserve">Step 1: Configure an ingress ACL to discard and log packets destined to the IP core address space. </t>
    </r>
    <r>
      <rPr>
        <sz val="11"/>
        <color rgb="FF000000"/>
        <rFont val="Calibri"/>
      </rPr>
      <t xml:space="preserve">
</t>
    </r>
    <r>
      <rPr>
        <sz val="11"/>
        <color rgb="FF000000"/>
        <rFont val="Calibri"/>
      </rPr>
      <t>R2(config)#ip access-list extended BLOCK_TO_CORE</t>
    </r>
    <r>
      <rPr>
        <sz val="11"/>
        <color rgb="FF000000"/>
        <rFont val="Calibri"/>
      </rPr>
      <t xml:space="preserve">
</t>
    </r>
    <r>
      <rPr>
        <sz val="11"/>
        <color rgb="FF000000"/>
        <rFont val="Calibri"/>
      </rPr>
      <t>R2(config-ext-nacl)#deny ip any 10.1.x.0 0.0.255.255 log-input</t>
    </r>
    <r>
      <rPr>
        <sz val="11"/>
        <color rgb="FF000000"/>
        <rFont val="Calibri"/>
      </rPr>
      <t xml:space="preserve">
</t>
    </r>
    <r>
      <rPr>
        <sz val="11"/>
        <color rgb="FF000000"/>
        <rFont val="Calibri"/>
      </rPr>
      <t>R2(config-ext-nacl)#exit</t>
    </r>
    <r>
      <rPr>
        <sz val="11"/>
        <color rgb="FF000000"/>
        <rFont val="Calibri"/>
      </rPr>
      <t xml:space="preserve">
</t>
    </r>
    <r>
      <rPr>
        <sz val="11"/>
        <color rgb="FF000000"/>
        <rFont val="Calibri"/>
      </rPr>
      <t>Step 2: Apply the ACL inbound to all external or CE-facing interfaces.</t>
    </r>
    <r>
      <rPr>
        <sz val="11"/>
        <color rgb="FF000000"/>
        <rFont val="Calibri"/>
      </rPr>
      <t xml:space="preserve">
</t>
    </r>
    <r>
      <rPr>
        <sz val="11"/>
        <color rgb="FF000000"/>
        <rFont val="Calibri"/>
      </rPr>
      <t>R2(config)#int R4(config)#int g0/2</t>
    </r>
    <r>
      <rPr>
        <sz val="11"/>
        <color rgb="FF000000"/>
        <rFont val="Calibri"/>
      </rPr>
      <t xml:space="preserve">
</t>
    </r>
    <r>
      <rPr>
        <sz val="11"/>
        <color rgb="FF000000"/>
        <rFont val="Calibri"/>
      </rPr>
      <t>R2(config-if)#ip access-group BLOCK_TO_CORE in</t>
    </r>
    <r>
      <rPr>
        <sz val="11"/>
        <color rgb="FF000000"/>
        <rFont val="Calibri"/>
      </rPr>
      <t xml:space="preserve">
</t>
    </r>
    <r>
      <rPr>
        <sz val="11"/>
        <color rgb="FF000000"/>
        <rFont val="Calibri"/>
      </rPr>
      <t>R2(config-if)#end</t>
    </r>
  </si>
  <si>
    <r>
      <rPr>
        <sz val="11"/>
        <color rgb="FF000000"/>
        <rFont val="Calibri"/>
      </rPr>
      <t>IP/MPLS networks providing VPN and transit services must provide, at the least, the same level of protection against denial-of-service (DoS) attacks and intrusions as Layer 2 networks. Although the IP core network elements are hidden, security should never rely entirely on obscurity.</t>
    </r>
    <r>
      <rPr>
        <sz val="11"/>
        <color rgb="FF000000"/>
        <rFont val="Calibri"/>
      </rPr>
      <t xml:space="preserve">
</t>
    </r>
    <r>
      <rPr>
        <sz val="11"/>
        <color rgb="FF000000"/>
        <rFont val="Calibri"/>
      </rPr>
      <t>IP addresses can be guessed. Core network elements must not be accessible from any external host. Protecting the core from any attack is vital for the integrity and privacy of customer traffic as well as the availability of transit services. A compromise of the IP core can result in an outage or, at a minimum, non-optimized forwarding of customer traffic. Protecting the core from an outside attack also prevents attackers from using the core to attack any customer. Hence, it is imperative that all routers at the edge deny traffic destined to any address belonging to the IP core infrastructure.</t>
    </r>
  </si>
  <si>
    <r>
      <rPr>
        <sz val="11"/>
        <color rgb="FF000000"/>
        <rFont val="Calibri"/>
      </rPr>
      <t xml:space="preserve">Step 1: Review the router configuration to verify that an ingress ACL is applied to all external or CE-facing interfaces. </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ip address x.1.12.2 255.255.255.252</t>
    </r>
    <r>
      <rPr>
        <sz val="11"/>
        <color rgb="FF000000"/>
        <rFont val="Calibri"/>
      </rPr>
      <t xml:space="preserve">
</t>
    </r>
    <r>
      <rPr>
        <sz val="11"/>
        <color rgb="FF000000"/>
        <rFont val="Calibri"/>
      </rPr>
      <t xml:space="preserve"> ip access-group BLOCK_TO_CORE in</t>
    </r>
    <r>
      <rPr>
        <sz val="11"/>
        <color rgb="FF000000"/>
        <rFont val="Calibri"/>
      </rPr>
      <t xml:space="preserve">
</t>
    </r>
    <r>
      <rPr>
        <sz val="11"/>
        <color rgb="FF000000"/>
        <rFont val="Calibri"/>
      </rPr>
      <t xml:space="preserve">Step 2: Verify that the ingress ACL discards and logs packets destined to the IP core address space. </t>
    </r>
    <r>
      <rPr>
        <sz val="11"/>
        <color rgb="FF000000"/>
        <rFont val="Calibri"/>
      </rPr>
      <t xml:space="preserve">
</t>
    </r>
    <r>
      <rPr>
        <sz val="11"/>
        <color rgb="FF000000"/>
        <rFont val="Calibri"/>
      </rPr>
      <t>ip access-list extended BLOCK_TO_CORE</t>
    </r>
    <r>
      <rPr>
        <sz val="11"/>
        <color rgb="FF000000"/>
        <rFont val="Calibri"/>
      </rPr>
      <t xml:space="preserve">
</t>
    </r>
    <r>
      <rPr>
        <sz val="11"/>
        <color rgb="FF000000"/>
        <rFont val="Calibri"/>
      </rPr>
      <t xml:space="preserve"> deny   ip any 10.1.x.0 0.0.255.255 log-input</t>
    </r>
    <r>
      <rPr>
        <sz val="11"/>
        <color rgb="FF000000"/>
        <rFont val="Calibri"/>
      </rPr>
      <t xml:space="preserve">
</t>
    </r>
    <r>
      <rPr>
        <sz val="11"/>
        <color rgb="FF000000"/>
        <rFont val="Calibri"/>
      </rPr>
      <t xml:space="preserve"> permit ip any any</t>
    </r>
    <r>
      <rPr>
        <sz val="11"/>
        <color rgb="FF000000"/>
        <rFont val="Calibri"/>
      </rPr>
      <t xml:space="preserve">
</t>
    </r>
    <r>
      <rPr>
        <sz val="11"/>
        <color rgb="FF000000"/>
        <rFont val="Calibri"/>
      </rPr>
      <t>!</t>
    </r>
    <r>
      <rPr>
        <sz val="11"/>
        <color rgb="FF000000"/>
        <rFont val="Calibri"/>
      </rPr>
      <t xml:space="preserve">
</t>
    </r>
    <r>
      <rPr>
        <sz val="11"/>
        <color rgb="FF000000"/>
        <rFont val="Calibri"/>
      </rPr>
      <t>If the PE router is not configured to block any traffic with a destination address assigned to the IP core infrastructure, this is a finding.</t>
    </r>
    <r>
      <rPr>
        <sz val="11"/>
        <color rgb="FF000000"/>
        <rFont val="Calibri"/>
      </rPr>
      <t xml:space="preserve">
</t>
    </r>
    <r>
      <rPr>
        <sz val="11"/>
        <color rgb="FF000000"/>
        <rFont val="Calibri"/>
      </rPr>
      <t>Note: Internet Control Message Protocol (ICMP) echo requests and traceroutes will be allowed to the edge from external adjacent neighbors.</t>
    </r>
  </si>
  <si>
    <t>V-216617</t>
  </si>
  <si>
    <r>
      <rPr>
        <sz val="11"/>
        <rFont val="Calibri"/>
      </rPr>
      <t>The Cisco PE router must be configured with Unicast Reverse Path Forwarding (uRPF) loose mode enabled on all CE-facing interfaces.</t>
    </r>
  </si>
  <si>
    <r>
      <rPr>
        <sz val="11"/>
        <color rgb="FF000000"/>
        <rFont val="Calibri"/>
      </rPr>
      <t>Configure uRPF loose mode on all CE-facing interfaces as shown in the example below.</t>
    </r>
    <r>
      <rPr>
        <sz val="11"/>
        <color rgb="FF000000"/>
        <rFont val="Calibri"/>
      </rPr>
      <t xml:space="preserve">
</t>
    </r>
    <r>
      <rPr>
        <sz val="11"/>
        <color rgb="FF000000"/>
        <rFont val="Calibri"/>
      </rPr>
      <t>R2(config)#int R4(config)#int g0/2</t>
    </r>
    <r>
      <rPr>
        <sz val="11"/>
        <color rgb="FF000000"/>
        <rFont val="Calibri"/>
      </rPr>
      <t xml:space="preserve">
</t>
    </r>
    <r>
      <rPr>
        <sz val="11"/>
        <color rgb="FF000000"/>
        <rFont val="Calibri"/>
      </rPr>
      <t>R2(config-if)#ip verify unicast source reachable-via any</t>
    </r>
    <r>
      <rPr>
        <sz val="11"/>
        <color rgb="FF000000"/>
        <rFont val="Calibri"/>
      </rPr>
      <t xml:space="preserve">
</t>
    </r>
    <r>
      <rPr>
        <sz val="11"/>
        <color rgb="FF000000"/>
        <rFont val="Calibri"/>
      </rPr>
      <t>R2(config-if)#end</t>
    </r>
  </si>
  <si>
    <r>
      <rPr>
        <sz val="11"/>
        <color rgb="FF000000"/>
        <rFont val="Calibri"/>
      </rPr>
      <t>The uRPF feature is a defense against spoofing and denial-of-service (DoS) attacks by verifying if the source address of any ingress packet is reachable. To mitigate attacks that rely on forged source addresses, all provider edge routers must enable uRPF loose mode to guarantee that all packets received from a CE router contain source addresses that are in the route table.</t>
    </r>
  </si>
  <si>
    <r>
      <rPr>
        <sz val="11"/>
        <color rgb="FF000000"/>
        <rFont val="Calibri"/>
      </rPr>
      <t>Review the router configuration to determine if uRPF loose mode is enabled on all CE-facing interfaces.</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ip address x.1.12.2 255.255.255.252</t>
    </r>
    <r>
      <rPr>
        <sz val="11"/>
        <color rgb="FF000000"/>
        <rFont val="Calibri"/>
      </rPr>
      <t xml:space="preserve">
</t>
    </r>
    <r>
      <rPr>
        <sz val="11"/>
        <color rgb="FF000000"/>
        <rFont val="Calibri"/>
      </rPr>
      <t xml:space="preserve"> ip access-group BLOCK_TO_CORE in</t>
    </r>
    <r>
      <rPr>
        <sz val="11"/>
        <color rgb="FF000000"/>
        <rFont val="Calibri"/>
      </rPr>
      <t xml:space="preserve">
</t>
    </r>
    <r>
      <rPr>
        <sz val="11"/>
        <color rgb="FF000000"/>
        <rFont val="Calibri"/>
      </rPr>
      <t xml:space="preserve"> ip verify unicast source reachable-via any</t>
    </r>
    <r>
      <rPr>
        <sz val="11"/>
        <color rgb="FF000000"/>
        <rFont val="Calibri"/>
      </rPr>
      <t xml:space="preserve">
</t>
    </r>
    <r>
      <rPr>
        <sz val="11"/>
        <color rgb="FF000000"/>
        <rFont val="Calibri"/>
      </rPr>
      <t>If uRPF loose mode is not enabled on all CE-facing interfaces, this is a finding.</t>
    </r>
  </si>
  <si>
    <t>V-216619</t>
  </si>
  <si>
    <r>
      <rPr>
        <sz val="11"/>
        <rFont val="Calibri"/>
      </rPr>
      <t>The Cisco PE router must be configured to enforce a Quality-of-Service (QoS) policy to provide preferred treatment for mission-critical applications.</t>
    </r>
  </si>
  <si>
    <r>
      <rPr>
        <sz val="11"/>
        <color rgb="FF000000"/>
        <rFont val="Calibri"/>
      </rPr>
      <t>Configure to enforce a QoS policy to provide preferred treatment for mission-critical applications.</t>
    </r>
    <r>
      <rPr>
        <sz val="11"/>
        <color rgb="FF000000"/>
        <rFont val="Calibri"/>
      </rPr>
      <t xml:space="preserve">
</t>
    </r>
    <r>
      <rPr>
        <sz val="11"/>
        <color rgb="FF000000"/>
        <rFont val="Calibri"/>
      </rPr>
      <t>Step 1: Configure class-maps to match on DSCP values as shown in the configuration example below.</t>
    </r>
    <r>
      <rPr>
        <sz val="11"/>
        <color rgb="FF000000"/>
        <rFont val="Calibri"/>
      </rPr>
      <t xml:space="preserve">
</t>
    </r>
    <r>
      <rPr>
        <sz val="11"/>
        <color rgb="FF000000"/>
        <rFont val="Calibri"/>
      </rPr>
      <t>R5(config-cmap)#class-map match-all C2_VOICE</t>
    </r>
    <r>
      <rPr>
        <sz val="11"/>
        <color rgb="FF000000"/>
        <rFont val="Calibri"/>
      </rPr>
      <t xml:space="preserve">
</t>
    </r>
    <r>
      <rPr>
        <sz val="11"/>
        <color rgb="FF000000"/>
        <rFont val="Calibri"/>
      </rPr>
      <t>R5(config-cmap)#match ip dscp 47</t>
    </r>
    <r>
      <rPr>
        <sz val="11"/>
        <color rgb="FF000000"/>
        <rFont val="Calibri"/>
      </rPr>
      <t xml:space="preserve">
</t>
    </r>
    <r>
      <rPr>
        <sz val="11"/>
        <color rgb="FF000000"/>
        <rFont val="Calibri"/>
      </rPr>
      <t>R5(config-cmap)#class-map match-all VOICE</t>
    </r>
    <r>
      <rPr>
        <sz val="11"/>
        <color rgb="FF000000"/>
        <rFont val="Calibri"/>
      </rPr>
      <t xml:space="preserve">
</t>
    </r>
    <r>
      <rPr>
        <sz val="11"/>
        <color rgb="FF000000"/>
        <rFont val="Calibri"/>
      </rPr>
      <t>R5(config-cmap)#match ip dscp ef</t>
    </r>
    <r>
      <rPr>
        <sz val="11"/>
        <color rgb="FF000000"/>
        <rFont val="Calibri"/>
      </rPr>
      <t xml:space="preserve">
</t>
    </r>
    <r>
      <rPr>
        <sz val="11"/>
        <color rgb="FF000000"/>
        <rFont val="Calibri"/>
      </rPr>
      <t>R5(config-cmap)#class-map match-all VIDEO</t>
    </r>
    <r>
      <rPr>
        <sz val="11"/>
        <color rgb="FF000000"/>
        <rFont val="Calibri"/>
      </rPr>
      <t xml:space="preserve">
</t>
    </r>
    <r>
      <rPr>
        <sz val="11"/>
        <color rgb="FF000000"/>
        <rFont val="Calibri"/>
      </rPr>
      <t>R5(config-cmap)#match ip dscp af41</t>
    </r>
    <r>
      <rPr>
        <sz val="11"/>
        <color rgb="FF000000"/>
        <rFont val="Calibri"/>
      </rPr>
      <t xml:space="preserve">
</t>
    </r>
    <r>
      <rPr>
        <sz val="11"/>
        <color rgb="FF000000"/>
        <rFont val="Calibri"/>
      </rPr>
      <t>R5(config-cmap)#class-map match-all CONTROL_PLANE</t>
    </r>
    <r>
      <rPr>
        <sz val="11"/>
        <color rgb="FF000000"/>
        <rFont val="Calibri"/>
      </rPr>
      <t xml:space="preserve">
</t>
    </r>
    <r>
      <rPr>
        <sz val="11"/>
        <color rgb="FF000000"/>
        <rFont val="Calibri"/>
      </rPr>
      <t>R5(config-cmap)#match ip dscp cs6</t>
    </r>
    <r>
      <rPr>
        <sz val="11"/>
        <color rgb="FF000000"/>
        <rFont val="Calibri"/>
      </rPr>
      <t xml:space="preserve">
</t>
    </r>
    <r>
      <rPr>
        <sz val="11"/>
        <color rgb="FF000000"/>
        <rFont val="Calibri"/>
      </rPr>
      <t>R5(config)#class-map match-all PREFERRED_DATA</t>
    </r>
    <r>
      <rPr>
        <sz val="11"/>
        <color rgb="FF000000"/>
        <rFont val="Calibri"/>
      </rPr>
      <t xml:space="preserve">
</t>
    </r>
    <r>
      <rPr>
        <sz val="11"/>
        <color rgb="FF000000"/>
        <rFont val="Calibri"/>
      </rPr>
      <t>R5(config-cmap)#match ip dscp af33</t>
    </r>
    <r>
      <rPr>
        <sz val="11"/>
        <color rgb="FF000000"/>
        <rFont val="Calibri"/>
      </rPr>
      <t xml:space="preserve">
</t>
    </r>
    <r>
      <rPr>
        <sz val="11"/>
        <color rgb="FF000000"/>
        <rFont val="Calibri"/>
      </rPr>
      <t>R5(config-cmap)#exit</t>
    </r>
    <r>
      <rPr>
        <sz val="11"/>
        <color rgb="FF000000"/>
        <rFont val="Calibri"/>
      </rPr>
      <t xml:space="preserve">
</t>
    </r>
    <r>
      <rPr>
        <sz val="11"/>
        <color rgb="FF000000"/>
        <rFont val="Calibri"/>
      </rPr>
      <t>Step 2: Configure a policy map to be applied to the core-layer-facing interface that  reserves the bandwidth for each traffic type as shown in the example below.</t>
    </r>
    <r>
      <rPr>
        <sz val="11"/>
        <color rgb="FF000000"/>
        <rFont val="Calibri"/>
      </rPr>
      <t xml:space="preserve">
</t>
    </r>
    <r>
      <rPr>
        <sz val="11"/>
        <color rgb="FF000000"/>
        <rFont val="Calibri"/>
      </rPr>
      <t>R5(config)#policy-map QOS_POLICY</t>
    </r>
    <r>
      <rPr>
        <sz val="11"/>
        <color rgb="FF000000"/>
        <rFont val="Calibri"/>
      </rPr>
      <t xml:space="preserve">
</t>
    </r>
    <r>
      <rPr>
        <sz val="11"/>
        <color rgb="FF000000"/>
        <rFont val="Calibri"/>
      </rPr>
      <t>R5(config-pmap-c)#class C2_VOICE</t>
    </r>
    <r>
      <rPr>
        <sz val="11"/>
        <color rgb="FF000000"/>
        <rFont val="Calibri"/>
      </rPr>
      <t xml:space="preserve">
</t>
    </r>
    <r>
      <rPr>
        <sz val="11"/>
        <color rgb="FF000000"/>
        <rFont val="Calibri"/>
      </rPr>
      <t>R5(config-pmap-c)#priority percent 10</t>
    </r>
    <r>
      <rPr>
        <sz val="11"/>
        <color rgb="FF000000"/>
        <rFont val="Calibri"/>
      </rPr>
      <t xml:space="preserve">
</t>
    </r>
    <r>
      <rPr>
        <sz val="11"/>
        <color rgb="FF000000"/>
        <rFont val="Calibri"/>
      </rPr>
      <t>R5(config-pmap-c)#class VOICE</t>
    </r>
    <r>
      <rPr>
        <sz val="11"/>
        <color rgb="FF000000"/>
        <rFont val="Calibri"/>
      </rPr>
      <t xml:space="preserve">
</t>
    </r>
    <r>
      <rPr>
        <sz val="11"/>
        <color rgb="FF000000"/>
        <rFont val="Calibri"/>
      </rPr>
      <t>R5(config-pmap-c)#priority percent 15</t>
    </r>
    <r>
      <rPr>
        <sz val="11"/>
        <color rgb="FF000000"/>
        <rFont val="Calibri"/>
      </rPr>
      <t xml:space="preserve">
</t>
    </r>
    <r>
      <rPr>
        <sz val="11"/>
        <color rgb="FF000000"/>
        <rFont val="Calibri"/>
      </rPr>
      <t>R5(config-pmap-c)#class VIDEO</t>
    </r>
    <r>
      <rPr>
        <sz val="11"/>
        <color rgb="FF000000"/>
        <rFont val="Calibri"/>
      </rPr>
      <t xml:space="preserve">
</t>
    </r>
    <r>
      <rPr>
        <sz val="11"/>
        <color rgb="FF000000"/>
        <rFont val="Calibri"/>
      </rPr>
      <t>R5(config-pmap-c)#bandwidth percent 25</t>
    </r>
    <r>
      <rPr>
        <sz val="11"/>
        <color rgb="FF000000"/>
        <rFont val="Calibri"/>
      </rPr>
      <t xml:space="preserve">
</t>
    </r>
    <r>
      <rPr>
        <sz val="11"/>
        <color rgb="FF000000"/>
        <rFont val="Calibri"/>
      </rPr>
      <t>R5(config-pmap)#class CONTROL_PLANE</t>
    </r>
    <r>
      <rPr>
        <sz val="11"/>
        <color rgb="FF000000"/>
        <rFont val="Calibri"/>
      </rPr>
      <t xml:space="preserve">
</t>
    </r>
    <r>
      <rPr>
        <sz val="11"/>
        <color rgb="FF000000"/>
        <rFont val="Calibri"/>
      </rPr>
      <t>R5(config-pmap-c)#priority percent 10</t>
    </r>
    <r>
      <rPr>
        <sz val="11"/>
        <color rgb="FF000000"/>
        <rFont val="Calibri"/>
      </rPr>
      <t xml:space="preserve">
</t>
    </r>
    <r>
      <rPr>
        <sz val="11"/>
        <color rgb="FF000000"/>
        <rFont val="Calibri"/>
      </rPr>
      <t>R5(config-pmap-c)#class PREFERRED_DATA</t>
    </r>
    <r>
      <rPr>
        <sz val="11"/>
        <color rgb="FF000000"/>
        <rFont val="Calibri"/>
      </rPr>
      <t xml:space="preserve">
</t>
    </r>
    <r>
      <rPr>
        <sz val="11"/>
        <color rgb="FF000000"/>
        <rFont val="Calibri"/>
      </rPr>
      <t>R5(config-pmap-c)#bandwidth percent 25</t>
    </r>
    <r>
      <rPr>
        <sz val="11"/>
        <color rgb="FF000000"/>
        <rFont val="Calibri"/>
      </rPr>
      <t xml:space="preserve">
</t>
    </r>
    <r>
      <rPr>
        <sz val="11"/>
        <color rgb="FF000000"/>
        <rFont val="Calibri"/>
      </rPr>
      <t>R5(config-pmap-c)#class class-default</t>
    </r>
    <r>
      <rPr>
        <sz val="11"/>
        <color rgb="FF000000"/>
        <rFont val="Calibri"/>
      </rPr>
      <t xml:space="preserve">
</t>
    </r>
    <r>
      <rPr>
        <sz val="11"/>
        <color rgb="FF000000"/>
        <rFont val="Calibri"/>
      </rPr>
      <t>R5(config-pmap-c)#bandwidth percent 15</t>
    </r>
    <r>
      <rPr>
        <sz val="11"/>
        <color rgb="FF000000"/>
        <rFont val="Calibri"/>
      </rPr>
      <t xml:space="preserve">
</t>
    </r>
    <r>
      <rPr>
        <sz val="11"/>
        <color rgb="FF000000"/>
        <rFont val="Calibri"/>
      </rPr>
      <t>R5(config-pmap-c)#exit</t>
    </r>
    <r>
      <rPr>
        <sz val="11"/>
        <color rgb="FF000000"/>
        <rFont val="Calibri"/>
      </rPr>
      <t xml:space="preserve">
</t>
    </r>
    <r>
      <rPr>
        <sz val="11"/>
        <color rgb="FF000000"/>
        <rFont val="Calibri"/>
      </rPr>
      <t>R5(config-pmap)#exit</t>
    </r>
    <r>
      <rPr>
        <sz val="11"/>
        <color rgb="FF000000"/>
        <rFont val="Calibri"/>
      </rPr>
      <t xml:space="preserve">
</t>
    </r>
    <r>
      <rPr>
        <sz val="11"/>
        <color rgb="FF000000"/>
        <rFont val="Calibri"/>
      </rPr>
      <t>Step 3: Apply the output service policy to the core-layer-facing interface as shown in the configuration example below.</t>
    </r>
    <r>
      <rPr>
        <sz val="11"/>
        <color rgb="FF000000"/>
        <rFont val="Calibri"/>
      </rPr>
      <t xml:space="preserve">
</t>
    </r>
    <r>
      <rPr>
        <sz val="11"/>
        <color rgb="FF000000"/>
        <rFont val="Calibri"/>
      </rPr>
      <t>R5(config)#int g1/1</t>
    </r>
    <r>
      <rPr>
        <sz val="11"/>
        <color rgb="FF000000"/>
        <rFont val="Calibri"/>
      </rPr>
      <t xml:space="preserve">
</t>
    </r>
    <r>
      <rPr>
        <sz val="11"/>
        <color rgb="FF000000"/>
        <rFont val="Calibri"/>
      </rPr>
      <t>R5(config-if)#service-policy output QOS_POLICY</t>
    </r>
    <r>
      <rPr>
        <sz val="11"/>
        <color rgb="FF000000"/>
        <rFont val="Calibri"/>
      </rPr>
      <t xml:space="preserve">
</t>
    </r>
    <r>
      <rPr>
        <sz val="11"/>
        <color rgb="FF000000"/>
        <rFont val="Calibri"/>
      </rPr>
      <t>R5(config-if)#exit</t>
    </r>
    <r>
      <rPr>
        <sz val="11"/>
        <color rgb="FF000000"/>
        <rFont val="Calibri"/>
      </rPr>
      <t xml:space="preserve">
</t>
    </r>
    <r>
      <rPr>
        <sz val="11"/>
        <color rgb="FF000000"/>
        <rFont val="Calibri"/>
      </rPr>
      <t>R5(config)#int g1/2</t>
    </r>
    <r>
      <rPr>
        <sz val="11"/>
        <color rgb="FF000000"/>
        <rFont val="Calibri"/>
      </rPr>
      <t xml:space="preserve">
</t>
    </r>
    <r>
      <rPr>
        <sz val="11"/>
        <color rgb="FF000000"/>
        <rFont val="Calibri"/>
      </rPr>
      <t>R5(config-if)#service-policy output QOS_POLICY</t>
    </r>
    <r>
      <rPr>
        <sz val="11"/>
        <color rgb="FF000000"/>
        <rFont val="Calibri"/>
      </rPr>
      <t xml:space="preserve">
</t>
    </r>
    <r>
      <rPr>
        <sz val="11"/>
        <color rgb="FF000000"/>
        <rFont val="Calibri"/>
      </rPr>
      <t>R5(config-if)#end</t>
    </r>
  </si>
  <si>
    <r>
      <rPr>
        <sz val="11"/>
        <color rgb="FF000000"/>
        <rFont val="Calibri"/>
      </rPr>
      <t>Different applications have unique requirements and toleration levels for delay, jitter, bandwidth, packet loss, and availability. To manage the multitude of applications and services, a network requires a QoS framework to differentiate traffic and provide a method to manage network congestion. The Differentiated Services Model (DiffServ) is based on per-hop behavior by categorizing traffic into different classes and enabling each node to enforce a forwarding treatment to each packet as dictated by a policy.</t>
    </r>
    <r>
      <rPr>
        <sz val="11"/>
        <color rgb="FF000000"/>
        <rFont val="Calibri"/>
      </rPr>
      <t xml:space="preserve">
</t>
    </r>
    <r>
      <rPr>
        <sz val="11"/>
        <color rgb="FF000000"/>
        <rFont val="Calibri"/>
      </rPr>
      <t>Packet markings such as IP Precedence and its successor, Differentiated Services Code Points (DSCP), were defined along with specific per-hop behaviors for key traffic types to enable a scalable QoS solution. DiffServ QoS categorizes network traffic, prioritizes it according to its relative importance, and provides priority treatment based on the classification. It is imperative that end-to-end QoS is implemented within the IP core network to provide preferred treatment for mission-critical applications.</t>
    </r>
  </si>
  <si>
    <r>
      <rPr>
        <sz val="11"/>
        <color rgb="FF000000"/>
        <rFont val="Calibri"/>
      </rPr>
      <t>Review the router configuration and verify that a QoS policy has been configured to provide preferred treatment for mission-critical applications.</t>
    </r>
    <r>
      <rPr>
        <sz val="11"/>
        <color rgb="FF000000"/>
        <rFont val="Calibri"/>
      </rPr>
      <t xml:space="preserve">
</t>
    </r>
    <r>
      <rPr>
        <sz val="11"/>
        <color rgb="FF000000"/>
        <rFont val="Calibri"/>
      </rPr>
      <t>Step 1: Verify that the class-maps are configured to match on DSCP values as shown in the configuration example below.</t>
    </r>
    <r>
      <rPr>
        <sz val="11"/>
        <color rgb="FF000000"/>
        <rFont val="Calibri"/>
      </rPr>
      <t xml:space="preserve">
</t>
    </r>
    <r>
      <rPr>
        <sz val="11"/>
        <color rgb="FF000000"/>
        <rFont val="Calibri"/>
      </rPr>
      <t>class-map match-all C2_VOICE</t>
    </r>
    <r>
      <rPr>
        <sz val="11"/>
        <color rgb="FF000000"/>
        <rFont val="Calibri"/>
      </rPr>
      <t xml:space="preserve">
</t>
    </r>
    <r>
      <rPr>
        <sz val="11"/>
        <color rgb="FF000000"/>
        <rFont val="Calibri"/>
      </rPr>
      <t xml:space="preserve"> match ip dscp af47</t>
    </r>
    <r>
      <rPr>
        <sz val="11"/>
        <color rgb="FF000000"/>
        <rFont val="Calibri"/>
      </rPr>
      <t xml:space="preserve">
</t>
    </r>
    <r>
      <rPr>
        <sz val="11"/>
        <color rgb="FF000000"/>
        <rFont val="Calibri"/>
      </rPr>
      <t>class-map match-all VOICE</t>
    </r>
    <r>
      <rPr>
        <sz val="11"/>
        <color rgb="FF000000"/>
        <rFont val="Calibri"/>
      </rPr>
      <t xml:space="preserve">
</t>
    </r>
    <r>
      <rPr>
        <sz val="11"/>
        <color rgb="FF000000"/>
        <rFont val="Calibri"/>
      </rPr>
      <t xml:space="preserve"> match ip dscp ef</t>
    </r>
    <r>
      <rPr>
        <sz val="11"/>
        <color rgb="FF000000"/>
        <rFont val="Calibri"/>
      </rPr>
      <t xml:space="preserve">
</t>
    </r>
    <r>
      <rPr>
        <sz val="11"/>
        <color rgb="FF000000"/>
        <rFont val="Calibri"/>
      </rPr>
      <t>class-map match-all VIDEO</t>
    </r>
    <r>
      <rPr>
        <sz val="11"/>
        <color rgb="FF000000"/>
        <rFont val="Calibri"/>
      </rPr>
      <t xml:space="preserve">
</t>
    </r>
    <r>
      <rPr>
        <sz val="11"/>
        <color rgb="FF000000"/>
        <rFont val="Calibri"/>
      </rPr>
      <t xml:space="preserve"> match ip dscp af41</t>
    </r>
    <r>
      <rPr>
        <sz val="11"/>
        <color rgb="FF000000"/>
        <rFont val="Calibri"/>
      </rPr>
      <t xml:space="preserve">
</t>
    </r>
    <r>
      <rPr>
        <sz val="11"/>
        <color rgb="FF000000"/>
        <rFont val="Calibri"/>
      </rPr>
      <t>class-map match-all CONTROL_PLANE</t>
    </r>
    <r>
      <rPr>
        <sz val="11"/>
        <color rgb="FF000000"/>
        <rFont val="Calibri"/>
      </rPr>
      <t xml:space="preserve">
</t>
    </r>
    <r>
      <rPr>
        <sz val="11"/>
        <color rgb="FF000000"/>
        <rFont val="Calibri"/>
      </rPr>
      <t xml:space="preserve"> match ip dscp cs6</t>
    </r>
    <r>
      <rPr>
        <sz val="11"/>
        <color rgb="FF000000"/>
        <rFont val="Calibri"/>
      </rPr>
      <t xml:space="preserve">
</t>
    </r>
    <r>
      <rPr>
        <sz val="11"/>
        <color rgb="FF000000"/>
        <rFont val="Calibri"/>
      </rPr>
      <t>class-map match-all PREFERRED_DATA</t>
    </r>
    <r>
      <rPr>
        <sz val="11"/>
        <color rgb="FF000000"/>
        <rFont val="Calibri"/>
      </rPr>
      <t xml:space="preserve">
</t>
    </r>
    <r>
      <rPr>
        <sz val="11"/>
        <color rgb="FF000000"/>
        <rFont val="Calibri"/>
      </rPr>
      <t xml:space="preserve"> match ip dscp af33</t>
    </r>
    <r>
      <rPr>
        <sz val="11"/>
        <color rgb="FF000000"/>
        <rFont val="Calibri"/>
      </rPr>
      <t xml:space="preserve">
</t>
    </r>
    <r>
      <rPr>
        <sz val="11"/>
        <color rgb="FF000000"/>
        <rFont val="Calibri"/>
      </rPr>
      <t>Step 2: Verify that the policy map reserves the bandwidth for each traffic type as shown in the following example:</t>
    </r>
    <r>
      <rPr>
        <sz val="11"/>
        <color rgb="FF000000"/>
        <rFont val="Calibri"/>
      </rPr>
      <t xml:space="preserve">
</t>
    </r>
    <r>
      <rPr>
        <sz val="11"/>
        <color rgb="FF000000"/>
        <rFont val="Calibri"/>
      </rPr>
      <t>policy-map QOS_POLICY</t>
    </r>
    <r>
      <rPr>
        <sz val="11"/>
        <color rgb="FF000000"/>
        <rFont val="Calibri"/>
      </rPr>
      <t xml:space="preserve">
</t>
    </r>
    <r>
      <rPr>
        <sz val="11"/>
        <color rgb="FF000000"/>
        <rFont val="Calibri"/>
      </rPr>
      <t>class C2_VOICE</t>
    </r>
    <r>
      <rPr>
        <sz val="11"/>
        <color rgb="FF000000"/>
        <rFont val="Calibri"/>
      </rPr>
      <t xml:space="preserve">
</t>
    </r>
    <r>
      <rPr>
        <sz val="11"/>
        <color rgb="FF000000"/>
        <rFont val="Calibri"/>
      </rPr>
      <t xml:space="preserve">    priority percent 10</t>
    </r>
    <r>
      <rPr>
        <sz val="11"/>
        <color rgb="FF000000"/>
        <rFont val="Calibri"/>
      </rPr>
      <t xml:space="preserve">
</t>
    </r>
    <r>
      <rPr>
        <sz val="11"/>
        <color rgb="FF000000"/>
        <rFont val="Calibri"/>
      </rPr>
      <t xml:space="preserve"> class VOICE</t>
    </r>
    <r>
      <rPr>
        <sz val="11"/>
        <color rgb="FF000000"/>
        <rFont val="Calibri"/>
      </rPr>
      <t xml:space="preserve">
</t>
    </r>
    <r>
      <rPr>
        <sz val="11"/>
        <color rgb="FF000000"/>
        <rFont val="Calibri"/>
      </rPr>
      <t xml:space="preserve">    priority percent 15</t>
    </r>
    <r>
      <rPr>
        <sz val="11"/>
        <color rgb="FF000000"/>
        <rFont val="Calibri"/>
      </rPr>
      <t xml:space="preserve">
</t>
    </r>
    <r>
      <rPr>
        <sz val="11"/>
        <color rgb="FF000000"/>
        <rFont val="Calibri"/>
      </rPr>
      <t xml:space="preserve"> class VIDEO</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class CONTROL_PLANE</t>
    </r>
    <r>
      <rPr>
        <sz val="11"/>
        <color rgb="FF000000"/>
        <rFont val="Calibri"/>
      </rPr>
      <t xml:space="preserve">
</t>
    </r>
    <r>
      <rPr>
        <sz val="11"/>
        <color rgb="FF000000"/>
        <rFont val="Calibri"/>
      </rPr>
      <t xml:space="preserve">    priority percent 10</t>
    </r>
    <r>
      <rPr>
        <sz val="11"/>
        <color rgb="FF000000"/>
        <rFont val="Calibri"/>
      </rPr>
      <t xml:space="preserve">
</t>
    </r>
    <r>
      <rPr>
        <sz val="11"/>
        <color rgb="FF000000"/>
        <rFont val="Calibri"/>
      </rPr>
      <t xml:space="preserve"> class PREFERRED_DATA</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 xml:space="preserve"> class class-default</t>
    </r>
    <r>
      <rPr>
        <sz val="11"/>
        <color rgb="FF000000"/>
        <rFont val="Calibri"/>
      </rPr>
      <t xml:space="preserve">
</t>
    </r>
    <r>
      <rPr>
        <sz val="11"/>
        <color rgb="FF000000"/>
        <rFont val="Calibri"/>
      </rPr>
      <t xml:space="preserve">    bandwidth percent 15</t>
    </r>
    <r>
      <rPr>
        <sz val="11"/>
        <color rgb="FF000000"/>
        <rFont val="Calibri"/>
      </rPr>
      <t xml:space="preserve">
</t>
    </r>
    <r>
      <rPr>
        <sz val="11"/>
        <color rgb="FF000000"/>
        <rFont val="Calibri"/>
      </rPr>
      <t>Step 3: Verify that an output service policy is bound to all interfaces as shown in the configuration example below.</t>
    </r>
    <r>
      <rPr>
        <sz val="11"/>
        <color rgb="FF000000"/>
        <rFont val="Calibri"/>
      </rPr>
      <t xml:space="preserve">
</t>
    </r>
    <r>
      <rPr>
        <sz val="11"/>
        <color rgb="FF000000"/>
        <rFont val="Calibri"/>
      </rPr>
      <t>interface GigabitEthernet1/1</t>
    </r>
    <r>
      <rPr>
        <sz val="11"/>
        <color rgb="FF000000"/>
        <rFont val="Calibri"/>
      </rPr>
      <t xml:space="preserve">
</t>
    </r>
    <r>
      <rPr>
        <sz val="11"/>
        <color rgb="FF000000"/>
        <rFont val="Calibri"/>
      </rPr>
      <t xml:space="preserve"> ip address 10.1.15.1 255.255.255.252</t>
    </r>
    <r>
      <rPr>
        <sz val="11"/>
        <color rgb="FF000000"/>
        <rFont val="Calibri"/>
      </rPr>
      <t xml:space="preserve">
</t>
    </r>
    <r>
      <rPr>
        <sz val="11"/>
        <color rgb="FF000000"/>
        <rFont val="Calibri"/>
      </rPr>
      <t xml:space="preserve"> service-policy output QOS_POLICY</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GigabitEthernet1/2</t>
    </r>
    <r>
      <rPr>
        <sz val="11"/>
        <color rgb="FF000000"/>
        <rFont val="Calibri"/>
      </rPr>
      <t xml:space="preserve">
</t>
    </r>
    <r>
      <rPr>
        <sz val="11"/>
        <color rgb="FF000000"/>
        <rFont val="Calibri"/>
      </rPr>
      <t xml:space="preserve"> ip address 10.1.15.4 255.255.255.252</t>
    </r>
    <r>
      <rPr>
        <sz val="11"/>
        <color rgb="FF000000"/>
        <rFont val="Calibri"/>
      </rPr>
      <t xml:space="preserve">
</t>
    </r>
    <r>
      <rPr>
        <sz val="11"/>
        <color rgb="FF000000"/>
        <rFont val="Calibri"/>
      </rPr>
      <t xml:space="preserve"> service-policy output QOS_POLICY</t>
    </r>
    <r>
      <rPr>
        <sz val="11"/>
        <color rgb="FF000000"/>
        <rFont val="Calibri"/>
      </rPr>
      <t xml:space="preserve">
</t>
    </r>
    <r>
      <rPr>
        <sz val="11"/>
        <color rgb="FF000000"/>
        <rFont val="Calibri"/>
      </rPr>
      <t>Note: Enclaves must mark or re-mark their traffic to be consistent with the DODIN backbone admission criteria to gain the appropriate level of service. A general DiffServ principle is to mark or trust traffic as close to the source as administratively and technically possible. However, certain traffic types might need to be re-marked before handoff to the DODIN backbone to gain admission to the correct class. If such re-marking is required, it is recommended that the re-marking be performed at the CE egress edge.</t>
    </r>
    <r>
      <rPr>
        <sz val="11"/>
        <color rgb="FF000000"/>
        <rFont val="Calibri"/>
      </rPr>
      <t xml:space="preserve">
</t>
    </r>
    <r>
      <rPr>
        <sz val="11"/>
        <color rgb="FF000000"/>
        <rFont val="Calibri"/>
      </rPr>
      <t>If the router is not configured to enforce a QoS policy in accordance with the QoS DODIN Technical Profile, this is a finding.</t>
    </r>
  </si>
  <si>
    <t>V-216620</t>
  </si>
  <si>
    <r>
      <rPr>
        <sz val="11"/>
        <rFont val="Calibri"/>
      </rPr>
      <t>The Cisco P router must be configured to enforce a Quality-of-Service (QoS) policy to provide preferred treatment for mission-critical applications.</t>
    </r>
  </si>
  <si>
    <r>
      <rPr>
        <sz val="11"/>
        <color rgb="FF000000"/>
        <rFont val="Calibri"/>
      </rPr>
      <t>Configure to enforce a QoS policy to provide preferred treatment for mission-critical applications.</t>
    </r>
    <r>
      <rPr>
        <sz val="11"/>
        <color rgb="FF000000"/>
        <rFont val="Calibri"/>
      </rPr>
      <t xml:space="preserve">
</t>
    </r>
    <r>
      <rPr>
        <sz val="11"/>
        <color rgb="FF000000"/>
        <rFont val="Calibri"/>
      </rPr>
      <t>Step 1: Configure class-maps to match on DSCP values as shown in the configuration example below.</t>
    </r>
    <r>
      <rPr>
        <sz val="11"/>
        <color rgb="FF000000"/>
        <rFont val="Calibri"/>
      </rPr>
      <t xml:space="preserve">
</t>
    </r>
    <r>
      <rPr>
        <sz val="11"/>
        <color rgb="FF000000"/>
        <rFont val="Calibri"/>
      </rPr>
      <t>R5(config)#class-map match-all PREFERRED_DATA</t>
    </r>
    <r>
      <rPr>
        <sz val="11"/>
        <color rgb="FF000000"/>
        <rFont val="Calibri"/>
      </rPr>
      <t xml:space="preserve">
</t>
    </r>
    <r>
      <rPr>
        <sz val="11"/>
        <color rgb="FF000000"/>
        <rFont val="Calibri"/>
      </rPr>
      <t>R5(config-cmap)#match ip dscp af33</t>
    </r>
    <r>
      <rPr>
        <sz val="11"/>
        <color rgb="FF000000"/>
        <rFont val="Calibri"/>
      </rPr>
      <t xml:space="preserve">
</t>
    </r>
    <r>
      <rPr>
        <sz val="11"/>
        <color rgb="FF000000"/>
        <rFont val="Calibri"/>
      </rPr>
      <t>R5(config-cmap)#class-map match-all CONTROL_PLANE</t>
    </r>
    <r>
      <rPr>
        <sz val="11"/>
        <color rgb="FF000000"/>
        <rFont val="Calibri"/>
      </rPr>
      <t xml:space="preserve">
</t>
    </r>
    <r>
      <rPr>
        <sz val="11"/>
        <color rgb="FF000000"/>
        <rFont val="Calibri"/>
      </rPr>
      <t>R5(config-cmap)#match ip dscp cs6</t>
    </r>
    <r>
      <rPr>
        <sz val="11"/>
        <color rgb="FF000000"/>
        <rFont val="Calibri"/>
      </rPr>
      <t xml:space="preserve">
</t>
    </r>
    <r>
      <rPr>
        <sz val="11"/>
        <color rgb="FF000000"/>
        <rFont val="Calibri"/>
      </rPr>
      <t>R5(config-cmap)#class-map match-all VIDEO</t>
    </r>
    <r>
      <rPr>
        <sz val="11"/>
        <color rgb="FF000000"/>
        <rFont val="Calibri"/>
      </rPr>
      <t xml:space="preserve">
</t>
    </r>
    <r>
      <rPr>
        <sz val="11"/>
        <color rgb="FF000000"/>
        <rFont val="Calibri"/>
      </rPr>
      <t>R5(config-cmap)#match ip dscp af41</t>
    </r>
    <r>
      <rPr>
        <sz val="11"/>
        <color rgb="FF000000"/>
        <rFont val="Calibri"/>
      </rPr>
      <t xml:space="preserve">
</t>
    </r>
    <r>
      <rPr>
        <sz val="11"/>
        <color rgb="FF000000"/>
        <rFont val="Calibri"/>
      </rPr>
      <t>R5(config-cmap)#class-map match-all VOICE</t>
    </r>
    <r>
      <rPr>
        <sz val="11"/>
        <color rgb="FF000000"/>
        <rFont val="Calibri"/>
      </rPr>
      <t xml:space="preserve">
</t>
    </r>
    <r>
      <rPr>
        <sz val="11"/>
        <color rgb="FF000000"/>
        <rFont val="Calibri"/>
      </rPr>
      <t>R5(config-cmap)#match ip dscp ef</t>
    </r>
    <r>
      <rPr>
        <sz val="11"/>
        <color rgb="FF000000"/>
        <rFont val="Calibri"/>
      </rPr>
      <t xml:space="preserve">
</t>
    </r>
    <r>
      <rPr>
        <sz val="11"/>
        <color rgb="FF000000"/>
        <rFont val="Calibri"/>
      </rPr>
      <t>R5(config-cmap)#class-map match-all C2_VOICE</t>
    </r>
    <r>
      <rPr>
        <sz val="11"/>
        <color rgb="FF000000"/>
        <rFont val="Calibri"/>
      </rPr>
      <t xml:space="preserve">
</t>
    </r>
    <r>
      <rPr>
        <sz val="11"/>
        <color rgb="FF000000"/>
        <rFont val="Calibri"/>
      </rPr>
      <t>R5(config-cmap)#match ip dscp 47</t>
    </r>
    <r>
      <rPr>
        <sz val="11"/>
        <color rgb="FF000000"/>
        <rFont val="Calibri"/>
      </rPr>
      <t xml:space="preserve">
</t>
    </r>
    <r>
      <rPr>
        <sz val="11"/>
        <color rgb="FF000000"/>
        <rFont val="Calibri"/>
      </rPr>
      <t>R5(config-cmap)#exit</t>
    </r>
    <r>
      <rPr>
        <sz val="11"/>
        <color rgb="FF000000"/>
        <rFont val="Calibri"/>
      </rPr>
      <t xml:space="preserve">
</t>
    </r>
    <r>
      <rPr>
        <sz val="11"/>
        <color rgb="FF000000"/>
        <rFont val="Calibri"/>
      </rPr>
      <t>Step 2: Configure a policy map to be applied to the core-layer-facing interface that  reserves the bandwidth for each traffic type as shown in the example below.</t>
    </r>
    <r>
      <rPr>
        <sz val="11"/>
        <color rgb="FF000000"/>
        <rFont val="Calibri"/>
      </rPr>
      <t xml:space="preserve">
</t>
    </r>
    <r>
      <rPr>
        <sz val="11"/>
        <color rgb="FF000000"/>
        <rFont val="Calibri"/>
      </rPr>
      <t>R5(config)#policy-map QOS_POLICY</t>
    </r>
    <r>
      <rPr>
        <sz val="11"/>
        <color rgb="FF000000"/>
        <rFont val="Calibri"/>
      </rPr>
      <t xml:space="preserve">
</t>
    </r>
    <r>
      <rPr>
        <sz val="11"/>
        <color rgb="FF000000"/>
        <rFont val="Calibri"/>
      </rPr>
      <t>R5(config-pmap)#class CONTROL_PLANE</t>
    </r>
    <r>
      <rPr>
        <sz val="11"/>
        <color rgb="FF000000"/>
        <rFont val="Calibri"/>
      </rPr>
      <t xml:space="preserve">
</t>
    </r>
    <r>
      <rPr>
        <sz val="11"/>
        <color rgb="FF000000"/>
        <rFont val="Calibri"/>
      </rPr>
      <t>R5(config-pmap-c)#priority percent 10</t>
    </r>
    <r>
      <rPr>
        <sz val="11"/>
        <color rgb="FF000000"/>
        <rFont val="Calibri"/>
      </rPr>
      <t xml:space="preserve">
</t>
    </r>
    <r>
      <rPr>
        <sz val="11"/>
        <color rgb="FF000000"/>
        <rFont val="Calibri"/>
      </rPr>
      <t>R5(config-pmap-c)#class C2_VOICE</t>
    </r>
    <r>
      <rPr>
        <sz val="11"/>
        <color rgb="FF000000"/>
        <rFont val="Calibri"/>
      </rPr>
      <t xml:space="preserve">
</t>
    </r>
    <r>
      <rPr>
        <sz val="11"/>
        <color rgb="FF000000"/>
        <rFont val="Calibri"/>
      </rPr>
      <t>R5(config-pmap-c)#priority percent 10</t>
    </r>
    <r>
      <rPr>
        <sz val="11"/>
        <color rgb="FF000000"/>
        <rFont val="Calibri"/>
      </rPr>
      <t xml:space="preserve">
</t>
    </r>
    <r>
      <rPr>
        <sz val="11"/>
        <color rgb="FF000000"/>
        <rFont val="Calibri"/>
      </rPr>
      <t>R5(config-pmap-c)#class VOICE</t>
    </r>
    <r>
      <rPr>
        <sz val="11"/>
        <color rgb="FF000000"/>
        <rFont val="Calibri"/>
      </rPr>
      <t xml:space="preserve">
</t>
    </r>
    <r>
      <rPr>
        <sz val="11"/>
        <color rgb="FF000000"/>
        <rFont val="Calibri"/>
      </rPr>
      <t>R5(config-pmap-c)#priority percent 15</t>
    </r>
    <r>
      <rPr>
        <sz val="11"/>
        <color rgb="FF000000"/>
        <rFont val="Calibri"/>
      </rPr>
      <t xml:space="preserve">
</t>
    </r>
    <r>
      <rPr>
        <sz val="11"/>
        <color rgb="FF000000"/>
        <rFont val="Calibri"/>
      </rPr>
      <t>R5(config-pmap-c)#class VIDEO</t>
    </r>
    <r>
      <rPr>
        <sz val="11"/>
        <color rgb="FF000000"/>
        <rFont val="Calibri"/>
      </rPr>
      <t xml:space="preserve">
</t>
    </r>
    <r>
      <rPr>
        <sz val="11"/>
        <color rgb="FF000000"/>
        <rFont val="Calibri"/>
      </rPr>
      <t>R5(config-pmap-c)#bandwidth percent 25</t>
    </r>
    <r>
      <rPr>
        <sz val="11"/>
        <color rgb="FF000000"/>
        <rFont val="Calibri"/>
      </rPr>
      <t xml:space="preserve">
</t>
    </r>
    <r>
      <rPr>
        <sz val="11"/>
        <color rgb="FF000000"/>
        <rFont val="Calibri"/>
      </rPr>
      <t>R5(config-pmap-c)#class PREFERRED_DATA</t>
    </r>
    <r>
      <rPr>
        <sz val="11"/>
        <color rgb="FF000000"/>
        <rFont val="Calibri"/>
      </rPr>
      <t xml:space="preserve">
</t>
    </r>
    <r>
      <rPr>
        <sz val="11"/>
        <color rgb="FF000000"/>
        <rFont val="Calibri"/>
      </rPr>
      <t>R5(config-pmap-c)#bandwidth percent 25</t>
    </r>
    <r>
      <rPr>
        <sz val="11"/>
        <color rgb="FF000000"/>
        <rFont val="Calibri"/>
      </rPr>
      <t xml:space="preserve">
</t>
    </r>
    <r>
      <rPr>
        <sz val="11"/>
        <color rgb="FF000000"/>
        <rFont val="Calibri"/>
      </rPr>
      <t>R5(config-pmap-c)#class class-default</t>
    </r>
    <r>
      <rPr>
        <sz val="11"/>
        <color rgb="FF000000"/>
        <rFont val="Calibri"/>
      </rPr>
      <t xml:space="preserve">
</t>
    </r>
    <r>
      <rPr>
        <sz val="11"/>
        <color rgb="FF000000"/>
        <rFont val="Calibri"/>
      </rPr>
      <t>R5(config-pmap-c)#bandwidth percent 15</t>
    </r>
    <r>
      <rPr>
        <sz val="11"/>
        <color rgb="FF000000"/>
        <rFont val="Calibri"/>
      </rPr>
      <t xml:space="preserve">
</t>
    </r>
    <r>
      <rPr>
        <sz val="11"/>
        <color rgb="FF000000"/>
        <rFont val="Calibri"/>
      </rPr>
      <t>R5(config-pmap-c)#exit</t>
    </r>
    <r>
      <rPr>
        <sz val="11"/>
        <color rgb="FF000000"/>
        <rFont val="Calibri"/>
      </rPr>
      <t xml:space="preserve">
</t>
    </r>
    <r>
      <rPr>
        <sz val="11"/>
        <color rgb="FF000000"/>
        <rFont val="Calibri"/>
      </rPr>
      <t>R5(config-pmap)#exit</t>
    </r>
    <r>
      <rPr>
        <sz val="11"/>
        <color rgb="FF000000"/>
        <rFont val="Calibri"/>
      </rPr>
      <t xml:space="preserve">
</t>
    </r>
    <r>
      <rPr>
        <sz val="11"/>
        <color rgb="FF000000"/>
        <rFont val="Calibri"/>
      </rPr>
      <t>Step 3: Apply the output service policy to all interfaces as shown in the configuration example below.</t>
    </r>
    <r>
      <rPr>
        <sz val="11"/>
        <color rgb="FF000000"/>
        <rFont val="Calibri"/>
      </rPr>
      <t xml:space="preserve">
</t>
    </r>
    <r>
      <rPr>
        <sz val="11"/>
        <color rgb="FF000000"/>
        <rFont val="Calibri"/>
      </rPr>
      <t>R5(config)#int g1/1</t>
    </r>
    <r>
      <rPr>
        <sz val="11"/>
        <color rgb="FF000000"/>
        <rFont val="Calibri"/>
      </rPr>
      <t xml:space="preserve">
</t>
    </r>
    <r>
      <rPr>
        <sz val="11"/>
        <color rgb="FF000000"/>
        <rFont val="Calibri"/>
      </rPr>
      <t>R5(config-if)#service-policy output QOS_POLICY</t>
    </r>
    <r>
      <rPr>
        <sz val="11"/>
        <color rgb="FF000000"/>
        <rFont val="Calibri"/>
      </rPr>
      <t xml:space="preserve">
</t>
    </r>
    <r>
      <rPr>
        <sz val="11"/>
        <color rgb="FF000000"/>
        <rFont val="Calibri"/>
      </rPr>
      <t>R5(config-if)#exit</t>
    </r>
    <r>
      <rPr>
        <sz val="11"/>
        <color rgb="FF000000"/>
        <rFont val="Calibri"/>
      </rPr>
      <t xml:space="preserve">
</t>
    </r>
    <r>
      <rPr>
        <sz val="11"/>
        <color rgb="FF000000"/>
        <rFont val="Calibri"/>
      </rPr>
      <t>R5(config)#int g1/2</t>
    </r>
    <r>
      <rPr>
        <sz val="11"/>
        <color rgb="FF000000"/>
        <rFont val="Calibri"/>
      </rPr>
      <t xml:space="preserve">
</t>
    </r>
    <r>
      <rPr>
        <sz val="11"/>
        <color rgb="FF000000"/>
        <rFont val="Calibri"/>
      </rPr>
      <t>R5(config-if)#service-policy output QOS_POLICY</t>
    </r>
    <r>
      <rPr>
        <sz val="11"/>
        <color rgb="FF000000"/>
        <rFont val="Calibri"/>
      </rPr>
      <t xml:space="preserve">
</t>
    </r>
    <r>
      <rPr>
        <sz val="11"/>
        <color rgb="FF000000"/>
        <rFont val="Calibri"/>
      </rPr>
      <t>R5(config-if)#end</t>
    </r>
  </si>
  <si>
    <r>
      <rPr>
        <sz val="11"/>
        <color rgb="FF000000"/>
        <rFont val="Calibri"/>
      </rPr>
      <t>Review the router configuration and verify that a QoS policy has been configured to provide preferred treatment for mission-critical applications.</t>
    </r>
    <r>
      <rPr>
        <sz val="11"/>
        <color rgb="FF000000"/>
        <rFont val="Calibri"/>
      </rPr>
      <t xml:space="preserve">
</t>
    </r>
    <r>
      <rPr>
        <sz val="11"/>
        <color rgb="FF000000"/>
        <rFont val="Calibri"/>
      </rPr>
      <t>Step 1: Verify that the class-maps are configured to match on DSCP values as shown in the configuration example below.</t>
    </r>
    <r>
      <rPr>
        <sz val="11"/>
        <color rgb="FF000000"/>
        <rFont val="Calibri"/>
      </rPr>
      <t xml:space="preserve">
</t>
    </r>
    <r>
      <rPr>
        <sz val="11"/>
        <color rgb="FF000000"/>
        <rFont val="Calibri"/>
      </rPr>
      <t>class-map match-all PREFERRED_DATA</t>
    </r>
    <r>
      <rPr>
        <sz val="11"/>
        <color rgb="FF000000"/>
        <rFont val="Calibri"/>
      </rPr>
      <t xml:space="preserve">
</t>
    </r>
    <r>
      <rPr>
        <sz val="11"/>
        <color rgb="FF000000"/>
        <rFont val="Calibri"/>
      </rPr>
      <t xml:space="preserve"> match ip dscp af33</t>
    </r>
    <r>
      <rPr>
        <sz val="11"/>
        <color rgb="FF000000"/>
        <rFont val="Calibri"/>
      </rPr>
      <t xml:space="preserve">
</t>
    </r>
    <r>
      <rPr>
        <sz val="11"/>
        <color rgb="FF000000"/>
        <rFont val="Calibri"/>
      </rPr>
      <t>class-map match-all CONTROL_PLANE</t>
    </r>
    <r>
      <rPr>
        <sz val="11"/>
        <color rgb="FF000000"/>
        <rFont val="Calibri"/>
      </rPr>
      <t xml:space="preserve">
</t>
    </r>
    <r>
      <rPr>
        <sz val="11"/>
        <color rgb="FF000000"/>
        <rFont val="Calibri"/>
      </rPr>
      <t xml:space="preserve"> match ip dscp cs6</t>
    </r>
    <r>
      <rPr>
        <sz val="11"/>
        <color rgb="FF000000"/>
        <rFont val="Calibri"/>
      </rPr>
      <t xml:space="preserve">
</t>
    </r>
    <r>
      <rPr>
        <sz val="11"/>
        <color rgb="FF000000"/>
        <rFont val="Calibri"/>
      </rPr>
      <t>class-map match-all VIDEO</t>
    </r>
    <r>
      <rPr>
        <sz val="11"/>
        <color rgb="FF000000"/>
        <rFont val="Calibri"/>
      </rPr>
      <t xml:space="preserve">
</t>
    </r>
    <r>
      <rPr>
        <sz val="11"/>
        <color rgb="FF000000"/>
        <rFont val="Calibri"/>
      </rPr>
      <t xml:space="preserve"> match ip dscp af41</t>
    </r>
    <r>
      <rPr>
        <sz val="11"/>
        <color rgb="FF000000"/>
        <rFont val="Calibri"/>
      </rPr>
      <t xml:space="preserve">
</t>
    </r>
    <r>
      <rPr>
        <sz val="11"/>
        <color rgb="FF000000"/>
        <rFont val="Calibri"/>
      </rPr>
      <t>class-map match-all VOICE</t>
    </r>
    <r>
      <rPr>
        <sz val="11"/>
        <color rgb="FF000000"/>
        <rFont val="Calibri"/>
      </rPr>
      <t xml:space="preserve">
</t>
    </r>
    <r>
      <rPr>
        <sz val="11"/>
        <color rgb="FF000000"/>
        <rFont val="Calibri"/>
      </rPr>
      <t xml:space="preserve"> match ip dscp ef</t>
    </r>
    <r>
      <rPr>
        <sz val="11"/>
        <color rgb="FF000000"/>
        <rFont val="Calibri"/>
      </rPr>
      <t xml:space="preserve">
</t>
    </r>
    <r>
      <rPr>
        <sz val="11"/>
        <color rgb="FF000000"/>
        <rFont val="Calibri"/>
      </rPr>
      <t>class-map match-all C2_VOICE</t>
    </r>
    <r>
      <rPr>
        <sz val="11"/>
        <color rgb="FF000000"/>
        <rFont val="Calibri"/>
      </rPr>
      <t xml:space="preserve">
</t>
    </r>
    <r>
      <rPr>
        <sz val="11"/>
        <color rgb="FF000000"/>
        <rFont val="Calibri"/>
      </rPr>
      <t xml:space="preserve"> match ip dscp 47</t>
    </r>
    <r>
      <rPr>
        <sz val="11"/>
        <color rgb="FF000000"/>
        <rFont val="Calibri"/>
      </rPr>
      <t xml:space="preserve">
</t>
    </r>
    <r>
      <rPr>
        <sz val="11"/>
        <color rgb="FF000000"/>
        <rFont val="Calibri"/>
      </rPr>
      <t>Step 2: Verify that the policy map reserves the bandwidth for each traffic type as shown in the following example:</t>
    </r>
    <r>
      <rPr>
        <sz val="11"/>
        <color rgb="FF000000"/>
        <rFont val="Calibri"/>
      </rPr>
      <t xml:space="preserve">
</t>
    </r>
    <r>
      <rPr>
        <sz val="11"/>
        <color rgb="FF000000"/>
        <rFont val="Calibri"/>
      </rPr>
      <t>policy-map QOS_POLICY</t>
    </r>
    <r>
      <rPr>
        <sz val="11"/>
        <color rgb="FF000000"/>
        <rFont val="Calibri"/>
      </rPr>
      <t xml:space="preserve">
</t>
    </r>
    <r>
      <rPr>
        <sz val="11"/>
        <color rgb="FF000000"/>
        <rFont val="Calibri"/>
      </rPr>
      <t xml:space="preserve"> class CONTROL_PLANE</t>
    </r>
    <r>
      <rPr>
        <sz val="11"/>
        <color rgb="FF000000"/>
        <rFont val="Calibri"/>
      </rPr>
      <t xml:space="preserve">
</t>
    </r>
    <r>
      <rPr>
        <sz val="11"/>
        <color rgb="FF000000"/>
        <rFont val="Calibri"/>
      </rPr>
      <t xml:space="preserve">    priority percent 10</t>
    </r>
    <r>
      <rPr>
        <sz val="11"/>
        <color rgb="FF000000"/>
        <rFont val="Calibri"/>
      </rPr>
      <t xml:space="preserve">
</t>
    </r>
    <r>
      <rPr>
        <sz val="11"/>
        <color rgb="FF000000"/>
        <rFont val="Calibri"/>
      </rPr>
      <t xml:space="preserve"> class C2_VOICE</t>
    </r>
    <r>
      <rPr>
        <sz val="11"/>
        <color rgb="FF000000"/>
        <rFont val="Calibri"/>
      </rPr>
      <t xml:space="preserve">
</t>
    </r>
    <r>
      <rPr>
        <sz val="11"/>
        <color rgb="FF000000"/>
        <rFont val="Calibri"/>
      </rPr>
      <t xml:space="preserve">    priority percent 10</t>
    </r>
    <r>
      <rPr>
        <sz val="11"/>
        <color rgb="FF000000"/>
        <rFont val="Calibri"/>
      </rPr>
      <t xml:space="preserve">
</t>
    </r>
    <r>
      <rPr>
        <sz val="11"/>
        <color rgb="FF000000"/>
        <rFont val="Calibri"/>
      </rPr>
      <t xml:space="preserve"> class VOICE</t>
    </r>
    <r>
      <rPr>
        <sz val="11"/>
        <color rgb="FF000000"/>
        <rFont val="Calibri"/>
      </rPr>
      <t xml:space="preserve">
</t>
    </r>
    <r>
      <rPr>
        <sz val="11"/>
        <color rgb="FF000000"/>
        <rFont val="Calibri"/>
      </rPr>
      <t xml:space="preserve">    priority percent 15</t>
    </r>
    <r>
      <rPr>
        <sz val="11"/>
        <color rgb="FF000000"/>
        <rFont val="Calibri"/>
      </rPr>
      <t xml:space="preserve">
</t>
    </r>
    <r>
      <rPr>
        <sz val="11"/>
        <color rgb="FF000000"/>
        <rFont val="Calibri"/>
      </rPr>
      <t xml:space="preserve"> class VIDEO</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 xml:space="preserve"> class PREFERRED_DATA</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 xml:space="preserve"> class class-default</t>
    </r>
    <r>
      <rPr>
        <sz val="11"/>
        <color rgb="FF000000"/>
        <rFont val="Calibri"/>
      </rPr>
      <t xml:space="preserve">
</t>
    </r>
    <r>
      <rPr>
        <sz val="11"/>
        <color rgb="FF000000"/>
        <rFont val="Calibri"/>
      </rPr>
      <t xml:space="preserve">    bandwidth percent 15</t>
    </r>
    <r>
      <rPr>
        <sz val="11"/>
        <color rgb="FF000000"/>
        <rFont val="Calibri"/>
      </rPr>
      <t xml:space="preserve">
</t>
    </r>
    <r>
      <rPr>
        <sz val="11"/>
        <color rgb="FF000000"/>
        <rFont val="Calibri"/>
      </rPr>
      <t>Step 3: Verify that an output service policy is bound to all interfaces as shown in the configuration example below.</t>
    </r>
    <r>
      <rPr>
        <sz val="11"/>
        <color rgb="FF000000"/>
        <rFont val="Calibri"/>
      </rPr>
      <t xml:space="preserve">
</t>
    </r>
    <r>
      <rPr>
        <sz val="11"/>
        <color rgb="FF000000"/>
        <rFont val="Calibri"/>
      </rPr>
      <t>interface GigabitEthernet1/1</t>
    </r>
    <r>
      <rPr>
        <sz val="11"/>
        <color rgb="FF000000"/>
        <rFont val="Calibri"/>
      </rPr>
      <t xml:space="preserve">
</t>
    </r>
    <r>
      <rPr>
        <sz val="11"/>
        <color rgb="FF000000"/>
        <rFont val="Calibri"/>
      </rPr>
      <t xml:space="preserve"> ip address 10.1.15.5 255.255.255.252</t>
    </r>
    <r>
      <rPr>
        <sz val="11"/>
        <color rgb="FF000000"/>
        <rFont val="Calibri"/>
      </rPr>
      <t xml:space="preserve">
</t>
    </r>
    <r>
      <rPr>
        <sz val="11"/>
        <color rgb="FF000000"/>
        <rFont val="Calibri"/>
      </rPr>
      <t xml:space="preserve"> service-policy output QOS_POLICY</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GigabitEthernet1/2</t>
    </r>
    <r>
      <rPr>
        <sz val="11"/>
        <color rgb="FF000000"/>
        <rFont val="Calibri"/>
      </rPr>
      <t xml:space="preserve">
</t>
    </r>
    <r>
      <rPr>
        <sz val="11"/>
        <color rgb="FF000000"/>
        <rFont val="Calibri"/>
      </rPr>
      <t xml:space="preserve"> ip address 10.1.15.8 255.255.255.252</t>
    </r>
    <r>
      <rPr>
        <sz val="11"/>
        <color rgb="FF000000"/>
        <rFont val="Calibri"/>
      </rPr>
      <t xml:space="preserve">
</t>
    </r>
    <r>
      <rPr>
        <sz val="11"/>
        <color rgb="FF000000"/>
        <rFont val="Calibri"/>
      </rPr>
      <t xml:space="preserve"> service-policy output QOS_POLICY</t>
    </r>
    <r>
      <rPr>
        <sz val="11"/>
        <color rgb="FF000000"/>
        <rFont val="Calibri"/>
      </rPr>
      <t xml:space="preserve">
</t>
    </r>
    <r>
      <rPr>
        <sz val="11"/>
        <color rgb="FF000000"/>
        <rFont val="Calibri"/>
      </rPr>
      <t>If the router is not configured to implement a QoS policy in accordance with the QoS DODIN Technical Profile, this is a finding.</t>
    </r>
  </si>
  <si>
    <t>V-216621</t>
  </si>
  <si>
    <r>
      <rPr>
        <sz val="11"/>
        <rFont val="Calibri"/>
      </rPr>
      <t>The Cisco PE router must be configured to enforce a Quality-of-Service (QoS) policy to limit the effects of packet flooding denial-of-service (DoS) attacks.</t>
    </r>
  </si>
  <si>
    <r>
      <rPr>
        <sz val="11"/>
        <color rgb="FF000000"/>
        <rFont val="Calibri"/>
      </rPr>
      <t>Step 1: Configure a class map for the SCAVENGER class.</t>
    </r>
    <r>
      <rPr>
        <sz val="11"/>
        <color rgb="FF000000"/>
        <rFont val="Calibri"/>
      </rPr>
      <t xml:space="preserve">
</t>
    </r>
    <r>
      <rPr>
        <sz val="11"/>
        <color rgb="FF000000"/>
        <rFont val="Calibri"/>
      </rPr>
      <t>R5(config)#class-map match-all SCAVENGER</t>
    </r>
    <r>
      <rPr>
        <sz val="11"/>
        <color rgb="FF000000"/>
        <rFont val="Calibri"/>
      </rPr>
      <t xml:space="preserve">
</t>
    </r>
    <r>
      <rPr>
        <sz val="11"/>
        <color rgb="FF000000"/>
        <rFont val="Calibri"/>
      </rPr>
      <t>R5(config-cmap)#match ip dscp cs1</t>
    </r>
    <r>
      <rPr>
        <sz val="11"/>
        <color rgb="FF000000"/>
        <rFont val="Calibri"/>
      </rPr>
      <t xml:space="preserve">
</t>
    </r>
    <r>
      <rPr>
        <sz val="11"/>
        <color rgb="FF000000"/>
        <rFont val="Calibri"/>
      </rPr>
      <t>Step 2: Add the SCAVENGER class to the policy map as shown in the example below.</t>
    </r>
    <r>
      <rPr>
        <sz val="11"/>
        <color rgb="FF000000"/>
        <rFont val="Calibri"/>
      </rPr>
      <t xml:space="preserve">
</t>
    </r>
    <r>
      <rPr>
        <sz val="11"/>
        <color rgb="FF000000"/>
        <rFont val="Calibri"/>
      </rPr>
      <t>R5(config)#policy-map QOS_POLICY</t>
    </r>
    <r>
      <rPr>
        <sz val="11"/>
        <color rgb="FF000000"/>
        <rFont val="Calibri"/>
      </rPr>
      <t xml:space="preserve">
</t>
    </r>
    <r>
      <rPr>
        <sz val="11"/>
        <color rgb="FF000000"/>
        <rFont val="Calibri"/>
      </rPr>
      <t>R5(config-pmap-c)#no class class-default</t>
    </r>
    <r>
      <rPr>
        <sz val="11"/>
        <color rgb="FF000000"/>
        <rFont val="Calibri"/>
      </rPr>
      <t xml:space="preserve">
</t>
    </r>
    <r>
      <rPr>
        <sz val="11"/>
        <color rgb="FF000000"/>
        <rFont val="Calibri"/>
      </rPr>
      <t>R5(config-pmap)#class SCAVENGER</t>
    </r>
    <r>
      <rPr>
        <sz val="11"/>
        <color rgb="FF000000"/>
        <rFont val="Calibri"/>
      </rPr>
      <t xml:space="preserve">
</t>
    </r>
    <r>
      <rPr>
        <sz val="11"/>
        <color rgb="FF000000"/>
        <rFont val="Calibri"/>
      </rPr>
      <t>R5(config-pmap-c)#bandwidth percent 5</t>
    </r>
    <r>
      <rPr>
        <sz val="11"/>
        <color rgb="FF000000"/>
        <rFont val="Calibri"/>
      </rPr>
      <t xml:space="preserve">
</t>
    </r>
    <r>
      <rPr>
        <sz val="11"/>
        <color rgb="FF000000"/>
        <rFont val="Calibri"/>
      </rPr>
      <t>R5(config-pmap-c)#class class-default</t>
    </r>
    <r>
      <rPr>
        <sz val="11"/>
        <color rgb="FF000000"/>
        <rFont val="Calibri"/>
      </rPr>
      <t xml:space="preserve">
</t>
    </r>
    <r>
      <rPr>
        <sz val="11"/>
        <color rgb="FF000000"/>
        <rFont val="Calibri"/>
      </rPr>
      <t>R5(config-pmap-c)#bandwidth percent 10</t>
    </r>
    <r>
      <rPr>
        <sz val="11"/>
        <color rgb="FF000000"/>
        <rFont val="Calibri"/>
      </rPr>
      <t xml:space="preserve">
</t>
    </r>
    <r>
      <rPr>
        <sz val="11"/>
        <color rgb="FF000000"/>
        <rFont val="Calibri"/>
      </rPr>
      <t>R5(config-pmap-c)#end</t>
    </r>
  </si>
  <si>
    <r>
      <rPr>
        <sz val="11"/>
        <color rgb="FF000000"/>
        <rFont val="Calibri"/>
      </rPr>
      <t xml:space="preserve">DoS is a condition when a resource is not available for legitimate users. Packet flooding distributed denial-of-service (DDoS) attacks are referred to as volumetric attacks and have the objective of overloading a network or circuit to deny or seriously degrade performance, which denies access to the services that normally traverse the network or circuit. Volumetric attacks have become relatively easy to launch using readily available tools such as Low Orbit Ion Cannon or botnets. </t>
    </r>
    <r>
      <rPr>
        <sz val="11"/>
        <color rgb="FF000000"/>
        <rFont val="Calibri"/>
      </rPr>
      <t xml:space="preserve">
</t>
    </r>
    <r>
      <rPr>
        <sz val="11"/>
        <color rgb="FF000000"/>
        <rFont val="Calibri"/>
      </rPr>
      <t>Measures to mitigate the effects of a successful volumetric attack must be taken to ensure that sufficient capacity is available for mission-critical traffic. Managing capacity may include, for example, establishing selected network usage priorities or quotas and enforcing them using rate limiting, Quality of Service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</si>
  <si>
    <r>
      <rPr>
        <sz val="11"/>
        <color rgb="FF000000"/>
        <rFont val="Calibri"/>
      </rPr>
      <t>Review the router configuration to determine if it is configured to enforce a QoS policy to limit the effects of packet flooding DoS attacks.</t>
    </r>
    <r>
      <rPr>
        <sz val="11"/>
        <color rgb="FF000000"/>
        <rFont val="Calibri"/>
      </rPr>
      <t xml:space="preserve">
</t>
    </r>
    <r>
      <rPr>
        <sz val="11"/>
        <color rgb="FF000000"/>
        <rFont val="Calibri"/>
      </rPr>
      <t>Step 1: Verify that a class map has been configured for the Scavenger class as shown in the example below.</t>
    </r>
    <r>
      <rPr>
        <sz val="11"/>
        <color rgb="FF000000"/>
        <rFont val="Calibri"/>
      </rPr>
      <t xml:space="preserve">
</t>
    </r>
    <r>
      <rPr>
        <sz val="11"/>
        <color rgb="FF000000"/>
        <rFont val="Calibri"/>
      </rPr>
      <t>class-map match-all SCAVENGER</t>
    </r>
    <r>
      <rPr>
        <sz val="11"/>
        <color rgb="FF000000"/>
        <rFont val="Calibri"/>
      </rPr>
      <t xml:space="preserve">
</t>
    </r>
    <r>
      <rPr>
        <sz val="11"/>
        <color rgb="FF000000"/>
        <rFont val="Calibri"/>
      </rPr>
      <t xml:space="preserve"> match ip dscp cs1</t>
    </r>
    <r>
      <rPr>
        <sz val="11"/>
        <color rgb="FF000000"/>
        <rFont val="Calibri"/>
      </rPr>
      <t xml:space="preserve">
</t>
    </r>
    <r>
      <rPr>
        <sz val="11"/>
        <color rgb="FF000000"/>
        <rFont val="Calibri"/>
      </rPr>
      <t xml:space="preserve">Step 2: Verify that the policy map includes the SCAVENGER class with low priority as shown in the following example below. </t>
    </r>
    <r>
      <rPr>
        <sz val="11"/>
        <color rgb="FF000000"/>
        <rFont val="Calibri"/>
      </rPr>
      <t xml:space="preserve">
</t>
    </r>
    <r>
      <rPr>
        <sz val="11"/>
        <color rgb="FF000000"/>
        <rFont val="Calibri"/>
      </rPr>
      <t>policy-map QOS_POLICY</t>
    </r>
    <r>
      <rPr>
        <sz val="11"/>
        <color rgb="FF000000"/>
        <rFont val="Calibri"/>
      </rPr>
      <t xml:space="preserve">
</t>
    </r>
    <r>
      <rPr>
        <sz val="11"/>
        <color rgb="FF000000"/>
        <rFont val="Calibri"/>
      </rPr>
      <t xml:space="preserve"> class CONTROL_PLANE</t>
    </r>
    <r>
      <rPr>
        <sz val="11"/>
        <color rgb="FF000000"/>
        <rFont val="Calibri"/>
      </rPr>
      <t xml:space="preserve">
</t>
    </r>
    <r>
      <rPr>
        <sz val="11"/>
        <color rgb="FF000000"/>
        <rFont val="Calibri"/>
      </rPr>
      <t xml:space="preserve">    priority percent 10</t>
    </r>
    <r>
      <rPr>
        <sz val="11"/>
        <color rgb="FF000000"/>
        <rFont val="Calibri"/>
      </rPr>
      <t xml:space="preserve">
</t>
    </r>
    <r>
      <rPr>
        <sz val="11"/>
        <color rgb="FF000000"/>
        <rFont val="Calibri"/>
      </rPr>
      <t xml:space="preserve"> class C2_VOICE</t>
    </r>
    <r>
      <rPr>
        <sz val="11"/>
        <color rgb="FF000000"/>
        <rFont val="Calibri"/>
      </rPr>
      <t xml:space="preserve">
</t>
    </r>
    <r>
      <rPr>
        <sz val="11"/>
        <color rgb="FF000000"/>
        <rFont val="Calibri"/>
      </rPr>
      <t xml:space="preserve">    priority percent 10</t>
    </r>
    <r>
      <rPr>
        <sz val="11"/>
        <color rgb="FF000000"/>
        <rFont val="Calibri"/>
      </rPr>
      <t xml:space="preserve">
</t>
    </r>
    <r>
      <rPr>
        <sz val="11"/>
        <color rgb="FF000000"/>
        <rFont val="Calibri"/>
      </rPr>
      <t xml:space="preserve"> class VOICE</t>
    </r>
    <r>
      <rPr>
        <sz val="11"/>
        <color rgb="FF000000"/>
        <rFont val="Calibri"/>
      </rPr>
      <t xml:space="preserve">
</t>
    </r>
    <r>
      <rPr>
        <sz val="11"/>
        <color rgb="FF000000"/>
        <rFont val="Calibri"/>
      </rPr>
      <t xml:space="preserve">    priority percent 15</t>
    </r>
    <r>
      <rPr>
        <sz val="11"/>
        <color rgb="FF000000"/>
        <rFont val="Calibri"/>
      </rPr>
      <t xml:space="preserve">
</t>
    </r>
    <r>
      <rPr>
        <sz val="11"/>
        <color rgb="FF000000"/>
        <rFont val="Calibri"/>
      </rPr>
      <t xml:space="preserve"> class VIDEO</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 xml:space="preserve"> class PREFERRED_DATA</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class SCAVENGER</t>
    </r>
    <r>
      <rPr>
        <sz val="11"/>
        <color rgb="FF000000"/>
        <rFont val="Calibri"/>
      </rPr>
      <t xml:space="preserve">
</t>
    </r>
    <r>
      <rPr>
        <sz val="11"/>
        <color rgb="FF000000"/>
        <rFont val="Calibri"/>
      </rPr>
      <t xml:space="preserve">    bandwidth percent 5</t>
    </r>
    <r>
      <rPr>
        <sz val="11"/>
        <color rgb="FF000000"/>
        <rFont val="Calibri"/>
      </rPr>
      <t xml:space="preserve">
</t>
    </r>
    <r>
      <rPr>
        <sz val="11"/>
        <color rgb="FF000000"/>
        <rFont val="Calibri"/>
      </rPr>
      <t xml:space="preserve"> class class-default</t>
    </r>
    <r>
      <rPr>
        <sz val="11"/>
        <color rgb="FF000000"/>
        <rFont val="Calibri"/>
      </rPr>
      <t xml:space="preserve">
</t>
    </r>
    <r>
      <rPr>
        <sz val="11"/>
        <color rgb="FF000000"/>
        <rFont val="Calibri"/>
      </rPr>
      <t xml:space="preserve">    bandwidth percent 10</t>
    </r>
    <r>
      <rPr>
        <sz val="11"/>
        <color rgb="FF000000"/>
        <rFont val="Calibri"/>
      </rPr>
      <t xml:space="preserve">
</t>
    </r>
    <r>
      <rPr>
        <sz val="11"/>
        <color rgb="FF000000"/>
        <rFont val="Calibri"/>
      </rPr>
      <t>Note: Traffic out of profile must be marked at the customer access layer or CE egress edge.</t>
    </r>
    <r>
      <rPr>
        <sz val="11"/>
        <color rgb="FF000000"/>
        <rFont val="Calibri"/>
      </rPr>
      <t xml:space="preserve">
</t>
    </r>
    <r>
      <rPr>
        <sz val="11"/>
        <color rgb="FF000000"/>
        <rFont val="Calibri"/>
      </rPr>
      <t>If the router is not configured to enforce a QoS policy to limit the effects of packet flooding DoS attacks, this is a finding.</t>
    </r>
  </si>
  <si>
    <t>V-216622</t>
  </si>
  <si>
    <r>
      <rPr>
        <sz val="11"/>
        <rFont val="Calibri"/>
      </rPr>
      <t>The Cisco multicast router must be configured to disable Protocol Independent Multicast (PIM) on all interfaces that are not required to support multicast routing.</t>
    </r>
  </si>
  <si>
    <r>
      <rPr>
        <sz val="11"/>
        <color rgb="FF000000"/>
        <rFont val="Calibri"/>
      </rPr>
      <t>Document all enabled interfaces for PIM in the network's multicast topology diagram. Disable support for PIM on interfaces that are not required to support it.</t>
    </r>
    <r>
      <rPr>
        <sz val="11"/>
        <color rgb="FF000000"/>
        <rFont val="Calibri"/>
      </rPr>
      <t xml:space="preserve">
</t>
    </r>
    <r>
      <rPr>
        <sz val="11"/>
        <color rgb="FF000000"/>
        <rFont val="Calibri"/>
      </rPr>
      <t>R5(config)#int g1/1</t>
    </r>
    <r>
      <rPr>
        <sz val="11"/>
        <color rgb="FF000000"/>
        <rFont val="Calibri"/>
      </rPr>
      <t xml:space="preserve">
</t>
    </r>
    <r>
      <rPr>
        <sz val="11"/>
        <color rgb="FF000000"/>
        <rFont val="Calibri"/>
      </rPr>
      <t>R5(config-if)#no ip pim sparse-mode</t>
    </r>
  </si>
  <si>
    <r>
      <rPr>
        <sz val="11"/>
        <color rgb="FF000000"/>
        <rFont val="Calibri"/>
      </rPr>
      <t xml:space="preserve">If multicast traffic is forwarded beyond the intended boundary, it is possible that it can be intercepted by unauthorized or unintended personnel. Limiting where, within the network, a given multicast group's data is permitted to flow is an important first step in improving multicast security. </t>
    </r>
    <r>
      <rPr>
        <sz val="11"/>
        <color rgb="FF000000"/>
        <rFont val="Calibri"/>
      </rPr>
      <t xml:space="preserve">
</t>
    </r>
    <r>
      <rPr>
        <sz val="11"/>
        <color rgb="FF000000"/>
        <rFont val="Calibri"/>
      </rPr>
      <t xml:space="preserve">A scope zone is an instance of a connected region of a given scope. Zones of the same scope cannot overlap while zones of a smaller scope will fit completely within a zone of a larger scope. For example, Admin-local scope is smaller than Site-local scope, so the administratively configured boundary fits within the bounds of a site. According to RFC 4007 IPv6 Scoped Address Architecture (section 5), scope zones are also required to be "convex from a routing perspective"; that is, packets routed within a zone must not pass through any links that are outside of the zone. This requirement forces each zone to be one contiguous island rather than a series of separate islands. </t>
    </r>
    <r>
      <rPr>
        <sz val="11"/>
        <color rgb="FF000000"/>
        <rFont val="Calibri"/>
      </rPr>
      <t xml:space="preserve">
</t>
    </r>
    <r>
      <rPr>
        <sz val="11"/>
        <color rgb="FF000000"/>
        <rFont val="Calibri"/>
      </rPr>
      <t>As stated in the DoD IPv6 IA Guidance for MO3, "One should be able to identify all interfaces of a zone by drawing a closed loop on their network diagram, engulfing some routers and passing through some routers to include only some of their interfaces." Therefore, it is imperative that the network engineers have documented their multicast topology and thereby knows which interfaces are enabled for multicast. Once this is done, the zones can be scoped as required.</t>
    </r>
  </si>
  <si>
    <r>
      <rPr>
        <sz val="11"/>
        <color rgb="FF000000"/>
        <rFont val="Calibri"/>
      </rPr>
      <t>Step 1: Review the network's multicast topology diagram.</t>
    </r>
    <r>
      <rPr>
        <sz val="11"/>
        <color rgb="FF000000"/>
        <rFont val="Calibri"/>
      </rPr>
      <t xml:space="preserve">
</t>
    </r>
    <r>
      <rPr>
        <sz val="11"/>
        <color rgb="FF000000"/>
        <rFont val="Calibri"/>
      </rPr>
      <t>Step 2:  Review the router configuration to verify that only the PIM interfaces as shown in the multicast topology diagram are enabled for PIM as shown in the example below.</t>
    </r>
    <r>
      <rPr>
        <sz val="11"/>
        <color rgb="FF000000"/>
        <rFont val="Calibri"/>
      </rPr>
      <t xml:space="preserve">
</t>
    </r>
    <r>
      <rPr>
        <sz val="11"/>
        <color rgb="FF000000"/>
        <rFont val="Calibri"/>
      </rPr>
      <t>interface GigabitEthernet1/1</t>
    </r>
    <r>
      <rPr>
        <sz val="11"/>
        <color rgb="FF000000"/>
        <rFont val="Calibri"/>
      </rPr>
      <t xml:space="preserve">
</t>
    </r>
    <r>
      <rPr>
        <sz val="11"/>
        <color rgb="FF000000"/>
        <rFont val="Calibri"/>
      </rPr>
      <t xml:space="preserve"> ip address 10.1.3.3 255.255.255.0</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If an interface is not required to support multicast routing and it is enabled, this is a finding.</t>
    </r>
  </si>
  <si>
    <t>V-216623</t>
  </si>
  <si>
    <r>
      <rPr>
        <sz val="11"/>
        <rFont val="Calibri"/>
      </rPr>
      <t>The Cisco multicast router must be configured to bind a Protocol Independent Multicast (PIM) neighbor filter to interfaces that have PIM enabled.</t>
    </r>
  </si>
  <si>
    <r>
      <rPr>
        <sz val="11"/>
        <color rgb="FF000000"/>
        <rFont val="Calibri"/>
      </rPr>
      <t>This requirement is not applicable for the DODIN Backbone.</t>
    </r>
    <r>
      <rPr>
        <sz val="11"/>
        <color rgb="FF000000"/>
        <rFont val="Calibri"/>
      </rPr>
      <t xml:space="preserve">
</t>
    </r>
    <r>
      <rPr>
        <sz val="11"/>
        <color rgb="FF000000"/>
        <rFont val="Calibri"/>
      </rPr>
      <t>Configure neighbor ACLs to only accept PIM control plane traffic from documented PIM neighbors. Bind neighbor ACLs to all PIM enabled interfaces.</t>
    </r>
    <r>
      <rPr>
        <sz val="11"/>
        <color rgb="FF000000"/>
        <rFont val="Calibri"/>
      </rPr>
      <t xml:space="preserve">
</t>
    </r>
    <r>
      <rPr>
        <sz val="11"/>
        <color rgb="FF000000"/>
        <rFont val="Calibri"/>
      </rPr>
      <t>Step 1: Configure ACL for PIM neighbors</t>
    </r>
    <r>
      <rPr>
        <sz val="11"/>
        <color rgb="FF000000"/>
        <rFont val="Calibri"/>
      </rPr>
      <t xml:space="preserve">
</t>
    </r>
    <r>
      <rPr>
        <sz val="11"/>
        <color rgb="FF000000"/>
        <rFont val="Calibri"/>
      </rPr>
      <t>R2(config)#ip access-list standard PIM_NEIGHBORS</t>
    </r>
    <r>
      <rPr>
        <sz val="11"/>
        <color rgb="FF000000"/>
        <rFont val="Calibri"/>
      </rPr>
      <t xml:space="preserve">
</t>
    </r>
    <r>
      <rPr>
        <sz val="11"/>
        <color rgb="FF000000"/>
        <rFont val="Calibri"/>
      </rPr>
      <t>R2(config-std-nacl)#permit 10.1.2.6</t>
    </r>
    <r>
      <rPr>
        <sz val="11"/>
        <color rgb="FF000000"/>
        <rFont val="Calibri"/>
      </rPr>
      <t xml:space="preserve">
</t>
    </r>
    <r>
      <rPr>
        <sz val="11"/>
        <color rgb="FF000000"/>
        <rFont val="Calibri"/>
      </rPr>
      <t>R2(config-std-nacl)#exit</t>
    </r>
    <r>
      <rPr>
        <sz val="11"/>
        <color rgb="FF000000"/>
        <rFont val="Calibri"/>
      </rPr>
      <t xml:space="preserve">
</t>
    </r>
    <r>
      <rPr>
        <sz val="11"/>
        <color rgb="FF000000"/>
        <rFont val="Calibri"/>
      </rPr>
      <t>Step 2: Apply the ACL to all interfaces enabled for PIM</t>
    </r>
    <r>
      <rPr>
        <sz val="11"/>
        <color rgb="FF000000"/>
        <rFont val="Calibri"/>
      </rPr>
      <t xml:space="preserve">
</t>
    </r>
    <r>
      <rPr>
        <sz val="11"/>
        <color rgb="FF000000"/>
        <rFont val="Calibri"/>
      </rPr>
      <t>R2(config)#int g1/1</t>
    </r>
    <r>
      <rPr>
        <sz val="11"/>
        <color rgb="FF000000"/>
        <rFont val="Calibri"/>
      </rPr>
      <t xml:space="preserve">
</t>
    </r>
    <r>
      <rPr>
        <sz val="11"/>
        <color rgb="FF000000"/>
        <rFont val="Calibri"/>
      </rPr>
      <t>R2(config-if)#ip pim neighbor-filter PIM_NEIGHBORS</t>
    </r>
  </si>
  <si>
    <r>
      <rPr>
        <sz val="11"/>
        <color rgb="FF000000"/>
        <rFont val="Calibri"/>
      </rPr>
      <t>PIM is a routing protocol used to build multicast distribution trees for forwarding multicast traffic across the network infrastructure. PIM traffic must be limited to only known PIM neighbors by configuring and binding a PIM neighbor filter to those interfaces that have PIM enabled. If a PIM neighbor filter is not applied to those interfaces that have PIM enabled, unauthorized routers can join the PIM domain, discover and use the rendezvous points, and also advertise their rendezvous points into the domain. This can result in a denial of service by traffic flooding or result in the unauthorized transfer of data.</t>
    </r>
  </si>
  <si>
    <r>
      <rPr>
        <sz val="11"/>
        <color rgb="FF000000"/>
        <rFont val="Calibri"/>
      </rPr>
      <t>This requirement is not applicable for the DODIN Backbone.</t>
    </r>
    <r>
      <rPr>
        <sz val="11"/>
        <color rgb="FF000000"/>
        <rFont val="Calibri"/>
      </rPr>
      <t xml:space="preserve">
</t>
    </r>
    <r>
      <rPr>
        <sz val="11"/>
        <color rgb="FF000000"/>
        <rFont val="Calibri"/>
      </rPr>
      <t>Step 1: Verify all interfaces enabled for PIM have a neighbor ACL bound to the interface as shown in the example below.</t>
    </r>
    <r>
      <rPr>
        <sz val="11"/>
        <color rgb="FF000000"/>
        <rFont val="Calibri"/>
      </rPr>
      <t xml:space="preserve">
</t>
    </r>
    <r>
      <rPr>
        <sz val="11"/>
        <color rgb="FF000000"/>
        <rFont val="Calibri"/>
      </rPr>
      <t>interface GigabitEthernet1/1</t>
    </r>
    <r>
      <rPr>
        <sz val="11"/>
        <color rgb="FF000000"/>
        <rFont val="Calibri"/>
      </rPr>
      <t xml:space="preserve">
</t>
    </r>
    <r>
      <rPr>
        <sz val="11"/>
        <color rgb="FF000000"/>
        <rFont val="Calibri"/>
      </rPr>
      <t xml:space="preserve"> ip address 10.1.2.2 255.255.255.0</t>
    </r>
    <r>
      <rPr>
        <sz val="11"/>
        <color rgb="FF000000"/>
        <rFont val="Calibri"/>
      </rPr>
      <t xml:space="preserve">
</t>
    </r>
    <r>
      <rPr>
        <sz val="11"/>
        <color rgb="FF000000"/>
        <rFont val="Calibri"/>
      </rPr>
      <t xml:space="preserve"> ip pim neighbor-filter PIM_NEIGHBORS</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Step 2: Review the configured ACL for filtering PIM neighbors as shown in the example below.</t>
    </r>
    <r>
      <rPr>
        <sz val="11"/>
        <color rgb="FF000000"/>
        <rFont val="Calibri"/>
      </rPr>
      <t xml:space="preserve">
</t>
    </r>
    <r>
      <rPr>
        <sz val="11"/>
        <color rgb="FF000000"/>
        <rFont val="Calibri"/>
      </rPr>
      <t>ip access-list standard PIM_NEIGHBORS</t>
    </r>
    <r>
      <rPr>
        <sz val="11"/>
        <color rgb="FF000000"/>
        <rFont val="Calibri"/>
      </rPr>
      <t xml:space="preserve">
</t>
    </r>
    <r>
      <rPr>
        <sz val="11"/>
        <color rgb="FF000000"/>
        <rFont val="Calibri"/>
      </rPr>
      <t xml:space="preserve"> permit 10.1.2.6</t>
    </r>
    <r>
      <rPr>
        <sz val="11"/>
        <color rgb="FF000000"/>
        <rFont val="Calibri"/>
      </rPr>
      <t xml:space="preserve">
</t>
    </r>
    <r>
      <rPr>
        <sz val="11"/>
        <color rgb="FF000000"/>
        <rFont val="Calibri"/>
      </rPr>
      <t>If PIM neighbor ACLs are not bound to all interfaces that have PIM enabled, this is a finding.</t>
    </r>
  </si>
  <si>
    <t>V-216624</t>
  </si>
  <si>
    <r>
      <rPr>
        <sz val="11"/>
        <rFont val="Calibri"/>
      </rPr>
      <t>The Cisco multicast edge router must be configured to establish boundaries for administratively scoped multicast traffic.</t>
    </r>
  </si>
  <si>
    <r>
      <rPr>
        <sz val="11"/>
        <color rgb="FF000000"/>
        <rFont val="Calibri"/>
      </rPr>
      <t>Step 1: Configure the ACL to deny packets with multicast administratively scoped destination addresses as shown in the example below.</t>
    </r>
    <r>
      <rPr>
        <sz val="11"/>
        <color rgb="FF000000"/>
        <rFont val="Calibri"/>
      </rPr>
      <t xml:space="preserve">
</t>
    </r>
    <r>
      <rPr>
        <sz val="11"/>
        <color rgb="FF000000"/>
        <rFont val="Calibri"/>
      </rPr>
      <t>R2(config)#ip access-list standard MULTICAST_SCOPE</t>
    </r>
    <r>
      <rPr>
        <sz val="11"/>
        <color rgb="FF000000"/>
        <rFont val="Calibri"/>
      </rPr>
      <t xml:space="preserve">
</t>
    </r>
    <r>
      <rPr>
        <sz val="11"/>
        <color rgb="FF000000"/>
        <rFont val="Calibri"/>
      </rPr>
      <t>R2(config-std-nacl)#deny 239.0.0.0 0.255.255.255</t>
    </r>
    <r>
      <rPr>
        <sz val="11"/>
        <color rgb="FF000000"/>
        <rFont val="Calibri"/>
      </rPr>
      <t xml:space="preserve">
</t>
    </r>
    <r>
      <rPr>
        <sz val="11"/>
        <color rgb="FF000000"/>
        <rFont val="Calibri"/>
      </rPr>
      <t>R2(config-std-nacl)#permit any</t>
    </r>
    <r>
      <rPr>
        <sz val="11"/>
        <color rgb="FF000000"/>
        <rFont val="Calibri"/>
      </rPr>
      <t xml:space="preserve">
</t>
    </r>
    <r>
      <rPr>
        <sz val="11"/>
        <color rgb="FF000000"/>
        <rFont val="Calibri"/>
      </rPr>
      <t>R2(config-std-nacl)#exit</t>
    </r>
    <r>
      <rPr>
        <sz val="11"/>
        <color rgb="FF000000"/>
        <rFont val="Calibri"/>
      </rPr>
      <t xml:space="preserve">
</t>
    </r>
    <r>
      <rPr>
        <sz val="11"/>
        <color rgb="FF000000"/>
        <rFont val="Calibri"/>
      </rPr>
      <t>Step 2: Apply the multicast boundary at the appropriate interfaces as shown in the example below.</t>
    </r>
    <r>
      <rPr>
        <sz val="11"/>
        <color rgb="FF000000"/>
        <rFont val="Calibri"/>
      </rPr>
      <t xml:space="preserve">
</t>
    </r>
    <r>
      <rPr>
        <sz val="11"/>
        <color rgb="FF000000"/>
        <rFont val="Calibri"/>
      </rPr>
      <t>R2(config)#int g1/2</t>
    </r>
    <r>
      <rPr>
        <sz val="11"/>
        <color rgb="FF000000"/>
        <rFont val="Calibri"/>
      </rPr>
      <t xml:space="preserve">
</t>
    </r>
    <r>
      <rPr>
        <sz val="11"/>
        <color rgb="FF000000"/>
        <rFont val="Calibri"/>
      </rPr>
      <t>R2(config-if)#ip multicast boundary MULTICAST_SCOPE</t>
    </r>
    <r>
      <rPr>
        <sz val="11"/>
        <color rgb="FF000000"/>
        <rFont val="Calibri"/>
      </rPr>
      <t xml:space="preserve">
</t>
    </r>
    <r>
      <rPr>
        <sz val="11"/>
        <color rgb="FF000000"/>
        <rFont val="Calibri"/>
      </rPr>
      <t>R2(config-if)#end</t>
    </r>
  </si>
  <si>
    <r>
      <rPr>
        <sz val="11"/>
        <color rgb="FF000000"/>
        <rFont val="Calibri"/>
      </rPr>
      <t>If multicast traffic is forwarded beyond the intended boundary, it is possible that it can be intercepted by unauthorized or unintended personnel.</t>
    </r>
    <r>
      <rPr>
        <sz val="11"/>
        <color rgb="FF000000"/>
        <rFont val="Calibri"/>
      </rPr>
      <t xml:space="preserve">
</t>
    </r>
    <r>
      <rPr>
        <sz val="11"/>
        <color rgb="FF000000"/>
        <rFont val="Calibri"/>
      </rPr>
      <t>Administrative scoped multicast addresses are locally assigned and are to be used exclusively by the enterprise network or enclave. Administrative scoped multicast traffic must not cross the enclave perimeter in either direction. Restricting multicast traffic makes it more difficult for a malicious user to access sensitive traffic.</t>
    </r>
    <r>
      <rPr>
        <sz val="11"/>
        <color rgb="FF000000"/>
        <rFont val="Calibri"/>
      </rPr>
      <t xml:space="preserve">
</t>
    </r>
    <r>
      <rPr>
        <sz val="11"/>
        <color rgb="FF000000"/>
        <rFont val="Calibri"/>
      </rPr>
      <t>Admin-Local scope is encouraged for any multicast traffic within a network intended for network management, as well as for control plane traffic that must reach beyond link-local destinations.</t>
    </r>
  </si>
  <si>
    <r>
      <rPr>
        <sz val="11"/>
        <color rgb="FF000000"/>
        <rFont val="Calibri"/>
      </rPr>
      <t>Review the router configuration and verify that admin-scope multicast traffic is blocked at the external edge as shown in the example below.</t>
    </r>
    <r>
      <rPr>
        <sz val="11"/>
        <color rgb="FF000000"/>
        <rFont val="Calibri"/>
      </rPr>
      <t xml:space="preserve">
</t>
    </r>
    <r>
      <rPr>
        <sz val="11"/>
        <color rgb="FF000000"/>
        <rFont val="Calibri"/>
      </rPr>
      <t>interface GigabitEthernet1/2</t>
    </r>
    <r>
      <rPr>
        <sz val="11"/>
        <color rgb="FF000000"/>
        <rFont val="Calibri"/>
      </rPr>
      <t xml:space="preserve">
</t>
    </r>
    <r>
      <rPr>
        <sz val="11"/>
        <color rgb="FF000000"/>
        <rFont val="Calibri"/>
      </rPr>
      <t xml:space="preserve"> ip address x.1.12.2 255.255.255.252</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 xml:space="preserve"> ip multicast boundary MULTICAST_SCOPE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standard MULTICAST_SCOPE</t>
    </r>
    <r>
      <rPr>
        <sz val="11"/>
        <color rgb="FF000000"/>
        <rFont val="Calibri"/>
      </rPr>
      <t xml:space="preserve">
</t>
    </r>
    <r>
      <rPr>
        <sz val="11"/>
        <color rgb="FF000000"/>
        <rFont val="Calibri"/>
      </rPr>
      <t xml:space="preserve"> deny   239.0.0.0 0.255.255.255</t>
    </r>
    <r>
      <rPr>
        <sz val="11"/>
        <color rgb="FF000000"/>
        <rFont val="Calibri"/>
      </rPr>
      <t xml:space="preserve">
</t>
    </r>
    <r>
      <rPr>
        <sz val="11"/>
        <color rgb="FF000000"/>
        <rFont val="Calibri"/>
      </rPr>
      <t xml:space="preserve"> permit any</t>
    </r>
    <r>
      <rPr>
        <sz val="11"/>
        <color rgb="FF000000"/>
        <rFont val="Calibri"/>
      </rPr>
      <t xml:space="preserve">
</t>
    </r>
    <r>
      <rPr>
        <sz val="11"/>
        <color rgb="FF000000"/>
        <rFont val="Calibri"/>
      </rPr>
      <t>If the router is not configured to establish boundaries for administratively scoped multicast traffic, this is a finding.</t>
    </r>
  </si>
  <si>
    <t>V-216625</t>
  </si>
  <si>
    <r>
      <rPr>
        <sz val="11"/>
        <rFont val="Calibri"/>
      </rPr>
      <t>The Cisco multicast Rendezvous Point (RP) router must be configured to limit the multicast forwarding cache so that its resources are not saturated by managing an overwhelming number of Protocol Independent Multicast (PIM) and Multicast Source Discovery Protocol (MSDP) source-active entries.</t>
    </r>
  </si>
  <si>
    <r>
      <rPr>
        <sz val="11"/>
        <color rgb="FF000000"/>
        <rFont val="Calibri"/>
      </rPr>
      <t>The risk associated with this requirement can be fully mitigated by configuring the router to filter PIM register messages, rate limiting the number of PIM register messages, and accept MSDP packets only from known MSDP peers.</t>
    </r>
    <r>
      <rPr>
        <sz val="11"/>
        <color rgb="FF000000"/>
        <rFont val="Calibri"/>
      </rPr>
      <t xml:space="preserve">
</t>
    </r>
    <r>
      <rPr>
        <sz val="11"/>
        <color rgb="FF000000"/>
        <rFont val="Calibri"/>
      </rPr>
      <t xml:space="preserve">Step 1: Configure the router to filter PIM register messages received from a multicast DR for any undesirable multicast groups and sources. The example below will deny any multicast streams for groups 239.5.0.0/16 and allow from only sources 10.1.2.6 and 10.1.2.7. </t>
    </r>
    <r>
      <rPr>
        <sz val="11"/>
        <color rgb="FF000000"/>
        <rFont val="Calibri"/>
      </rPr>
      <t xml:space="preserve">
</t>
    </r>
    <r>
      <rPr>
        <sz val="11"/>
        <color rgb="FF000000"/>
        <rFont val="Calibri"/>
      </rPr>
      <t>R2(config)#ip access-list extended PIM_REGISTER_FILTER</t>
    </r>
    <r>
      <rPr>
        <sz val="11"/>
        <color rgb="FF000000"/>
        <rFont val="Calibri"/>
      </rPr>
      <t xml:space="preserve">
</t>
    </r>
    <r>
      <rPr>
        <sz val="11"/>
        <color rgb="FF000000"/>
        <rFont val="Calibri"/>
      </rPr>
      <t>R2(config-ext-nacl)#deny ip any 239.5.0.0 0.0.255.255</t>
    </r>
    <r>
      <rPr>
        <sz val="11"/>
        <color rgb="FF000000"/>
        <rFont val="Calibri"/>
      </rPr>
      <t xml:space="preserve">
</t>
    </r>
    <r>
      <rPr>
        <sz val="11"/>
        <color rgb="FF000000"/>
        <rFont val="Calibri"/>
      </rPr>
      <t>R2(config-ext-nacl)#permit ip host 10.1.2.6 any</t>
    </r>
    <r>
      <rPr>
        <sz val="11"/>
        <color rgb="FF000000"/>
        <rFont val="Calibri"/>
      </rPr>
      <t xml:space="preserve">
</t>
    </r>
    <r>
      <rPr>
        <sz val="11"/>
        <color rgb="FF000000"/>
        <rFont val="Calibri"/>
      </rPr>
      <t>R2(config-ext-nacl)#permit ip host 10.1.2.7 any</t>
    </r>
    <r>
      <rPr>
        <sz val="11"/>
        <color rgb="FF000000"/>
        <rFont val="Calibri"/>
      </rPr>
      <t xml:space="preserve">
</t>
    </r>
    <r>
      <rPr>
        <sz val="11"/>
        <color rgb="FF000000"/>
        <rFont val="Calibri"/>
      </rPr>
      <t>R2(config-ext-nacl)#deny ip any any</t>
    </r>
    <r>
      <rPr>
        <sz val="11"/>
        <color rgb="FF000000"/>
        <rFont val="Calibri"/>
      </rPr>
      <t xml:space="preserve">
</t>
    </r>
    <r>
      <rPr>
        <sz val="11"/>
        <color rgb="FF000000"/>
        <rFont val="Calibri"/>
      </rPr>
      <t>R2(config-ext-nacl)#exit</t>
    </r>
    <r>
      <rPr>
        <sz val="11"/>
        <color rgb="FF000000"/>
        <rFont val="Calibri"/>
      </rPr>
      <t xml:space="preserve">
</t>
    </r>
    <r>
      <rPr>
        <sz val="11"/>
        <color rgb="FF000000"/>
        <rFont val="Calibri"/>
      </rPr>
      <t>R2(config)#ip pim accept-register list PIM_REGISTER_FILTER</t>
    </r>
    <r>
      <rPr>
        <sz val="11"/>
        <color rgb="FF000000"/>
        <rFont val="Calibri"/>
      </rPr>
      <t xml:space="preserve">
</t>
    </r>
    <r>
      <rPr>
        <sz val="11"/>
        <color rgb="FF000000"/>
        <rFont val="Calibri"/>
      </rPr>
      <t xml:space="preserve">R2(config)#end </t>
    </r>
    <r>
      <rPr>
        <sz val="11"/>
        <color rgb="FF000000"/>
        <rFont val="Calibri"/>
      </rPr>
      <t xml:space="preserve">
</t>
    </r>
    <r>
      <rPr>
        <sz val="11"/>
        <color rgb="FF000000"/>
        <rFont val="Calibri"/>
      </rPr>
      <t>Step 2: Configure the RP to rate limit the number of multicast register messages.</t>
    </r>
    <r>
      <rPr>
        <sz val="11"/>
        <color rgb="FF000000"/>
        <rFont val="Calibri"/>
      </rPr>
      <t xml:space="preserve">
</t>
    </r>
    <r>
      <rPr>
        <sz val="11"/>
        <color rgb="FF000000"/>
        <rFont val="Calibri"/>
      </rPr>
      <t>R2(config)#ip pim register-rate-limit nn</t>
    </r>
    <r>
      <rPr>
        <sz val="11"/>
        <color rgb="FF000000"/>
        <rFont val="Calibri"/>
      </rPr>
      <t xml:space="preserve">
</t>
    </r>
    <r>
      <rPr>
        <sz val="11"/>
        <color rgb="FF000000"/>
        <rFont val="Calibri"/>
      </rPr>
      <t>Step 3: Configure the receive path or interface ACLs to only accepts MSDP packets from known MSDP peers.</t>
    </r>
    <r>
      <rPr>
        <sz val="11"/>
        <color rgb="FF000000"/>
        <rFont val="Calibri"/>
      </rPr>
      <t xml:space="preserve">
</t>
    </r>
    <r>
      <rPr>
        <sz val="11"/>
        <color rgb="FF000000"/>
        <rFont val="Calibri"/>
      </rPr>
      <t>R8(config)#ip access-list extended EXTERNAL_ACL_INBOUND</t>
    </r>
    <r>
      <rPr>
        <sz val="11"/>
        <color rgb="FF000000"/>
        <rFont val="Calibri"/>
      </rPr>
      <t xml:space="preserve">
</t>
    </r>
    <r>
      <rPr>
        <sz val="11"/>
        <color rgb="FF000000"/>
        <rFont val="Calibri"/>
      </rPr>
      <t>R8(config-ext-nacl)#permit tcp any any established</t>
    </r>
    <r>
      <rPr>
        <sz val="11"/>
        <color rgb="FF000000"/>
        <rFont val="Calibri"/>
      </rPr>
      <t xml:space="preserve">
</t>
    </r>
    <r>
      <rPr>
        <sz val="11"/>
        <color rgb="FF000000"/>
        <rFont val="Calibri"/>
      </rPr>
      <t>R8(config-ext-nacl)#permit tcp host x.1.28.2 host x.1.28.8 eq 639</t>
    </r>
    <r>
      <rPr>
        <sz val="11"/>
        <color rgb="FF000000"/>
        <rFont val="Calibri"/>
      </rPr>
      <t xml:space="preserve">
</t>
    </r>
    <r>
      <rPr>
        <sz val="11"/>
        <color rgb="FF000000"/>
        <rFont val="Calibri"/>
      </rPr>
      <t>R8(config-ext-nacl)#deny tcp any host x.1.28.8 eq 639</t>
    </r>
    <r>
      <rPr>
        <sz val="11"/>
        <color rgb="FF000000"/>
        <rFont val="Calibri"/>
      </rPr>
      <t xml:space="preserve">
</t>
    </r>
    <r>
      <rPr>
        <sz val="11"/>
        <color rgb="FF000000"/>
        <rFont val="Calibri"/>
      </rPr>
      <t>R8(config-ext-nacl)#permit tcp host x.1.28.2 host x.1.28.8 eq bgp</t>
    </r>
    <r>
      <rPr>
        <sz val="11"/>
        <color rgb="FF000000"/>
        <rFont val="Calibri"/>
      </rPr>
      <t xml:space="preserve">
</t>
    </r>
    <r>
      <rPr>
        <sz val="11"/>
        <color rgb="FF000000"/>
        <rFont val="Calibri"/>
      </rPr>
      <t>R8(config-ext-nacl)#permit tcp host x.1.28.2 eq bgp host x.1.28.8</t>
    </r>
    <r>
      <rPr>
        <sz val="11"/>
        <color rgb="FF000000"/>
        <rFont val="Calibri"/>
      </rPr>
      <t xml:space="preserve">
</t>
    </r>
    <r>
      <rPr>
        <sz val="11"/>
        <color rgb="FF000000"/>
        <rFont val="Calibri"/>
      </rPr>
      <t>R8(config-ext-nacl)#permit pim host x.1.28.2 host x.1.28.8</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R8(config-ext-nacl)#deny ip any any</t>
    </r>
  </si>
  <si>
    <r>
      <rPr>
        <sz val="11"/>
        <color rgb="FF000000"/>
        <rFont val="Calibri"/>
      </rPr>
      <t>MSDP peering between networks enables sharing of multicast source information. Enclaves with an existing multicast topology using PIM-SM can configure their RP routers to peer with MSDP routers. As a first step of defense against a denial-of-service (DoS) attack, all RP routers must limit the multicast forwarding cache to ensure that router resources are not saturated managing an overwhelming number of PIM and MSDP source-active entries.</t>
    </r>
  </si>
  <si>
    <r>
      <rPr>
        <sz val="11"/>
        <color rgb="FF000000"/>
        <rFont val="Calibri"/>
      </rPr>
      <t>The Cisco router does not have a mechanism to limit the multicast forwarding cache. However, the risk associated with this requirement can be fully mitigated by configuring the router to:</t>
    </r>
    <r>
      <rPr>
        <sz val="11"/>
        <color rgb="FF000000"/>
        <rFont val="Calibri"/>
      </rPr>
      <t xml:space="preserve">
</t>
    </r>
    <r>
      <rPr>
        <sz val="11"/>
        <color rgb="FF000000"/>
        <rFont val="Calibri"/>
      </rPr>
      <t>1. Filter PIM register messages.</t>
    </r>
    <r>
      <rPr>
        <sz val="11"/>
        <color rgb="FF000000"/>
        <rFont val="Calibri"/>
      </rPr>
      <t xml:space="preserve">
</t>
    </r>
    <r>
      <rPr>
        <sz val="11"/>
        <color rgb="FF000000"/>
        <rFont val="Calibri"/>
      </rPr>
      <t>2. Rate limiting the number of PIM register messages.</t>
    </r>
    <r>
      <rPr>
        <sz val="11"/>
        <color rgb="FF000000"/>
        <rFont val="Calibri"/>
      </rPr>
      <t xml:space="preserve">
</t>
    </r>
    <r>
      <rPr>
        <sz val="11"/>
        <color rgb="FF000000"/>
        <rFont val="Calibri"/>
      </rPr>
      <t>3. Accept MSDP packets only from known MSDP peers.</t>
    </r>
    <r>
      <rPr>
        <sz val="11"/>
        <color rgb="FF000000"/>
        <rFont val="Calibri"/>
      </rPr>
      <t xml:space="preserve">
</t>
    </r>
    <r>
      <rPr>
        <sz val="11"/>
        <color rgb="FF000000"/>
        <rFont val="Calibri"/>
      </rPr>
      <t xml:space="preserve">Step 1:  Verify that the RP router is configured to filter PIM register messages for any undesirable multicast groups and sources. The example below will deny any multicast streams for groups 239.5.0.0/16 and allow from only sources 10.1.2.6 and 10.1.2.7. </t>
    </r>
    <r>
      <rPr>
        <sz val="11"/>
        <color rgb="FF000000"/>
        <rFont val="Calibri"/>
      </rPr>
      <t xml:space="preserve">
</t>
    </r>
    <r>
      <rPr>
        <sz val="11"/>
        <color rgb="FF000000"/>
        <rFont val="Calibri"/>
      </rPr>
      <t>ip pim rp-address 10.1.12.3</t>
    </r>
    <r>
      <rPr>
        <sz val="11"/>
        <color rgb="FF000000"/>
        <rFont val="Calibri"/>
      </rPr>
      <t xml:space="preserve">
</t>
    </r>
    <r>
      <rPr>
        <sz val="11"/>
        <color rgb="FF000000"/>
        <rFont val="Calibri"/>
      </rPr>
      <t>ip pim accept-register list PIM_REGISTER_FILTER</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extended PIM_REGISTER_FILTER</t>
    </r>
    <r>
      <rPr>
        <sz val="11"/>
        <color rgb="FF000000"/>
        <rFont val="Calibri"/>
      </rPr>
      <t xml:space="preserve">
</t>
    </r>
    <r>
      <rPr>
        <sz val="11"/>
        <color rgb="FF000000"/>
        <rFont val="Calibri"/>
      </rPr>
      <t xml:space="preserve"> deny   ip any 239.5.0.0 0.0.255.255</t>
    </r>
    <r>
      <rPr>
        <sz val="11"/>
        <color rgb="FF000000"/>
        <rFont val="Calibri"/>
      </rPr>
      <t xml:space="preserve">
</t>
    </r>
    <r>
      <rPr>
        <sz val="11"/>
        <color rgb="FF000000"/>
        <rFont val="Calibri"/>
      </rPr>
      <t xml:space="preserve"> permit ip host 10.1.2.6 any</t>
    </r>
    <r>
      <rPr>
        <sz val="11"/>
        <color rgb="FF000000"/>
        <rFont val="Calibri"/>
      </rPr>
      <t xml:space="preserve">
</t>
    </r>
    <r>
      <rPr>
        <sz val="11"/>
        <color rgb="FF000000"/>
        <rFont val="Calibri"/>
      </rPr>
      <t xml:space="preserve"> permit ip host 10.1.2.7 any</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Step 2: Verify that the router is configured to rate limiting the number of PIM register messages as shown in the example below.</t>
    </r>
    <r>
      <rPr>
        <sz val="11"/>
        <color rgb="FF000000"/>
        <rFont val="Calibri"/>
      </rPr>
      <t xml:space="preserve">
</t>
    </r>
    <r>
      <rPr>
        <sz val="11"/>
        <color rgb="FF000000"/>
        <rFont val="Calibri"/>
      </rPr>
      <t>ip pim rp-address 10.2.2.2</t>
    </r>
    <r>
      <rPr>
        <sz val="11"/>
        <color rgb="FF000000"/>
        <rFont val="Calibri"/>
      </rPr>
      <t xml:space="preserve">
</t>
    </r>
    <r>
      <rPr>
        <sz val="11"/>
        <color rgb="FF000000"/>
        <rFont val="Calibri"/>
      </rPr>
      <t>ip pim register-rate-limit nn</t>
    </r>
    <r>
      <rPr>
        <sz val="11"/>
        <color rgb="FF000000"/>
        <rFont val="Calibri"/>
      </rPr>
      <t xml:space="preserve">
</t>
    </r>
    <r>
      <rPr>
        <sz val="11"/>
        <color rgb="FF000000"/>
        <rFont val="Calibri"/>
      </rPr>
      <t>Step 3: Review the router configuration to determine if there is a receive path or interface filter to only accept MSDP packets from known MSDP peers as shown in the example below.</t>
    </r>
    <r>
      <rPr>
        <sz val="11"/>
        <color rgb="FF000000"/>
        <rFont val="Calibri"/>
      </rPr>
      <t xml:space="preserve">
</t>
    </r>
    <r>
      <rPr>
        <sz val="11"/>
        <color rgb="FF000000"/>
        <rFont val="Calibri"/>
      </rPr>
      <t>Step 3a: Verify that interfaces used for MSDP peering have an inbound ACL as shown in the example.</t>
    </r>
    <r>
      <rPr>
        <sz val="11"/>
        <color rgb="FF000000"/>
        <rFont val="Calibri"/>
      </rPr>
      <t xml:space="preserve">
</t>
    </r>
    <r>
      <rPr>
        <sz val="11"/>
        <color rgb="FF000000"/>
        <rFont val="Calibri"/>
      </rPr>
      <t>interface GigabitEthernet1/1</t>
    </r>
    <r>
      <rPr>
        <sz val="11"/>
        <color rgb="FF000000"/>
        <rFont val="Calibri"/>
      </rPr>
      <t xml:space="preserve">
</t>
    </r>
    <r>
      <rPr>
        <sz val="11"/>
        <color rgb="FF000000"/>
        <rFont val="Calibri"/>
      </rPr>
      <t xml:space="preserve"> ip address x.1.28.8 255.255.255.0</t>
    </r>
    <r>
      <rPr>
        <sz val="11"/>
        <color rgb="FF000000"/>
        <rFont val="Calibri"/>
      </rPr>
      <t xml:space="preserve">
</t>
    </r>
    <r>
      <rPr>
        <sz val="11"/>
        <color rgb="FF000000"/>
        <rFont val="Calibri"/>
      </rPr>
      <t xml:space="preserve"> ip access-group EXTERNAL_ACL_INBOUND in</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Step 3b: Verify that the ACL restricts MSDP peering to only known sources.</t>
    </r>
    <r>
      <rPr>
        <sz val="11"/>
        <color rgb="FF000000"/>
        <rFont val="Calibri"/>
      </rPr>
      <t xml:space="preserve">
</t>
    </r>
    <r>
      <rPr>
        <sz val="11"/>
        <color rgb="FF000000"/>
        <rFont val="Calibri"/>
      </rPr>
      <t>ip access-list extended EXTERNAL_ACL_INBOUND</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permit tcp host x.1.28.2 host x.1.28.8 eq 639</t>
    </r>
    <r>
      <rPr>
        <sz val="11"/>
        <color rgb="FF000000"/>
        <rFont val="Calibri"/>
      </rPr>
      <t xml:space="preserve">
</t>
    </r>
    <r>
      <rPr>
        <sz val="11"/>
        <color rgb="FF000000"/>
        <rFont val="Calibri"/>
      </rPr>
      <t xml:space="preserve"> deny   tcp any host x.1.28.8 eq 639 log</t>
    </r>
    <r>
      <rPr>
        <sz val="11"/>
        <color rgb="FF000000"/>
        <rFont val="Calibri"/>
      </rPr>
      <t xml:space="preserve">
</t>
    </r>
    <r>
      <rPr>
        <sz val="11"/>
        <color rgb="FF000000"/>
        <rFont val="Calibri"/>
      </rPr>
      <t xml:space="preserve"> permit tcp host x.1.28.2 host 10.1.28.8 eq bgp</t>
    </r>
    <r>
      <rPr>
        <sz val="11"/>
        <color rgb="FF000000"/>
        <rFont val="Calibri"/>
      </rPr>
      <t xml:space="preserve">
</t>
    </r>
    <r>
      <rPr>
        <sz val="11"/>
        <color rgb="FF000000"/>
        <rFont val="Calibri"/>
      </rPr>
      <t xml:space="preserve"> permit tcp host x.1.28.2 eq bgp host x.1.28.8</t>
    </r>
    <r>
      <rPr>
        <sz val="11"/>
        <color rgb="FF000000"/>
        <rFont val="Calibri"/>
      </rPr>
      <t xml:space="preserve">
</t>
    </r>
    <r>
      <rPr>
        <sz val="11"/>
        <color rgb="FF000000"/>
        <rFont val="Calibri"/>
      </rPr>
      <t xml:space="preserve"> permit pim host x.1.28.2 pim host x.1.28.8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 any any log</t>
    </r>
    <r>
      <rPr>
        <sz val="11"/>
        <color rgb="FF000000"/>
        <rFont val="Calibri"/>
      </rPr>
      <t xml:space="preserve">
</t>
    </r>
    <r>
      <rPr>
        <sz val="11"/>
        <color rgb="FF000000"/>
        <rFont val="Calibri"/>
      </rPr>
      <t>Note: MSDP connections is via TCP port 639</t>
    </r>
    <r>
      <rPr>
        <sz val="11"/>
        <color rgb="FF000000"/>
        <rFont val="Calibri"/>
      </rPr>
      <t xml:space="preserve">
</t>
    </r>
    <r>
      <rPr>
        <sz val="11"/>
        <color rgb="FF000000"/>
        <rFont val="Calibri"/>
      </rPr>
      <t>If the RP router is not configured to filter PIM register messages, rate limiting the number of PIM register messages, and accept MSDP packets only from known MSDP peers, this is a finding.</t>
    </r>
  </si>
  <si>
    <t>V-216626</t>
  </si>
  <si>
    <r>
      <rPr>
        <sz val="11"/>
        <rFont val="Calibri"/>
      </rPr>
      <t>The Cisco multicast Rendezvous Point (RP) router must be configured to filter Protocol Independent Multicast (PIM) Register messages received from the Designated Router (DR) for any undesirable multicast groups and sources.</t>
    </r>
  </si>
  <si>
    <r>
      <rPr>
        <sz val="11"/>
        <color rgb="FF000000"/>
        <rFont val="Calibri"/>
      </rPr>
      <t xml:space="preserve">Configure the router to filter PIM register messages received from a multicast DR for any undesirable multicast groups and sources. The example below will deny any multicast streams for groups 239.5.0.0/16 and allow from only sources 10.1.2.6 and 10.1.2.7. </t>
    </r>
    <r>
      <rPr>
        <sz val="11"/>
        <color rgb="FF000000"/>
        <rFont val="Calibri"/>
      </rPr>
      <t xml:space="preserve">
</t>
    </r>
    <r>
      <rPr>
        <sz val="11"/>
        <color rgb="FF000000"/>
        <rFont val="Calibri"/>
      </rPr>
      <t>R2(config)#ip access-list extended PIM_REGISTER_FILTER</t>
    </r>
    <r>
      <rPr>
        <sz val="11"/>
        <color rgb="FF000000"/>
        <rFont val="Calibri"/>
      </rPr>
      <t xml:space="preserve">
</t>
    </r>
    <r>
      <rPr>
        <sz val="11"/>
        <color rgb="FF000000"/>
        <rFont val="Calibri"/>
      </rPr>
      <t>R2(config-ext-nacl)#deny ip any 239.5.0.0 0.0.255.255</t>
    </r>
    <r>
      <rPr>
        <sz val="11"/>
        <color rgb="FF000000"/>
        <rFont val="Calibri"/>
      </rPr>
      <t xml:space="preserve">
</t>
    </r>
    <r>
      <rPr>
        <sz val="11"/>
        <color rgb="FF000000"/>
        <rFont val="Calibri"/>
      </rPr>
      <t>R2(config-ext-nacl)#permit ip host 10.1.2.6 any</t>
    </r>
    <r>
      <rPr>
        <sz val="11"/>
        <color rgb="FF000000"/>
        <rFont val="Calibri"/>
      </rPr>
      <t xml:space="preserve">
</t>
    </r>
    <r>
      <rPr>
        <sz val="11"/>
        <color rgb="FF000000"/>
        <rFont val="Calibri"/>
      </rPr>
      <t>R2(config-ext-nacl)#permit ip host 10.1.2.7 any</t>
    </r>
    <r>
      <rPr>
        <sz val="11"/>
        <color rgb="FF000000"/>
        <rFont val="Calibri"/>
      </rPr>
      <t xml:space="preserve">
</t>
    </r>
    <r>
      <rPr>
        <sz val="11"/>
        <color rgb="FF000000"/>
        <rFont val="Calibri"/>
      </rPr>
      <t>R2(config-ext-nacl)#deny ip any any</t>
    </r>
    <r>
      <rPr>
        <sz val="11"/>
        <color rgb="FF000000"/>
        <rFont val="Calibri"/>
      </rPr>
      <t xml:space="preserve">
</t>
    </r>
    <r>
      <rPr>
        <sz val="11"/>
        <color rgb="FF000000"/>
        <rFont val="Calibri"/>
      </rPr>
      <t>R2(config-ext-nacl)#exit</t>
    </r>
    <r>
      <rPr>
        <sz val="11"/>
        <color rgb="FF000000"/>
        <rFont val="Calibri"/>
      </rPr>
      <t xml:space="preserve">
</t>
    </r>
    <r>
      <rPr>
        <sz val="11"/>
        <color rgb="FF000000"/>
        <rFont val="Calibri"/>
      </rPr>
      <t>R2(config)#ip pim accept-register list PIM_REGISTER_FILTER</t>
    </r>
    <r>
      <rPr>
        <sz val="11"/>
        <color rgb="FF000000"/>
        <rFont val="Calibri"/>
      </rPr>
      <t xml:space="preserve">
</t>
    </r>
    <r>
      <rPr>
        <sz val="11"/>
        <color rgb="FF000000"/>
        <rFont val="Calibri"/>
      </rPr>
      <t>R2(config)#end</t>
    </r>
  </si>
  <si>
    <r>
      <rPr>
        <sz val="11"/>
        <color rgb="FF000000"/>
        <rFont val="Calibri"/>
      </rPr>
      <t>Real-time multicast traffic can entail multiple large flows of data. An attacker can flood a network segment with multicast packets, over-using the available bandwidth and thereby creating a denial-of-service (DoS) condition. Hence, it is imperative that register messages are accepted only for authorized multicast groups and sources.</t>
    </r>
  </si>
  <si>
    <r>
      <rPr>
        <sz val="11"/>
        <color rgb="FF000000"/>
        <rFont val="Calibri"/>
      </rPr>
      <t xml:space="preserve">Verify that the RP router is configured to filter PIM register messages. The example below will deny any multicast streams for groups 239.5.0.0/16 and allow from only sources 10.1.2.6 and 10.1.2.7. </t>
    </r>
    <r>
      <rPr>
        <sz val="11"/>
        <color rgb="FF000000"/>
        <rFont val="Calibri"/>
      </rPr>
      <t xml:space="preserve">
</t>
    </r>
    <r>
      <rPr>
        <sz val="11"/>
        <color rgb="FF000000"/>
        <rFont val="Calibri"/>
      </rPr>
      <t>ip pim rp-address 10.1.12.3</t>
    </r>
    <r>
      <rPr>
        <sz val="11"/>
        <color rgb="FF000000"/>
        <rFont val="Calibri"/>
      </rPr>
      <t xml:space="preserve">
</t>
    </r>
    <r>
      <rPr>
        <sz val="11"/>
        <color rgb="FF000000"/>
        <rFont val="Calibri"/>
      </rPr>
      <t>ip pim accept-register list PIM_REGISTER_FILTER</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extended PIM_REGISTER_FILTER</t>
    </r>
    <r>
      <rPr>
        <sz val="11"/>
        <color rgb="FF000000"/>
        <rFont val="Calibri"/>
      </rPr>
      <t xml:space="preserve">
</t>
    </r>
    <r>
      <rPr>
        <sz val="11"/>
        <color rgb="FF000000"/>
        <rFont val="Calibri"/>
      </rPr>
      <t xml:space="preserve"> deny   ip any 239.5.0.0 0.0.255.255</t>
    </r>
    <r>
      <rPr>
        <sz val="11"/>
        <color rgb="FF000000"/>
        <rFont val="Calibri"/>
      </rPr>
      <t xml:space="preserve">
</t>
    </r>
    <r>
      <rPr>
        <sz val="11"/>
        <color rgb="FF000000"/>
        <rFont val="Calibri"/>
      </rPr>
      <t xml:space="preserve"> permit ip host 10.1.2.6 any</t>
    </r>
    <r>
      <rPr>
        <sz val="11"/>
        <color rgb="FF000000"/>
        <rFont val="Calibri"/>
      </rPr>
      <t xml:space="preserve">
</t>
    </r>
    <r>
      <rPr>
        <sz val="11"/>
        <color rgb="FF000000"/>
        <rFont val="Calibri"/>
      </rPr>
      <t xml:space="preserve"> permit ip host 10.1.2.7 any</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If the RP router peering with PIM-SM routers is not configured with a policy to block registration messages for any undesirable multicast groups and sources, this is a finding.</t>
    </r>
  </si>
  <si>
    <t>V-216627</t>
  </si>
  <si>
    <r>
      <rPr>
        <sz val="11"/>
        <rFont val="Calibri"/>
      </rPr>
      <t>The Cisco multicast Rendezvous Point (RP) router must be configured to filter Protocol Independent Multicast (PIM) Join messages received from the Designated Router (DR) for any undesirable multicast groups.</t>
    </r>
  </si>
  <si>
    <r>
      <rPr>
        <sz val="11"/>
        <color rgb="FF000000"/>
        <rFont val="Calibri"/>
      </rPr>
      <t>Configure the RP to filter PIM join messages for any undesirable multicast groups as shown in the example below.</t>
    </r>
    <r>
      <rPr>
        <sz val="11"/>
        <color rgb="FF000000"/>
        <rFont val="Calibri"/>
      </rPr>
      <t xml:space="preserve">
</t>
    </r>
    <r>
      <rPr>
        <sz val="11"/>
        <color rgb="FF000000"/>
        <rFont val="Calibri"/>
      </rPr>
      <t>R2(config)#ip access-list standard PIM_JOIN_FILTER</t>
    </r>
    <r>
      <rPr>
        <sz val="11"/>
        <color rgb="FF000000"/>
        <rFont val="Calibri"/>
      </rPr>
      <t xml:space="preserve">
</t>
    </r>
    <r>
      <rPr>
        <sz val="11"/>
        <color rgb="FF000000"/>
        <rFont val="Calibri"/>
      </rPr>
      <t>R2(config-std-nacl)#deny 239.8.0.0 0.0.255.255</t>
    </r>
    <r>
      <rPr>
        <sz val="11"/>
        <color rgb="FF000000"/>
        <rFont val="Calibri"/>
      </rPr>
      <t xml:space="preserve">
</t>
    </r>
    <r>
      <rPr>
        <sz val="11"/>
        <color rgb="FF000000"/>
        <rFont val="Calibri"/>
      </rPr>
      <t>R2(config-std-nacl)#permit any</t>
    </r>
    <r>
      <rPr>
        <sz val="11"/>
        <color rgb="FF000000"/>
        <rFont val="Calibri"/>
      </rPr>
      <t xml:space="preserve">
</t>
    </r>
    <r>
      <rPr>
        <sz val="11"/>
        <color rgb="FF000000"/>
        <rFont val="Calibri"/>
      </rPr>
      <t>R2(config-std-nacl)#exit</t>
    </r>
    <r>
      <rPr>
        <sz val="11"/>
        <color rgb="FF000000"/>
        <rFont val="Calibri"/>
      </rPr>
      <t xml:space="preserve">
</t>
    </r>
    <r>
      <rPr>
        <sz val="11"/>
        <color rgb="FF000000"/>
        <rFont val="Calibri"/>
      </rPr>
      <t xml:space="preserve">R2(config)#ip pim accept-rp 10.2.2.2 PIM_JOIN_FILTER </t>
    </r>
    <r>
      <rPr>
        <sz val="11"/>
        <color rgb="FF000000"/>
        <rFont val="Calibri"/>
      </rPr>
      <t xml:space="preserve">
</t>
    </r>
    <r>
      <rPr>
        <sz val="11"/>
        <color rgb="FF000000"/>
        <rFont val="Calibri"/>
      </rPr>
      <t>R2(config)#end</t>
    </r>
  </si>
  <si>
    <r>
      <rPr>
        <sz val="11"/>
        <color rgb="FF000000"/>
        <rFont val="Calibri"/>
      </rPr>
      <t>Real-time multicast traffic can entail multiple large flows of data. An attacker can flood a network segment with multicast packets, over-using the available bandwidth and thereby creating a denial-of-service (DoS) condition. Hence, it is imperative that join messages are only accepted for authorized multicast groups.</t>
    </r>
  </si>
  <si>
    <r>
      <rPr>
        <sz val="11"/>
        <color rgb="FF000000"/>
        <rFont val="Calibri"/>
      </rPr>
      <t>Verify that the RP router is configured to filter PIM join messages for any undesirable multicast groups. In the example below, groups from 239.8.0.0/16 are not allowed.</t>
    </r>
    <r>
      <rPr>
        <sz val="11"/>
        <color rgb="FF000000"/>
        <rFont val="Calibri"/>
      </rPr>
      <t xml:space="preserve">
</t>
    </r>
    <r>
      <rPr>
        <sz val="11"/>
        <color rgb="FF000000"/>
        <rFont val="Calibri"/>
      </rPr>
      <t>ip pim rp-address 10.2.2.2</t>
    </r>
    <r>
      <rPr>
        <sz val="11"/>
        <color rgb="FF000000"/>
        <rFont val="Calibri"/>
      </rPr>
      <t xml:space="preserve">
</t>
    </r>
    <r>
      <rPr>
        <sz val="11"/>
        <color rgb="FF000000"/>
        <rFont val="Calibri"/>
      </rPr>
      <t>ip pim accept-rp 10.2.2.2 FILTER_PIM_JOINS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standard FILTER_PIM_JOINS</t>
    </r>
    <r>
      <rPr>
        <sz val="11"/>
        <color rgb="FF000000"/>
        <rFont val="Calibri"/>
      </rPr>
      <t xml:space="preserve">
</t>
    </r>
    <r>
      <rPr>
        <sz val="11"/>
        <color rgb="FF000000"/>
        <rFont val="Calibri"/>
      </rPr>
      <t xml:space="preserve"> deny   239.8.0.0 0.0.255.255</t>
    </r>
    <r>
      <rPr>
        <sz val="11"/>
        <color rgb="FF000000"/>
        <rFont val="Calibri"/>
      </rPr>
      <t xml:space="preserve">
</t>
    </r>
    <r>
      <rPr>
        <sz val="11"/>
        <color rgb="FF000000"/>
        <rFont val="Calibri"/>
      </rPr>
      <t xml:space="preserve"> permit any</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RP is not configured to filter join messages received from the DR for any undesirable multicast groups, this is a finding.</t>
    </r>
  </si>
  <si>
    <t>V-216628</t>
  </si>
  <si>
    <r>
      <rPr>
        <sz val="11"/>
        <rFont val="Calibri"/>
      </rPr>
      <t>The Cisco multicast Rendezvous Point (RP) must be configured to rate limit the number of Protocol Independent Multicast (PIM) Register messages.</t>
    </r>
  </si>
  <si>
    <r>
      <rPr>
        <sz val="11"/>
        <color rgb="FF000000"/>
        <rFont val="Calibri"/>
      </rPr>
      <t>Configure the RP to rate limit the number of multicast register messages.</t>
    </r>
    <r>
      <rPr>
        <sz val="11"/>
        <color rgb="FF000000"/>
        <rFont val="Calibri"/>
      </rPr>
      <t xml:space="preserve">
</t>
    </r>
    <r>
      <rPr>
        <sz val="11"/>
        <color rgb="FF000000"/>
        <rFont val="Calibri"/>
      </rPr>
      <t>R2(config)#ip pim register-rate-limit nn</t>
    </r>
  </si>
  <si>
    <r>
      <rPr>
        <sz val="11"/>
        <color rgb="FF000000"/>
        <rFont val="Calibri"/>
      </rPr>
      <t>When a new source starts transmitting in a PIM Sparse Mode network, the DR will encapsulate the multicast packets into register messages and forward them to the RP using unicast. This process can be taxing on the CPU for both the DR and the RP if the source is running at a high data rate and there are many new sources starting at the same time. This scenario can potentially occur immediately after a network failover. The rate limit for the number of register messages should be set to a relatively low value based on the known number of multicast sources within the multicast domain.</t>
    </r>
  </si>
  <si>
    <r>
      <rPr>
        <sz val="11"/>
        <color rgb="FF000000"/>
        <rFont val="Calibri"/>
      </rPr>
      <t>Review the configuration of the RP to verify that it is rate limiting the number of PIM register messages.</t>
    </r>
    <r>
      <rPr>
        <sz val="11"/>
        <color rgb="FF000000"/>
        <rFont val="Calibri"/>
      </rPr>
      <t xml:space="preserve">
</t>
    </r>
    <r>
      <rPr>
        <sz val="11"/>
        <color rgb="FF000000"/>
        <rFont val="Calibri"/>
      </rPr>
      <t>ip pim rp-address 10.2.2.2</t>
    </r>
    <r>
      <rPr>
        <sz val="11"/>
        <color rgb="FF000000"/>
        <rFont val="Calibri"/>
      </rPr>
      <t xml:space="preserve">
</t>
    </r>
    <r>
      <rPr>
        <sz val="11"/>
        <color rgb="FF000000"/>
        <rFont val="Calibri"/>
      </rPr>
      <t>ip pim register-rate-limit nn</t>
    </r>
    <r>
      <rPr>
        <sz val="11"/>
        <color rgb="FF000000"/>
        <rFont val="Calibri"/>
      </rPr>
      <t xml:space="preserve">
</t>
    </r>
    <r>
      <rPr>
        <sz val="11"/>
        <color rgb="FF000000"/>
        <rFont val="Calibri"/>
      </rPr>
      <t>If the RP is not limiting PIM register messages, this is a finding.</t>
    </r>
  </si>
  <si>
    <t>V-216629</t>
  </si>
  <si>
    <r>
      <rPr>
        <sz val="11"/>
        <rFont val="Calibri"/>
      </rPr>
      <t>The Cisco multicast Designated Router (DR) must be configured to filter the Internet Group Management Protocol (IGMP) and Multicast Listener Discovery (MLD) Report messages to allow hosts to join only multicast groups that have been approved by the organization.</t>
    </r>
  </si>
  <si>
    <r>
      <rPr>
        <sz val="11"/>
        <color rgb="FF000000"/>
        <rFont val="Calibri"/>
      </rPr>
      <t>Configure the DR to filter the IGMP or MLD Membership Report messages to allow hosts to join only those multicast groups that have been approved.</t>
    </r>
    <r>
      <rPr>
        <sz val="11"/>
        <color rgb="FF000000"/>
        <rFont val="Calibri"/>
      </rPr>
      <t xml:space="preserve">
</t>
    </r>
    <r>
      <rPr>
        <sz val="11"/>
        <color rgb="FF000000"/>
        <rFont val="Calibri"/>
      </rPr>
      <t>Step 1: Configure the ACL to filter IGMP Membership Report messages as shown in the example.</t>
    </r>
    <r>
      <rPr>
        <sz val="11"/>
        <color rgb="FF000000"/>
        <rFont val="Calibri"/>
      </rPr>
      <t xml:space="preserve">
</t>
    </r>
    <r>
      <rPr>
        <sz val="11"/>
        <color rgb="FF000000"/>
        <rFont val="Calibri"/>
      </rPr>
      <t>R3(config)#ip access-list standard IGMP_JOIN_FILTER</t>
    </r>
    <r>
      <rPr>
        <sz val="11"/>
        <color rgb="FF000000"/>
        <rFont val="Calibri"/>
      </rPr>
      <t xml:space="preserve">
</t>
    </r>
    <r>
      <rPr>
        <sz val="11"/>
        <color rgb="FF000000"/>
        <rFont val="Calibri"/>
      </rPr>
      <t>R3(config-std-nacl)#deny 239.8.0.0 0.0.255.255</t>
    </r>
    <r>
      <rPr>
        <sz val="11"/>
        <color rgb="FF000000"/>
        <rFont val="Calibri"/>
      </rPr>
      <t xml:space="preserve">
</t>
    </r>
    <r>
      <rPr>
        <sz val="11"/>
        <color rgb="FF000000"/>
        <rFont val="Calibri"/>
      </rPr>
      <t>R3(config-std-nacl)#permit any</t>
    </r>
    <r>
      <rPr>
        <sz val="11"/>
        <color rgb="FF000000"/>
        <rFont val="Calibri"/>
      </rPr>
      <t xml:space="preserve">
</t>
    </r>
    <r>
      <rPr>
        <sz val="11"/>
        <color rgb="FF000000"/>
        <rFont val="Calibri"/>
      </rPr>
      <t>R3(config-std-nacl)#exit</t>
    </r>
    <r>
      <rPr>
        <sz val="11"/>
        <color rgb="FF000000"/>
        <rFont val="Calibri"/>
      </rPr>
      <t xml:space="preserve">
</t>
    </r>
    <r>
      <rPr>
        <sz val="11"/>
        <color rgb="FF000000"/>
        <rFont val="Calibri"/>
      </rPr>
      <t>Step 2: Apply the filter to all host facing interfaces.</t>
    </r>
    <r>
      <rPr>
        <sz val="11"/>
        <color rgb="FF000000"/>
        <rFont val="Calibri"/>
      </rPr>
      <t xml:space="preserve">
</t>
    </r>
    <r>
      <rPr>
        <sz val="11"/>
        <color rgb="FF000000"/>
        <rFont val="Calibri"/>
      </rPr>
      <t>R3(config)#int g0/0</t>
    </r>
    <r>
      <rPr>
        <sz val="11"/>
        <color rgb="FF000000"/>
        <rFont val="Calibri"/>
      </rPr>
      <t xml:space="preserve">
</t>
    </r>
    <r>
      <rPr>
        <sz val="11"/>
        <color rgb="FF000000"/>
        <rFont val="Calibri"/>
      </rPr>
      <t>R3(config-if)#ip igmp access-group IGMP_JOIN_FILTER</t>
    </r>
  </si>
  <si>
    <r>
      <rPr>
        <sz val="11"/>
        <color rgb="FF000000"/>
        <rFont val="Calibri"/>
      </rPr>
      <t>Real-time multicast traffic can entail multiple large flows of data. Large unicast flows tend to be fairly isolated (i.e., someone doing a file download here or there), whereas multicast can have broader impact on bandwidth consumption, resulting in extreme network congestion. Hence, it is imperative that there is multicast admission control to restrict which multicast groups hosts are allowed to join via IGMP or MLD.</t>
    </r>
  </si>
  <si>
    <r>
      <rPr>
        <sz val="11"/>
        <color rgb="FF000000"/>
        <rFont val="Calibri"/>
      </rPr>
      <t>Review the configuration of the DR to verify that it is filtering IGMP or MLD Membership Report messages, allowing hosts to join only those groups that have been approved.</t>
    </r>
    <r>
      <rPr>
        <sz val="11"/>
        <color rgb="FF000000"/>
        <rFont val="Calibri"/>
      </rPr>
      <t xml:space="preserve">
</t>
    </r>
    <r>
      <rPr>
        <sz val="11"/>
        <color rgb="FF000000"/>
        <rFont val="Calibri"/>
      </rPr>
      <t>Step 1: Verify that all host facing interfaces are configured to filter IGMP Membership Report messages (IGMP joins) as shown in the example below.</t>
    </r>
    <r>
      <rPr>
        <sz val="11"/>
        <color rgb="FF000000"/>
        <rFont val="Calibri"/>
      </rPr>
      <t xml:space="preserve">
</t>
    </r>
    <r>
      <rPr>
        <sz val="11"/>
        <color rgb="FF000000"/>
        <rFont val="Calibri"/>
      </rPr>
      <t>interface GigabitEthernet0/0</t>
    </r>
    <r>
      <rPr>
        <sz val="11"/>
        <color rgb="FF000000"/>
        <rFont val="Calibri"/>
      </rPr>
      <t xml:space="preserve">
</t>
    </r>
    <r>
      <rPr>
        <sz val="11"/>
        <color rgb="FF000000"/>
        <rFont val="Calibri"/>
      </rPr>
      <t xml:space="preserve"> ip address 10.3.3.3 255.255.255.0</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 xml:space="preserve"> ip igmp access-group IGMP_JOIN_FILTER</t>
    </r>
    <r>
      <rPr>
        <sz val="11"/>
        <color rgb="FF000000"/>
        <rFont val="Calibri"/>
      </rPr>
      <t xml:space="preserve">
</t>
    </r>
    <r>
      <rPr>
        <sz val="11"/>
        <color rgb="FF000000"/>
        <rFont val="Calibri"/>
      </rPr>
      <t xml:space="preserve"> ip igmp version 3</t>
    </r>
    <r>
      <rPr>
        <sz val="11"/>
        <color rgb="FF000000"/>
        <rFont val="Calibri"/>
      </rPr>
      <t xml:space="preserve">
</t>
    </r>
    <r>
      <rPr>
        <sz val="11"/>
        <color rgb="FF000000"/>
        <rFont val="Calibri"/>
      </rPr>
      <t>Step 2: Verify that the Access Control List (ACL) denies unauthorized groups or permits only authorized groups. The example below denies all groups from 239.8.0.0/16 range.</t>
    </r>
    <r>
      <rPr>
        <sz val="11"/>
        <color rgb="FF000000"/>
        <rFont val="Calibri"/>
      </rPr>
      <t xml:space="preserve">
</t>
    </r>
    <r>
      <rPr>
        <sz val="11"/>
        <color rgb="FF000000"/>
        <rFont val="Calibri"/>
      </rPr>
      <t>ip access-list standard IGMP_JOIN_FILTER</t>
    </r>
    <r>
      <rPr>
        <sz val="11"/>
        <color rgb="FF000000"/>
        <rFont val="Calibri"/>
      </rPr>
      <t xml:space="preserve">
</t>
    </r>
    <r>
      <rPr>
        <sz val="11"/>
        <color rgb="FF000000"/>
        <rFont val="Calibri"/>
      </rPr>
      <t xml:space="preserve"> deny   239.8.0.0 0.0.255.255</t>
    </r>
    <r>
      <rPr>
        <sz val="11"/>
        <color rgb="FF000000"/>
        <rFont val="Calibri"/>
      </rPr>
      <t xml:space="preserve">
</t>
    </r>
    <r>
      <rPr>
        <sz val="11"/>
        <color rgb="FF000000"/>
        <rFont val="Calibri"/>
      </rPr>
      <t xml:space="preserve"> permit any</t>
    </r>
    <r>
      <rPr>
        <sz val="11"/>
        <color rgb="FF000000"/>
        <rFont val="Calibri"/>
      </rPr>
      <t xml:space="preserve">
</t>
    </r>
    <r>
      <rPr>
        <sz val="11"/>
        <color rgb="FF000000"/>
        <rFont val="Calibri"/>
      </rPr>
      <t>Note: This requirement is only applicable to Source Specific Multicast (SSM) implementation. This requirement is not applicable to Any Source Multicast (ASM) since the filtering is being performed by the Rendezvous Point router.</t>
    </r>
    <r>
      <rPr>
        <sz val="11"/>
        <color rgb="FF000000"/>
        <rFont val="Calibri"/>
      </rPr>
      <t xml:space="preserve">
</t>
    </r>
    <r>
      <rPr>
        <sz val="11"/>
        <color rgb="FF000000"/>
        <rFont val="Calibri"/>
      </rPr>
      <t>If the DR is not filtering IGMP or MLD Membership Report messages, this is a finding.</t>
    </r>
  </si>
  <si>
    <t>V-216630</t>
  </si>
  <si>
    <r>
      <rPr>
        <sz val="11"/>
        <rFont val="Calibri"/>
      </rPr>
      <t>The Cisco multicast Designated Router (DR) must be configured to filter the Internet Group Management Protocol (IGMP) and Multicast Listener Discovery (MLD) Report messages to allow hosts to join a multicast group only from sources that have been approved by the organization.</t>
    </r>
  </si>
  <si>
    <r>
      <rPr>
        <sz val="11"/>
        <color rgb="FF000000"/>
        <rFont val="Calibri"/>
      </rPr>
      <t>Configure the DR to filter the IGMP and MLD report messages to allow hosts to join only those multicast groups from sources that have been approved as shown in the example.</t>
    </r>
    <r>
      <rPr>
        <sz val="11"/>
        <color rgb="FF000000"/>
        <rFont val="Calibri"/>
      </rPr>
      <t xml:space="preserve">
</t>
    </r>
    <r>
      <rPr>
        <sz val="11"/>
        <color rgb="FF000000"/>
        <rFont val="Calibri"/>
      </rPr>
      <t>R3(config)#ip access-list extended IGMP_JOIN_FILTER</t>
    </r>
    <r>
      <rPr>
        <sz val="11"/>
        <color rgb="FF000000"/>
        <rFont val="Calibri"/>
      </rPr>
      <t xml:space="preserve">
</t>
    </r>
    <r>
      <rPr>
        <sz val="11"/>
        <color rgb="FF000000"/>
        <rFont val="Calibri"/>
      </rPr>
      <t>R3(config-ext-nacl)#deny ip any 232.8.0.0 0.0.255.255</t>
    </r>
    <r>
      <rPr>
        <sz val="11"/>
        <color rgb="FF000000"/>
        <rFont val="Calibri"/>
      </rPr>
      <t xml:space="preserve">
</t>
    </r>
    <r>
      <rPr>
        <sz val="11"/>
        <color rgb="FF000000"/>
        <rFont val="Calibri"/>
      </rPr>
      <t>R3(config-ext-nacl)#permit ip x.0.0.0 0.255.255.255 any</t>
    </r>
    <r>
      <rPr>
        <sz val="11"/>
        <color rgb="FF000000"/>
        <rFont val="Calibri"/>
      </rPr>
      <t xml:space="preserve">
</t>
    </r>
    <r>
      <rPr>
        <sz val="11"/>
        <color rgb="FF000000"/>
        <rFont val="Calibri"/>
      </rPr>
      <t>R3(config-ext-nacl)#deny ip any any</t>
    </r>
    <r>
      <rPr>
        <sz val="11"/>
        <color rgb="FF000000"/>
        <rFont val="Calibri"/>
      </rPr>
      <t xml:space="preserve">
</t>
    </r>
    <r>
      <rPr>
        <sz val="11"/>
        <color rgb="FF000000"/>
        <rFont val="Calibri"/>
      </rPr>
      <t>R3(config-ext-nacl)#exit</t>
    </r>
    <r>
      <rPr>
        <sz val="11"/>
        <color rgb="FF000000"/>
        <rFont val="Calibri"/>
      </rPr>
      <t xml:space="preserve">
</t>
    </r>
    <r>
      <rPr>
        <sz val="11"/>
        <color rgb="FF000000"/>
        <rFont val="Calibri"/>
      </rPr>
      <t>Step 2: Apply the filter to all host facing interfaces.</t>
    </r>
    <r>
      <rPr>
        <sz val="11"/>
        <color rgb="FF000000"/>
        <rFont val="Calibri"/>
      </rPr>
      <t xml:space="preserve">
</t>
    </r>
    <r>
      <rPr>
        <sz val="11"/>
        <color rgb="FF000000"/>
        <rFont val="Calibri"/>
      </rPr>
      <t>R3(config)#int g0/0</t>
    </r>
    <r>
      <rPr>
        <sz val="11"/>
        <color rgb="FF000000"/>
        <rFont val="Calibri"/>
      </rPr>
      <t xml:space="preserve">
</t>
    </r>
    <r>
      <rPr>
        <sz val="11"/>
        <color rgb="FF000000"/>
        <rFont val="Calibri"/>
      </rPr>
      <t>R3(config-if)#ip igmp access-group IGMP_JOIN_FILTER</t>
    </r>
  </si>
  <si>
    <r>
      <rPr>
        <sz val="11"/>
        <color rgb="FF000000"/>
        <rFont val="Calibri"/>
      </rPr>
      <t>Review the configuration of the DR to verify that it is filtering IGMP or MLD report messages, allowing hosts to only join multicast groups from sources that have been approved.</t>
    </r>
    <r>
      <rPr>
        <sz val="11"/>
        <color rgb="FF000000"/>
        <rFont val="Calibri"/>
      </rPr>
      <t xml:space="preserve">
</t>
    </r>
    <r>
      <rPr>
        <sz val="11"/>
        <color rgb="FF000000"/>
        <rFont val="Calibri"/>
      </rPr>
      <t>Step 1: Verify that all host-facing interfaces are configured to filter IGMP Membership Report messages (IGMP joins) as shown in the example below.</t>
    </r>
    <r>
      <rPr>
        <sz val="11"/>
        <color rgb="FF000000"/>
        <rFont val="Calibri"/>
      </rPr>
      <t xml:space="preserve">
</t>
    </r>
    <r>
      <rPr>
        <sz val="11"/>
        <color rgb="FF000000"/>
        <rFont val="Calibri"/>
      </rPr>
      <t>interface GigabitEthernet0/0</t>
    </r>
    <r>
      <rPr>
        <sz val="11"/>
        <color rgb="FF000000"/>
        <rFont val="Calibri"/>
      </rPr>
      <t xml:space="preserve">
</t>
    </r>
    <r>
      <rPr>
        <sz val="11"/>
        <color rgb="FF000000"/>
        <rFont val="Calibri"/>
      </rPr>
      <t xml:space="preserve"> ip address 10.3.3.3 255.255.255.0</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 xml:space="preserve"> ip igmp access-group IGMP_JOIN_FILTER</t>
    </r>
    <r>
      <rPr>
        <sz val="11"/>
        <color rgb="FF000000"/>
        <rFont val="Calibri"/>
      </rPr>
      <t xml:space="preserve">
</t>
    </r>
    <r>
      <rPr>
        <sz val="11"/>
        <color rgb="FF000000"/>
        <rFont val="Calibri"/>
      </rPr>
      <t xml:space="preserve"> ip igmp version 3</t>
    </r>
    <r>
      <rPr>
        <sz val="11"/>
        <color rgb="FF000000"/>
        <rFont val="Calibri"/>
      </rPr>
      <t xml:space="preserve">
</t>
    </r>
    <r>
      <rPr>
        <sz val="11"/>
        <color rgb="FF000000"/>
        <rFont val="Calibri"/>
      </rPr>
      <t>Step 2: Verify that the Access Control List (ACL) denies unauthorized sources or allows only authorized sources. The example below denies all groups from 232.8.0.0/16 range and permits sources only from the x.0.0.0/8 network.</t>
    </r>
    <r>
      <rPr>
        <sz val="11"/>
        <color rgb="FF000000"/>
        <rFont val="Calibri"/>
      </rPr>
      <t xml:space="preserve">
</t>
    </r>
    <r>
      <rPr>
        <sz val="11"/>
        <color rgb="FF000000"/>
        <rFont val="Calibri"/>
      </rPr>
      <t>ip access-list extended IGMP_JOIN_FILTER</t>
    </r>
    <r>
      <rPr>
        <sz val="11"/>
        <color rgb="FF000000"/>
        <rFont val="Calibri"/>
      </rPr>
      <t xml:space="preserve">
</t>
    </r>
    <r>
      <rPr>
        <sz val="11"/>
        <color rgb="FF000000"/>
        <rFont val="Calibri"/>
      </rPr>
      <t xml:space="preserve"> deny   ip any 232.8.0.0 0.0.255.255</t>
    </r>
    <r>
      <rPr>
        <sz val="11"/>
        <color rgb="FF000000"/>
        <rFont val="Calibri"/>
      </rPr>
      <t xml:space="preserve">
</t>
    </r>
    <r>
      <rPr>
        <sz val="11"/>
        <color rgb="FF000000"/>
        <rFont val="Calibri"/>
      </rPr>
      <t xml:space="preserve"> permit ip x.0.0.0 0.255.255.255 any</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Note: This requirement is only applicable to Source Specific Multicast (SSM) implementation.</t>
    </r>
    <r>
      <rPr>
        <sz val="11"/>
        <color rgb="FF000000"/>
        <rFont val="Calibri"/>
      </rPr>
      <t xml:space="preserve">
</t>
    </r>
    <r>
      <rPr>
        <sz val="11"/>
        <color rgb="FF000000"/>
        <rFont val="Calibri"/>
      </rPr>
      <t>If the DR is not filtering IGMP or MLD report messages, this is a finding.</t>
    </r>
  </si>
  <si>
    <t>V-216631</t>
  </si>
  <si>
    <r>
      <rPr>
        <sz val="11"/>
        <rFont val="Calibri"/>
      </rPr>
      <t>The Cisco multicast Designated Router (DR) must be configured to limit the number of mroute states resulting from Internet Group Management Protocol (IGMP) and Multicast Listener Discovery (MLD) Host Membership Reports.</t>
    </r>
  </si>
  <si>
    <r>
      <rPr>
        <sz val="11"/>
        <color rgb="FF000000"/>
        <rFont val="Calibri"/>
      </rPr>
      <t>Configure the DR on a global or interface basis to limit the number of mroute states resulting from IGMP or MLD membership reports.</t>
    </r>
    <r>
      <rPr>
        <sz val="11"/>
        <color rgb="FF000000"/>
        <rFont val="Calibri"/>
      </rPr>
      <t xml:space="preserve">
</t>
    </r>
    <r>
      <rPr>
        <sz val="11"/>
        <color rgb="FF000000"/>
        <rFont val="Calibri"/>
      </rPr>
      <t>R3(config)#int g0/0</t>
    </r>
    <r>
      <rPr>
        <sz val="11"/>
        <color rgb="FF000000"/>
        <rFont val="Calibri"/>
      </rPr>
      <t xml:space="preserve">
</t>
    </r>
    <r>
      <rPr>
        <sz val="11"/>
        <color rgb="FF000000"/>
        <rFont val="Calibri"/>
      </rPr>
      <t>R3(config-if)#ip igmp limit 2</t>
    </r>
  </si>
  <si>
    <r>
      <rPr>
        <sz val="11"/>
        <color rgb="FF000000"/>
        <rFont val="Calibri"/>
      </rPr>
      <t>The current multicast paradigm can let any host join any multicast group at any time by sending an IGMP or MLD membership report to the DR. In a Protocol Independent Multicast (PIM) Sparse Mode network, the DR will send a PIM Join message for the group to the RP. Without any form of admission control, this can pose a security risk to the entire multicast domain - specifically the multicast routers along the shared tree from the DR to the RP that must maintain the mroute state information for each group join request. Hence, it is imperative that the DR is configured to limit the number of mroute state information that must be maintained to mitigate the risk of IGMP or MLD flooding.</t>
    </r>
  </si>
  <si>
    <r>
      <rPr>
        <sz val="11"/>
        <color rgb="FF000000"/>
        <rFont val="Calibri"/>
      </rPr>
      <t>Review the DR configuration to verify that it is limiting the number of mroute states via IGMP or MLD.</t>
    </r>
    <r>
      <rPr>
        <sz val="11"/>
        <color rgb="FF000000"/>
        <rFont val="Calibri"/>
      </rPr>
      <t xml:space="preserve">
</t>
    </r>
    <r>
      <rPr>
        <sz val="11"/>
        <color rgb="FF000000"/>
        <rFont val="Calibri"/>
      </rPr>
      <t>Verify IGMP limits have been configured globally or on each host-facing interface via the ip igmp limit command as shown in the example.</t>
    </r>
    <r>
      <rPr>
        <sz val="11"/>
        <color rgb="FF000000"/>
        <rFont val="Calibri"/>
      </rPr>
      <t xml:space="preserve">
</t>
    </r>
    <r>
      <rPr>
        <sz val="11"/>
        <color rgb="FF000000"/>
        <rFont val="Calibri"/>
      </rPr>
      <t>interface GigabitEthernet0/0</t>
    </r>
    <r>
      <rPr>
        <sz val="11"/>
        <color rgb="FF000000"/>
        <rFont val="Calibri"/>
      </rPr>
      <t xml:space="preserve">
</t>
    </r>
    <r>
      <rPr>
        <sz val="11"/>
        <color rgb="FF000000"/>
        <rFont val="Calibri"/>
      </rPr>
      <t xml:space="preserve"> ip address 10.3.3.3 255.255.255.0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ip igmp limit nn</t>
    </r>
    <r>
      <rPr>
        <sz val="11"/>
        <color rgb="FF000000"/>
        <rFont val="Calibri"/>
      </rPr>
      <t xml:space="preserve">
</t>
    </r>
    <r>
      <rPr>
        <sz val="11"/>
        <color rgb="FF000000"/>
        <rFont val="Calibri"/>
      </rPr>
      <t>If the DR is not limiting multicast join requests via IGMP or MLD on a global or interfaces basis, this is a finding.</t>
    </r>
  </si>
  <si>
    <t>V-216632</t>
  </si>
  <si>
    <r>
      <rPr>
        <sz val="11"/>
        <rFont val="Calibri"/>
      </rPr>
      <t>The Cisco multicast Designated Router (DR) must be configured to set the shortest-path tree (SPT) threshold to infinity to minimalize source-group (S, G) state within the multicast topology where Any Source Multicast (ASM) is deployed.</t>
    </r>
  </si>
  <si>
    <r>
      <rPr>
        <sz val="11"/>
        <color rgb="FF000000"/>
        <rFont val="Calibri"/>
      </rPr>
      <t>Configure the DR to increase the SPT threshold or set it to infinity to minimalize (S, G) state within the multicast topology where ASM is deployed.</t>
    </r>
    <r>
      <rPr>
        <sz val="11"/>
        <color rgb="FF000000"/>
        <rFont val="Calibri"/>
      </rPr>
      <t xml:space="preserve">
</t>
    </r>
    <r>
      <rPr>
        <sz val="11"/>
        <color rgb="FF000000"/>
        <rFont val="Calibri"/>
      </rPr>
      <t>R3(config)#ip pim spt-threshold infinity</t>
    </r>
  </si>
  <si>
    <r>
      <rPr>
        <sz val="11"/>
        <color rgb="FF000000"/>
        <rFont val="Calibri"/>
      </rPr>
      <t>ASM can have many sources for the same groups (many-to-many). For many receivers, the path via the RP may not be ideal compared with the shortest path from the source to the receiver. By default, the last-hop router will initiate a switch from the shared tree to a source-specific SPT to obtain lower latencies. This is accomplished by the last-hop router sending an (S, G) Protocol Independent Multicast (PIM) Join toward S (the source).</t>
    </r>
    <r>
      <rPr>
        <sz val="11"/>
        <color rgb="FF000000"/>
        <rFont val="Calibri"/>
      </rPr>
      <t xml:space="preserve">
</t>
    </r>
    <r>
      <rPr>
        <sz val="11"/>
        <color rgb="FF000000"/>
        <rFont val="Calibri"/>
      </rPr>
      <t>When the last-hop router begins to receive traffic for the group from the source via the SPT, it will send a PIM Prune message to the RP for the (S, G). The RP will then send a Prune message toward the source. The SPT switchover becomes a scaling issue for large multicast topologies that have many receivers and many sources for many groups because (S, G) entries require more memory than (*, G). Hence, it is imperative to minimize the amount of (S, G) state to be maintained by increasing the threshold that determines when the SPT switchover occurs.</t>
    </r>
  </si>
  <si>
    <r>
      <rPr>
        <sz val="11"/>
        <color rgb="FF000000"/>
        <rFont val="Calibri"/>
      </rPr>
      <t xml:space="preserve">Review the DR configuration to verify that the SPT switchover threshold is increased (default is "0") or set to infinity (never switch over). </t>
    </r>
    <r>
      <rPr>
        <sz val="11"/>
        <color rgb="FF000000"/>
        <rFont val="Calibri"/>
      </rPr>
      <t xml:space="preserve">
</t>
    </r>
    <r>
      <rPr>
        <sz val="11"/>
        <color rgb="FF000000"/>
        <rFont val="Calibri"/>
      </rPr>
      <t>ip pim rp-address 10.2.2.2</t>
    </r>
    <r>
      <rPr>
        <sz val="11"/>
        <color rgb="FF000000"/>
        <rFont val="Calibri"/>
      </rPr>
      <t xml:space="preserve">
</t>
    </r>
    <r>
      <rPr>
        <sz val="11"/>
        <color rgb="FF000000"/>
        <rFont val="Calibri"/>
      </rPr>
      <t>ip pim spt-threshold infinity</t>
    </r>
    <r>
      <rPr>
        <sz val="11"/>
        <color rgb="FF000000"/>
        <rFont val="Calibri"/>
      </rPr>
      <t xml:space="preserve">
</t>
    </r>
    <r>
      <rPr>
        <sz val="11"/>
        <color rgb="FF000000"/>
        <rFont val="Calibri"/>
      </rPr>
      <t>If  the DR is not configured to increase the SPT threshold or set to infinity to minimalize (S, G) state, this is a finding.</t>
    </r>
  </si>
  <si>
    <t>V-216633</t>
  </si>
  <si>
    <r>
      <rPr>
        <sz val="11"/>
        <rFont val="Calibri"/>
      </rPr>
      <t>The Cisco Multicast Source Discovery Protocol (MSDP) router must be configured to only accept MSDP packets from known MSDP peers.</t>
    </r>
  </si>
  <si>
    <r>
      <rPr>
        <sz val="11"/>
        <color rgb="FF000000"/>
        <rFont val="Calibri"/>
      </rPr>
      <t>Configure the receive path or interface ACLs to only accept MSDP packets from known MSDP peers.</t>
    </r>
    <r>
      <rPr>
        <sz val="11"/>
        <color rgb="FF000000"/>
        <rFont val="Calibri"/>
      </rPr>
      <t xml:space="preserve">
</t>
    </r>
    <r>
      <rPr>
        <sz val="11"/>
        <color rgb="FF000000"/>
        <rFont val="Calibri"/>
      </rPr>
      <t>R8(config)#ip access-list extended EXTERNAL_ACL_INBOUND</t>
    </r>
    <r>
      <rPr>
        <sz val="11"/>
        <color rgb="FF000000"/>
        <rFont val="Calibri"/>
      </rPr>
      <t xml:space="preserve">
</t>
    </r>
    <r>
      <rPr>
        <sz val="11"/>
        <color rgb="FF000000"/>
        <rFont val="Calibri"/>
      </rPr>
      <t>R8(config-ext-nacl)#permit tcp any any established</t>
    </r>
    <r>
      <rPr>
        <sz val="11"/>
        <color rgb="FF000000"/>
        <rFont val="Calibri"/>
      </rPr>
      <t xml:space="preserve">
</t>
    </r>
    <r>
      <rPr>
        <sz val="11"/>
        <color rgb="FF000000"/>
        <rFont val="Calibri"/>
      </rPr>
      <t>R8(config-ext-nacl)#permit tcp host x.1.28.2 host x.1.28.8 eq 639</t>
    </r>
    <r>
      <rPr>
        <sz val="11"/>
        <color rgb="FF000000"/>
        <rFont val="Calibri"/>
      </rPr>
      <t xml:space="preserve">
</t>
    </r>
    <r>
      <rPr>
        <sz val="11"/>
        <color rgb="FF000000"/>
        <rFont val="Calibri"/>
      </rPr>
      <t>R8(config-ext-nacl)#deny tcp any host x1.28.8 eq 639</t>
    </r>
    <r>
      <rPr>
        <sz val="11"/>
        <color rgb="FF000000"/>
        <rFont val="Calibri"/>
      </rPr>
      <t xml:space="preserve">
</t>
    </r>
    <r>
      <rPr>
        <sz val="11"/>
        <color rgb="FF000000"/>
        <rFont val="Calibri"/>
      </rPr>
      <t>R8(config-ext-nacl)#permit tcp host x.1.28.2 host x.1.28.8 eq bgp</t>
    </r>
    <r>
      <rPr>
        <sz val="11"/>
        <color rgb="FF000000"/>
        <rFont val="Calibri"/>
      </rPr>
      <t xml:space="preserve">
</t>
    </r>
    <r>
      <rPr>
        <sz val="11"/>
        <color rgb="FF000000"/>
        <rFont val="Calibri"/>
      </rPr>
      <t>R8(config-ext-nacl)#permit tcp host x.1.28.2 eq bgp host x.1.28.8</t>
    </r>
    <r>
      <rPr>
        <sz val="11"/>
        <color rgb="FF000000"/>
        <rFont val="Calibri"/>
      </rPr>
      <t xml:space="preserve">
</t>
    </r>
    <r>
      <rPr>
        <sz val="11"/>
        <color rgb="FF000000"/>
        <rFont val="Calibri"/>
      </rPr>
      <t>R8(config-ext-nacl)#permit pim host x.1.28.2 host x.1.28.8</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R8(config-ext-nacl)#deny ip any any</t>
    </r>
  </si>
  <si>
    <r>
      <rPr>
        <sz val="11"/>
        <color rgb="FF000000"/>
        <rFont val="Calibri"/>
      </rPr>
      <t>MSDP peering with customer network routers presents additional risks to the DISN Core, whether from a rogue or misconfigured MSDP-enabled router. To guard against an attack from malicious MSDP traffic, the receive path or interface filter for all MSDP-enabled RP routers must be configured to only accept MSDP packets from known MSDP peers.</t>
    </r>
  </si>
  <si>
    <r>
      <rPr>
        <sz val="11"/>
        <color rgb="FF000000"/>
        <rFont val="Calibri"/>
      </rPr>
      <t>Review the router configuration to determine if there is a receive path or interface filter to only accept MSDP packets from known MSDP peers.</t>
    </r>
    <r>
      <rPr>
        <sz val="11"/>
        <color rgb="FF000000"/>
        <rFont val="Calibri"/>
      </rPr>
      <t xml:space="preserve">
</t>
    </r>
    <r>
      <rPr>
        <sz val="11"/>
        <color rgb="FF000000"/>
        <rFont val="Calibri"/>
      </rPr>
      <t>Step 1: Verify that interfaces used for MSDP peering have an inbound ACL as shown in the example.</t>
    </r>
    <r>
      <rPr>
        <sz val="11"/>
        <color rgb="FF000000"/>
        <rFont val="Calibri"/>
      </rPr>
      <t xml:space="preserve">
</t>
    </r>
    <r>
      <rPr>
        <sz val="11"/>
        <color rgb="FF000000"/>
        <rFont val="Calibri"/>
      </rPr>
      <t>interface GigabitEthernet1/1</t>
    </r>
    <r>
      <rPr>
        <sz val="11"/>
        <color rgb="FF000000"/>
        <rFont val="Calibri"/>
      </rPr>
      <t xml:space="preserve">
</t>
    </r>
    <r>
      <rPr>
        <sz val="11"/>
        <color rgb="FF000000"/>
        <rFont val="Calibri"/>
      </rPr>
      <t xml:space="preserve"> ip address x.1.28.8 255.255.255.0</t>
    </r>
    <r>
      <rPr>
        <sz val="11"/>
        <color rgb="FF000000"/>
        <rFont val="Calibri"/>
      </rPr>
      <t xml:space="preserve">
</t>
    </r>
    <r>
      <rPr>
        <sz val="11"/>
        <color rgb="FF000000"/>
        <rFont val="Calibri"/>
      </rPr>
      <t xml:space="preserve"> ip access-group EXTERNAL_ACL_INBOUND in</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Step 2: Verify that the ACL restricts MSDP peering to only known sources.</t>
    </r>
    <r>
      <rPr>
        <sz val="11"/>
        <color rgb="FF000000"/>
        <rFont val="Calibri"/>
      </rPr>
      <t xml:space="preserve">
</t>
    </r>
    <r>
      <rPr>
        <sz val="11"/>
        <color rgb="FF000000"/>
        <rFont val="Calibri"/>
      </rPr>
      <t>ip access-list extended EXTERNAL_ACL_INBOUND</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permit tcp host x.1.28.2 host x.1.28.8 eq 639</t>
    </r>
    <r>
      <rPr>
        <sz val="11"/>
        <color rgb="FF000000"/>
        <rFont val="Calibri"/>
      </rPr>
      <t xml:space="preserve">
</t>
    </r>
    <r>
      <rPr>
        <sz val="11"/>
        <color rgb="FF000000"/>
        <rFont val="Calibri"/>
      </rPr>
      <t xml:space="preserve"> deny   tcp any host x.1.28.8 eq 639 log</t>
    </r>
    <r>
      <rPr>
        <sz val="11"/>
        <color rgb="FF000000"/>
        <rFont val="Calibri"/>
      </rPr>
      <t xml:space="preserve">
</t>
    </r>
    <r>
      <rPr>
        <sz val="11"/>
        <color rgb="FF000000"/>
        <rFont val="Calibri"/>
      </rPr>
      <t xml:space="preserve"> permit tcp host x.1.28.2 host 10.1.28.8 eq bgp</t>
    </r>
    <r>
      <rPr>
        <sz val="11"/>
        <color rgb="FF000000"/>
        <rFont val="Calibri"/>
      </rPr>
      <t xml:space="preserve">
</t>
    </r>
    <r>
      <rPr>
        <sz val="11"/>
        <color rgb="FF000000"/>
        <rFont val="Calibri"/>
      </rPr>
      <t xml:space="preserve"> permit tcp host x.1.28.2 eq bgp host x.1.28.8</t>
    </r>
    <r>
      <rPr>
        <sz val="11"/>
        <color rgb="FF000000"/>
        <rFont val="Calibri"/>
      </rPr>
      <t xml:space="preserve">
</t>
    </r>
    <r>
      <rPr>
        <sz val="11"/>
        <color rgb="FF000000"/>
        <rFont val="Calibri"/>
      </rPr>
      <t xml:space="preserve"> permit pim host x.1.28.2 pim host x.1.28.8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 any any log</t>
    </r>
    <r>
      <rPr>
        <sz val="11"/>
        <color rgb="FF000000"/>
        <rFont val="Calibri"/>
      </rPr>
      <t xml:space="preserve">
</t>
    </r>
    <r>
      <rPr>
        <sz val="11"/>
        <color rgb="FF000000"/>
        <rFont val="Calibri"/>
      </rPr>
      <t>Note: MSDP connections is via TCP port 639</t>
    </r>
    <r>
      <rPr>
        <sz val="11"/>
        <color rgb="FF000000"/>
        <rFont val="Calibri"/>
      </rPr>
      <t xml:space="preserve">
</t>
    </r>
    <r>
      <rPr>
        <sz val="11"/>
        <color rgb="FF000000"/>
        <rFont val="Calibri"/>
      </rPr>
      <t>If the router is not configured to only accept MSDP packets from known MSDP peers, this is a finding.</t>
    </r>
  </si>
  <si>
    <t>V-216634</t>
  </si>
  <si>
    <r>
      <rPr>
        <sz val="11"/>
        <rFont val="Calibri"/>
      </rPr>
      <t>The Cisco Multicast Source Discovery Protocol (MSDP) router must be configured to authenticate all received MSDP packets.</t>
    </r>
  </si>
  <si>
    <r>
      <rPr>
        <sz val="11"/>
        <color rgb="FF000000"/>
        <rFont val="Calibri"/>
      </rPr>
      <t>Configure the router to authenticate MSDP messages as shown in the following example:</t>
    </r>
    <r>
      <rPr>
        <sz val="11"/>
        <color rgb="FF000000"/>
        <rFont val="Calibri"/>
      </rPr>
      <t xml:space="preserve">
</t>
    </r>
    <r>
      <rPr>
        <sz val="11"/>
        <color rgb="FF000000"/>
        <rFont val="Calibri"/>
      </rPr>
      <t>R2(config)#ip msdp password peer x.1.28.8 xxxxxxxxxxxx</t>
    </r>
  </si>
  <si>
    <r>
      <rPr>
        <sz val="11"/>
        <color rgb="FF000000"/>
        <rFont val="Calibri"/>
      </rPr>
      <t>MSDP peering with customer network routers presents additional risks to the core, whether from a rogue or misconfigured MSDP-enabled router. MSDP password authentication is used to validate each segment sent on the TCP connection between MSDP peers, protecting the MSDP session against the threat of spoofed packets being injected into the TCP connection stream.</t>
    </r>
  </si>
  <si>
    <r>
      <rPr>
        <sz val="11"/>
        <color rgb="FF000000"/>
        <rFont val="Calibri"/>
      </rPr>
      <t>Review the router configuration to determine if received MSDP packets are authenticated.</t>
    </r>
    <r>
      <rPr>
        <sz val="11"/>
        <color rgb="FF000000"/>
        <rFont val="Calibri"/>
      </rPr>
      <t xml:space="preserve">
</t>
    </r>
    <r>
      <rPr>
        <sz val="11"/>
        <color rgb="FF000000"/>
        <rFont val="Calibri"/>
      </rPr>
      <t>ip msdp peer x.1.28.8 remote-as 8</t>
    </r>
    <r>
      <rPr>
        <sz val="11"/>
        <color rgb="FF000000"/>
        <rFont val="Calibri"/>
      </rPr>
      <t xml:space="preserve">
</t>
    </r>
    <r>
      <rPr>
        <sz val="11"/>
        <color rgb="FF000000"/>
        <rFont val="Calibri"/>
      </rPr>
      <t>ip msdp password peer x.1.28.8 xxxxxxxxxxxx</t>
    </r>
    <r>
      <rPr>
        <sz val="11"/>
        <color rgb="FF000000"/>
        <rFont val="Calibri"/>
      </rPr>
      <t xml:space="preserve">
</t>
    </r>
    <r>
      <rPr>
        <sz val="11"/>
        <color rgb="FF000000"/>
        <rFont val="Calibri"/>
      </rPr>
      <t>If the router does not require MSDP authentication, this is a finding.</t>
    </r>
  </si>
  <si>
    <t>V-216635</t>
  </si>
  <si>
    <r>
      <rPr>
        <sz val="11"/>
        <rFont val="Calibri"/>
      </rPr>
      <t>The Cisco Multicast Source Discovery Protocol (MSDP) router must be configured to filter received source-active multicast advertisements for any undesirable multicast groups and sources.</t>
    </r>
  </si>
  <si>
    <r>
      <rPr>
        <sz val="11"/>
        <color rgb="FF000000"/>
        <rFont val="Calibri"/>
      </rPr>
      <t>Configure the MSDP router to filter received source-active multicast advertisements for any undesirable multicast groups and sources as shown in the example below.</t>
    </r>
    <r>
      <rPr>
        <sz val="11"/>
        <color rgb="FF000000"/>
        <rFont val="Calibri"/>
      </rPr>
      <t xml:space="preserve">
</t>
    </r>
    <r>
      <rPr>
        <sz val="11"/>
        <color rgb="FF000000"/>
        <rFont val="Calibri"/>
      </rPr>
      <t>R8(config)#ip access-list extended INBOUND_MSDP_SA_FILTER</t>
    </r>
    <r>
      <rPr>
        <sz val="11"/>
        <color rgb="FF000000"/>
        <rFont val="Calibri"/>
      </rPr>
      <t xml:space="preserve">
</t>
    </r>
    <r>
      <rPr>
        <sz val="11"/>
        <color rgb="FF000000"/>
        <rFont val="Calibri"/>
      </rPr>
      <t xml:space="preserve">R8(config-ext-nacl)#deny ip any host 224.0.1.3 log                       ! Rwhod </t>
    </r>
    <r>
      <rPr>
        <sz val="11"/>
        <color rgb="FF000000"/>
        <rFont val="Calibri"/>
      </rPr>
      <t xml:space="preserve">
</t>
    </r>
    <r>
      <rPr>
        <sz val="11"/>
        <color rgb="FF000000"/>
        <rFont val="Calibri"/>
      </rPr>
      <t>R8(config-ext-nacl)#deny ip any host 224.0.1.24 log                     ! Microsoft-ds</t>
    </r>
    <r>
      <rPr>
        <sz val="11"/>
        <color rgb="FF000000"/>
        <rFont val="Calibri"/>
      </rPr>
      <t xml:space="preserve">
</t>
    </r>
    <r>
      <rPr>
        <sz val="11"/>
        <color rgb="FF000000"/>
        <rFont val="Calibri"/>
      </rPr>
      <t>R8(config-ext-nacl)#deny ip any host 224.0.1.22 log                     ! SVRLOC</t>
    </r>
    <r>
      <rPr>
        <sz val="11"/>
        <color rgb="FF000000"/>
        <rFont val="Calibri"/>
      </rPr>
      <t xml:space="preserve">
</t>
    </r>
    <r>
      <rPr>
        <sz val="11"/>
        <color rgb="FF000000"/>
        <rFont val="Calibri"/>
      </rPr>
      <t>R8(config-ext-nacl)#deny ip any host 224.0.1.2 log                       ! SGI-Dogfight</t>
    </r>
    <r>
      <rPr>
        <sz val="11"/>
        <color rgb="FF000000"/>
        <rFont val="Calibri"/>
      </rPr>
      <t xml:space="preserve">
</t>
    </r>
    <r>
      <rPr>
        <sz val="11"/>
        <color rgb="FF000000"/>
        <rFont val="Calibri"/>
      </rPr>
      <t>R8(config-ext-nacl)#deny ip any host 224.0.1.35 log                    ! SVRLOC-DA</t>
    </r>
    <r>
      <rPr>
        <sz val="11"/>
        <color rgb="FF000000"/>
        <rFont val="Calibri"/>
      </rPr>
      <t xml:space="preserve">
</t>
    </r>
    <r>
      <rPr>
        <sz val="11"/>
        <color rgb="FF000000"/>
        <rFont val="Calibri"/>
      </rPr>
      <t>R8(config-ext-nacl)#deny ip any host 224.0.1.60 log                    ! hp-device-disc</t>
    </r>
    <r>
      <rPr>
        <sz val="11"/>
        <color rgb="FF000000"/>
        <rFont val="Calibri"/>
      </rPr>
      <t xml:space="preserve">
</t>
    </r>
    <r>
      <rPr>
        <sz val="11"/>
        <color rgb="FF000000"/>
        <rFont val="Calibri"/>
      </rPr>
      <t>R8(config-ext-nacl)#deny ip any host 224.0.1.39 log                     ! Auto-RP</t>
    </r>
    <r>
      <rPr>
        <sz val="11"/>
        <color rgb="FF000000"/>
        <rFont val="Calibri"/>
      </rPr>
      <t xml:space="preserve">
</t>
    </r>
    <r>
      <rPr>
        <sz val="11"/>
        <color rgb="FF000000"/>
        <rFont val="Calibri"/>
      </rPr>
      <t>R8(config-ext-nacl)#deny ip any host 224.0.1.40 log                     ! Auto-RP</t>
    </r>
    <r>
      <rPr>
        <sz val="11"/>
        <color rgb="FF000000"/>
        <rFont val="Calibri"/>
      </rPr>
      <t xml:space="preserve">
</t>
    </r>
    <r>
      <rPr>
        <sz val="11"/>
        <color rgb="FF000000"/>
        <rFont val="Calibri"/>
      </rPr>
      <t>R8(config-ext-nacl)#deny ip any 232.0.0.0 0.255.255.255 log     ! SSM range</t>
    </r>
    <r>
      <rPr>
        <sz val="11"/>
        <color rgb="FF000000"/>
        <rFont val="Calibri"/>
      </rPr>
      <t xml:space="preserve">
</t>
    </r>
    <r>
      <rPr>
        <sz val="11"/>
        <color rgb="FF000000"/>
        <rFont val="Calibri"/>
      </rPr>
      <t>R8(config-ext-nacl)#deny ip any 239.0.0.0 0.255.255.255 log     ! Admin scoped range</t>
    </r>
    <r>
      <rPr>
        <sz val="11"/>
        <color rgb="FF000000"/>
        <rFont val="Calibri"/>
      </rPr>
      <t xml:space="preserve">
</t>
    </r>
    <r>
      <rPr>
        <sz val="11"/>
        <color rgb="FF000000"/>
        <rFont val="Calibri"/>
      </rPr>
      <t>R8(config-ext-nacl)#deny ip 10.0.0.0 0.255.255.255 any log       ! RFC 1918 address range</t>
    </r>
    <r>
      <rPr>
        <sz val="11"/>
        <color rgb="FF000000"/>
        <rFont val="Calibri"/>
      </rPr>
      <t xml:space="preserve">
</t>
    </r>
    <r>
      <rPr>
        <sz val="11"/>
        <color rgb="FF000000"/>
        <rFont val="Calibri"/>
      </rPr>
      <t>R8(config-ext-nacl)#deny ip 127.0.0.0 0.255.255.255 any log     ! RFC 1918 address range</t>
    </r>
    <r>
      <rPr>
        <sz val="11"/>
        <color rgb="FF000000"/>
        <rFont val="Calibri"/>
      </rPr>
      <t xml:space="preserve">
</t>
    </r>
    <r>
      <rPr>
        <sz val="11"/>
        <color rgb="FF000000"/>
        <rFont val="Calibri"/>
      </rPr>
      <t>R8(config-ext-nacl)#deny ip 172.16.0.0 0.15.255.255 any log     ! RFC 1918 address range</t>
    </r>
    <r>
      <rPr>
        <sz val="11"/>
        <color rgb="FF000000"/>
        <rFont val="Calibri"/>
      </rPr>
      <t xml:space="preserve">
</t>
    </r>
    <r>
      <rPr>
        <sz val="11"/>
        <color rgb="FF000000"/>
        <rFont val="Calibri"/>
      </rPr>
      <t>R8(config-ext-nacl)#deny ip 192.168.0.0 0.0.255.255 any log   ! RFC 1918 address range</t>
    </r>
    <r>
      <rPr>
        <sz val="11"/>
        <color rgb="FF000000"/>
        <rFont val="Calibri"/>
      </rPr>
      <t xml:space="preserve">
</t>
    </r>
    <r>
      <rPr>
        <sz val="11"/>
        <color rgb="FF000000"/>
        <rFont val="Calibri"/>
      </rPr>
      <t>R8(config-ext-nacl)#permit ip any any log</t>
    </r>
    <r>
      <rPr>
        <sz val="11"/>
        <color rgb="FF000000"/>
        <rFont val="Calibri"/>
      </rPr>
      <t xml:space="preserve">
</t>
    </r>
    <r>
      <rPr>
        <sz val="11"/>
        <color rgb="FF000000"/>
        <rFont val="Calibri"/>
      </rPr>
      <t>R8(config-ext-nacl)#exit</t>
    </r>
    <r>
      <rPr>
        <sz val="11"/>
        <color rgb="FF000000"/>
        <rFont val="Calibri"/>
      </rPr>
      <t xml:space="preserve">
</t>
    </r>
    <r>
      <rPr>
        <sz val="11"/>
        <color rgb="FF000000"/>
        <rFont val="Calibri"/>
      </rPr>
      <t>R8(config)#ip msdp sa-filter in x.1.28.2 list INBOUND_MSDP_SA_FILTER</t>
    </r>
  </si>
  <si>
    <r>
      <rPr>
        <sz val="11"/>
        <color rgb="FF000000"/>
        <rFont val="Calibri"/>
      </rPr>
      <t>The interoperability of BGP extensions for interdomain multicast routing and MSDP enables seamless connectivity of multicast domains between autonomous systems. MP-BGP advertises the unicast prefixes of the multicast sources used by Protocol Independent Multicast (PIM) routers to perform RPF checks and build multicast distribution trees. MSDP is a mechanism used to connect multiple PIM sparse-mode domains, allowing RPs from different domains to share information about active sources. When RPs in peering multicast domains hear about active sources, they can pass on that information to their local receivers, thereby allowing multicast data to be forwarded between the domains. Configuring an import policy to block multicast advertisements for reserved, Martian, single-source multicast, and any other undesirable multicast groups, as well as any source-group (S, G) states with Bogon source addresses, would assist in avoiding unwanted multicast traffic from traversing the core.</t>
    </r>
  </si>
  <si>
    <r>
      <rPr>
        <sz val="11"/>
        <color rgb="FF000000"/>
        <rFont val="Calibri"/>
      </rPr>
      <t xml:space="preserve">Review the router configuration to determine if there is import policy to block source-active multicast advertisements for any undesirable multicast groups, as well as any (S, G) states with undesirable source addresses. </t>
    </r>
    <r>
      <rPr>
        <sz val="11"/>
        <color rgb="FF000000"/>
        <rFont val="Calibri"/>
      </rPr>
      <t xml:space="preserve">
</t>
    </r>
    <r>
      <rPr>
        <sz val="11"/>
        <color rgb="FF000000"/>
        <rFont val="Calibri"/>
      </rPr>
      <t>Step 1: Verify that an inbound source-active filter is bound to each MSDP peer.</t>
    </r>
    <r>
      <rPr>
        <sz val="11"/>
        <color rgb="FF000000"/>
        <rFont val="Calibri"/>
      </rPr>
      <t xml:space="preserve">
</t>
    </r>
    <r>
      <rPr>
        <sz val="11"/>
        <color rgb="FF000000"/>
        <rFont val="Calibri"/>
      </rPr>
      <t>ip msdp peer x.1.28.2 remote-as 2</t>
    </r>
    <r>
      <rPr>
        <sz val="11"/>
        <color rgb="FF000000"/>
        <rFont val="Calibri"/>
      </rPr>
      <t xml:space="preserve">
</t>
    </r>
    <r>
      <rPr>
        <sz val="11"/>
        <color rgb="FF000000"/>
        <rFont val="Calibri"/>
      </rPr>
      <t>ip msdp sa-filter in x.1.28.2 list INBOUND_MSDP_SA_FILTER</t>
    </r>
    <r>
      <rPr>
        <sz val="11"/>
        <color rgb="FF000000"/>
        <rFont val="Calibri"/>
      </rPr>
      <t xml:space="preserve">
</t>
    </r>
    <r>
      <rPr>
        <sz val="11"/>
        <color rgb="FF000000"/>
        <rFont val="Calibri"/>
      </rPr>
      <t>Step 2: Review the access lists referenced by the source-active filter to verify that undesirable multicast groups, auto-RP, single-source multicast (SSM) groups, and advertisements from undesirable sources are blocked.</t>
    </r>
    <r>
      <rPr>
        <sz val="11"/>
        <color rgb="FF000000"/>
        <rFont val="Calibri"/>
      </rPr>
      <t xml:space="preserve">
</t>
    </r>
    <r>
      <rPr>
        <sz val="11"/>
        <color rgb="FF000000"/>
        <rFont val="Calibri"/>
      </rPr>
      <t>ip access-list extended INBOUND_MSDP_SA_FILTER</t>
    </r>
    <r>
      <rPr>
        <sz val="11"/>
        <color rgb="FF000000"/>
        <rFont val="Calibri"/>
      </rPr>
      <t xml:space="preserve">
</t>
    </r>
    <r>
      <rPr>
        <sz val="11"/>
        <color rgb="FF000000"/>
        <rFont val="Calibri"/>
      </rPr>
      <t xml:space="preserve"> deny   ip any host 224.0.1.3 log</t>
    </r>
    <r>
      <rPr>
        <sz val="11"/>
        <color rgb="FF000000"/>
        <rFont val="Calibri"/>
      </rPr>
      <t xml:space="preserve">
</t>
    </r>
    <r>
      <rPr>
        <sz val="11"/>
        <color rgb="FF000000"/>
        <rFont val="Calibri"/>
      </rPr>
      <t xml:space="preserve"> deny   ip any host 224.0.1.24 log</t>
    </r>
    <r>
      <rPr>
        <sz val="11"/>
        <color rgb="FF000000"/>
        <rFont val="Calibri"/>
      </rPr>
      <t xml:space="preserve">
</t>
    </r>
    <r>
      <rPr>
        <sz val="11"/>
        <color rgb="FF000000"/>
        <rFont val="Calibri"/>
      </rPr>
      <t xml:space="preserve"> deny   ip any host 224.0.1.22 log</t>
    </r>
    <r>
      <rPr>
        <sz val="11"/>
        <color rgb="FF000000"/>
        <rFont val="Calibri"/>
      </rPr>
      <t xml:space="preserve">
</t>
    </r>
    <r>
      <rPr>
        <sz val="11"/>
        <color rgb="FF000000"/>
        <rFont val="Calibri"/>
      </rPr>
      <t xml:space="preserve"> deny   ip any host 224.0.1.2 log</t>
    </r>
    <r>
      <rPr>
        <sz val="11"/>
        <color rgb="FF000000"/>
        <rFont val="Calibri"/>
      </rPr>
      <t xml:space="preserve">
</t>
    </r>
    <r>
      <rPr>
        <sz val="11"/>
        <color rgb="FF000000"/>
        <rFont val="Calibri"/>
      </rPr>
      <t xml:space="preserve"> deny   ip any host 224.0.1.35 log</t>
    </r>
    <r>
      <rPr>
        <sz val="11"/>
        <color rgb="FF000000"/>
        <rFont val="Calibri"/>
      </rPr>
      <t xml:space="preserve">
</t>
    </r>
    <r>
      <rPr>
        <sz val="11"/>
        <color rgb="FF000000"/>
        <rFont val="Calibri"/>
      </rPr>
      <t xml:space="preserve"> deny   ip any host 224.0.1.60 log</t>
    </r>
    <r>
      <rPr>
        <sz val="11"/>
        <color rgb="FF000000"/>
        <rFont val="Calibri"/>
      </rPr>
      <t xml:space="preserve">
</t>
    </r>
    <r>
      <rPr>
        <sz val="11"/>
        <color rgb="FF000000"/>
        <rFont val="Calibri"/>
      </rPr>
      <t xml:space="preserve"> deny   ip any host 224.0.1.39 log</t>
    </r>
    <r>
      <rPr>
        <sz val="11"/>
        <color rgb="FF000000"/>
        <rFont val="Calibri"/>
      </rPr>
      <t xml:space="preserve">
</t>
    </r>
    <r>
      <rPr>
        <sz val="11"/>
        <color rgb="FF000000"/>
        <rFont val="Calibri"/>
      </rPr>
      <t xml:space="preserve"> deny   ip any host 224.0.1.40 log</t>
    </r>
    <r>
      <rPr>
        <sz val="11"/>
        <color rgb="FF000000"/>
        <rFont val="Calibri"/>
      </rPr>
      <t xml:space="preserve">
</t>
    </r>
    <r>
      <rPr>
        <sz val="11"/>
        <color rgb="FF000000"/>
        <rFont val="Calibri"/>
      </rPr>
      <t xml:space="preserve"> deny   ip any 232.0.0.0 0.255.255.255 log</t>
    </r>
    <r>
      <rPr>
        <sz val="11"/>
        <color rgb="FF000000"/>
        <rFont val="Calibri"/>
      </rPr>
      <t xml:space="preserve">
</t>
    </r>
    <r>
      <rPr>
        <sz val="11"/>
        <color rgb="FF000000"/>
        <rFont val="Calibri"/>
      </rPr>
      <t xml:space="preserve"> deny   ip any 239.0.0.0 0.255.255.255 log</t>
    </r>
    <r>
      <rPr>
        <sz val="11"/>
        <color rgb="FF000000"/>
        <rFont val="Calibri"/>
      </rPr>
      <t xml:space="preserve">
</t>
    </r>
    <r>
      <rPr>
        <sz val="11"/>
        <color rgb="FF000000"/>
        <rFont val="Calibri"/>
      </rPr>
      <t xml:space="preserve"> deny   ip 10.0.0.0 0.255.255.255 any log</t>
    </r>
    <r>
      <rPr>
        <sz val="11"/>
        <color rgb="FF000000"/>
        <rFont val="Calibri"/>
      </rPr>
      <t xml:space="preserve">
</t>
    </r>
    <r>
      <rPr>
        <sz val="11"/>
        <color rgb="FF000000"/>
        <rFont val="Calibri"/>
      </rPr>
      <t xml:space="preserve"> deny   ip 127.0.0.0 0.255.255.255 any log</t>
    </r>
    <r>
      <rPr>
        <sz val="11"/>
        <color rgb="FF000000"/>
        <rFont val="Calibri"/>
      </rPr>
      <t xml:space="preserve">
</t>
    </r>
    <r>
      <rPr>
        <sz val="11"/>
        <color rgb="FF000000"/>
        <rFont val="Calibri"/>
      </rPr>
      <t xml:space="preserve"> deny   ip 172.16.0.0 0.15.255.255 any log</t>
    </r>
    <r>
      <rPr>
        <sz val="11"/>
        <color rgb="FF000000"/>
        <rFont val="Calibri"/>
      </rPr>
      <t xml:space="preserve">
</t>
    </r>
    <r>
      <rPr>
        <sz val="11"/>
        <color rgb="FF000000"/>
        <rFont val="Calibri"/>
      </rPr>
      <t xml:space="preserve"> deny   ip 192.168.0.0 0.0.255.255 any log</t>
    </r>
    <r>
      <rPr>
        <sz val="11"/>
        <color rgb="FF000000"/>
        <rFont val="Calibri"/>
      </rPr>
      <t xml:space="preserve">
</t>
    </r>
    <r>
      <rPr>
        <sz val="11"/>
        <color rgb="FF000000"/>
        <rFont val="Calibri"/>
      </rPr>
      <t xml:space="preserve"> permit ip any any log</t>
    </r>
    <r>
      <rPr>
        <sz val="11"/>
        <color rgb="FF000000"/>
        <rFont val="Calibri"/>
      </rPr>
      <t xml:space="preserve">
</t>
    </r>
    <r>
      <rPr>
        <sz val="11"/>
        <color rgb="FF000000"/>
        <rFont val="Calibri"/>
      </rPr>
      <t>If the router is not configured with an import policy to filter undesirable SA multicast advertisements, this is a finding.</t>
    </r>
  </si>
  <si>
    <t>V-216636</t>
  </si>
  <si>
    <r>
      <rPr>
        <sz val="11"/>
        <rFont val="Calibri"/>
      </rPr>
      <t>The Cisco Multicast Source Discovery Protocol (MSDP) router must be configured to filter source-active multicast advertisements to external MSDP peers to avoid global visibility of local-only multicast sources and groups.</t>
    </r>
  </si>
  <si>
    <r>
      <rPr>
        <sz val="11"/>
        <color rgb="FF000000"/>
        <rFont val="Calibri"/>
      </rPr>
      <t>Configure the router with an export policy avoid global visibility of local multicast (S, G) states. The example below will prevent exporting multicast active sources belonging to the private network.</t>
    </r>
    <r>
      <rPr>
        <sz val="11"/>
        <color rgb="FF000000"/>
        <rFont val="Calibri"/>
      </rPr>
      <t xml:space="preserve">
</t>
    </r>
    <r>
      <rPr>
        <sz val="11"/>
        <color rgb="FF000000"/>
        <rFont val="Calibri"/>
      </rPr>
      <t>R8(config)#ip access-list extended OUTBOUND_MSDP_SA_FILTER</t>
    </r>
    <r>
      <rPr>
        <sz val="11"/>
        <color rgb="FF000000"/>
        <rFont val="Calibri"/>
      </rPr>
      <t xml:space="preserve">
</t>
    </r>
    <r>
      <rPr>
        <sz val="11"/>
        <color rgb="FF000000"/>
        <rFont val="Calibri"/>
      </rPr>
      <t>R8(config-ext-nacl)#deny ip 10.0.0.0 0.255.255.255 any</t>
    </r>
    <r>
      <rPr>
        <sz val="11"/>
        <color rgb="FF000000"/>
        <rFont val="Calibri"/>
      </rPr>
      <t xml:space="preserve">
</t>
    </r>
    <r>
      <rPr>
        <sz val="11"/>
        <color rgb="FF000000"/>
        <rFont val="Calibri"/>
      </rPr>
      <t>R8(config-ext-nacl)#permit ip any any</t>
    </r>
    <r>
      <rPr>
        <sz val="11"/>
        <color rgb="FF000000"/>
        <rFont val="Calibri"/>
      </rPr>
      <t xml:space="preserve">
</t>
    </r>
    <r>
      <rPr>
        <sz val="11"/>
        <color rgb="FF000000"/>
        <rFont val="Calibri"/>
      </rPr>
      <t>R8(config-ext-nacl)#exit</t>
    </r>
    <r>
      <rPr>
        <sz val="11"/>
        <color rgb="FF000000"/>
        <rFont val="Calibri"/>
      </rPr>
      <t xml:space="preserve">
</t>
    </r>
    <r>
      <rPr>
        <sz val="11"/>
        <color rgb="FF000000"/>
        <rFont val="Calibri"/>
      </rPr>
      <t>R8(config)#ip msdp sa-filter in x.1.28.2 list OUTBOUND_MSDP_SA_FILTER</t>
    </r>
  </si>
  <si>
    <r>
      <rPr>
        <sz val="11"/>
        <color rgb="FF000000"/>
        <rFont val="Calibri"/>
      </rPr>
      <t>To avoid global visibility of local information, there are a number of source-group (S, G) states in a PIM-SM domain that must not be leaked to another domain, such as multicast sources with private address, administratively scoped multicast addresses, and the auto-RP groups (224.0.1.39 and 224.0.1.40).</t>
    </r>
    <r>
      <rPr>
        <sz val="11"/>
        <color rgb="FF000000"/>
        <rFont val="Calibri"/>
      </rPr>
      <t xml:space="preserve">
</t>
    </r>
    <r>
      <rPr>
        <sz val="11"/>
        <color rgb="FF000000"/>
        <rFont val="Calibri"/>
      </rPr>
      <t>Allowing a multicast distribution tree, local to the core, to extend beyond its boundary could enable local multicast traffic to leak into other autonomous systems and customer networks.</t>
    </r>
  </si>
  <si>
    <r>
      <rPr>
        <sz val="11"/>
        <color rgb="FF000000"/>
        <rFont val="Calibri"/>
      </rPr>
      <t>Review the router configuration to determine if there is export policy to block local source-active multicast advertisements.</t>
    </r>
    <r>
      <rPr>
        <sz val="11"/>
        <color rgb="FF000000"/>
        <rFont val="Calibri"/>
      </rPr>
      <t xml:space="preserve">
</t>
    </r>
    <r>
      <rPr>
        <sz val="11"/>
        <color rgb="FF000000"/>
        <rFont val="Calibri"/>
      </rPr>
      <t>Step 1: Verify that an outbound source-active filter is bound to each MSDP peer as shown in the example below.</t>
    </r>
    <r>
      <rPr>
        <sz val="11"/>
        <color rgb="FF000000"/>
        <rFont val="Calibri"/>
      </rPr>
      <t xml:space="preserve">
</t>
    </r>
    <r>
      <rPr>
        <sz val="11"/>
        <color rgb="FF000000"/>
        <rFont val="Calibri"/>
      </rPr>
      <t>ip msdp peer 10.1.28.8 remote-as 8</t>
    </r>
    <r>
      <rPr>
        <sz val="11"/>
        <color rgb="FF000000"/>
        <rFont val="Calibri"/>
      </rPr>
      <t xml:space="preserve">
</t>
    </r>
    <r>
      <rPr>
        <sz val="11"/>
        <color rgb="FF000000"/>
        <rFont val="Calibri"/>
      </rPr>
      <t>ip msdp sa-filter out 10.1.28.8 list OUTBOUND_MSDP_SA_FILTER</t>
    </r>
    <r>
      <rPr>
        <sz val="11"/>
        <color rgb="FF000000"/>
        <rFont val="Calibri"/>
      </rPr>
      <t xml:space="preserve">
</t>
    </r>
    <r>
      <rPr>
        <sz val="11"/>
        <color rgb="FF000000"/>
        <rFont val="Calibri"/>
      </rPr>
      <t>Step 2: Review the access lists referenced by the source-active filters and verify that MSDP source-active messages being sent to MSDP peers do not leak advertisements that are local.</t>
    </r>
    <r>
      <rPr>
        <sz val="11"/>
        <color rgb="FF000000"/>
        <rFont val="Calibri"/>
      </rPr>
      <t xml:space="preserve">
</t>
    </r>
    <r>
      <rPr>
        <sz val="11"/>
        <color rgb="FF000000"/>
        <rFont val="Calibri"/>
      </rPr>
      <t>ip access-list extended OUTBOUND_MSDP_SA_FILTER</t>
    </r>
    <r>
      <rPr>
        <sz val="11"/>
        <color rgb="FF000000"/>
        <rFont val="Calibri"/>
      </rPr>
      <t xml:space="preserve">
</t>
    </r>
    <r>
      <rPr>
        <sz val="11"/>
        <color rgb="FF000000"/>
        <rFont val="Calibri"/>
      </rPr>
      <t xml:space="preserve"> deny   ip 10.0.0.0 0.255.255.255 any</t>
    </r>
    <r>
      <rPr>
        <sz val="11"/>
        <color rgb="FF000000"/>
        <rFont val="Calibri"/>
      </rPr>
      <t xml:space="preserve">
</t>
    </r>
    <r>
      <rPr>
        <sz val="11"/>
        <color rgb="FF000000"/>
        <rFont val="Calibri"/>
      </rPr>
      <t xml:space="preserve"> permit ip any any</t>
    </r>
    <r>
      <rPr>
        <sz val="11"/>
        <color rgb="FF000000"/>
        <rFont val="Calibri"/>
      </rPr>
      <t xml:space="preserve">
</t>
    </r>
    <r>
      <rPr>
        <sz val="11"/>
        <color rgb="FF000000"/>
        <rFont val="Calibri"/>
      </rPr>
      <t>If the router is not configured with an export policy to filter local source-active multicast advertisements, this is a finding.</t>
    </r>
  </si>
  <si>
    <t>V-216637</t>
  </si>
  <si>
    <r>
      <rPr>
        <sz val="11"/>
        <rFont val="Calibri"/>
      </rPr>
      <t>The Cisco Multicast Source Discovery Protocol (MSDP) router must be configured to limit the amount of source-active messages it accepts on a per-peer basis.</t>
    </r>
  </si>
  <si>
    <r>
      <rPr>
        <sz val="11"/>
        <color rgb="FF000000"/>
        <rFont val="Calibri"/>
      </rPr>
      <t>Configure the router to limit the amount of source-active messages it accepts from each peer.</t>
    </r>
    <r>
      <rPr>
        <sz val="11"/>
        <color rgb="FF000000"/>
        <rFont val="Calibri"/>
      </rPr>
      <t xml:space="preserve">
</t>
    </r>
    <r>
      <rPr>
        <sz val="11"/>
        <color rgb="FF000000"/>
        <rFont val="Calibri"/>
      </rPr>
      <t>R8(config)#ip msdp sa-limit x.1.28.2 nnn</t>
    </r>
  </si>
  <si>
    <r>
      <rPr>
        <sz val="11"/>
        <color rgb="FF000000"/>
        <rFont val="Calibri"/>
      </rPr>
      <t>To reduce any risk of a denial-of-service (DoS) attack from a rogue or misconfigured MSDP router, the router must be configured to limit the number of source-active messages it accepts from each peer.</t>
    </r>
  </si>
  <si>
    <r>
      <rPr>
        <sz val="11"/>
        <color rgb="FF000000"/>
        <rFont val="Calibri"/>
      </rPr>
      <t>Review the router configuration to determine if it is configured to limit the amount of source-active messages it accepts on a per-peer basis.</t>
    </r>
    <r>
      <rPr>
        <sz val="11"/>
        <color rgb="FF000000"/>
        <rFont val="Calibri"/>
      </rPr>
      <t xml:space="preserve">
</t>
    </r>
    <r>
      <rPr>
        <sz val="11"/>
        <color rgb="FF000000"/>
        <rFont val="Calibri"/>
      </rPr>
      <t>ip msdp peer x.1.28.2 remote-as nn</t>
    </r>
    <r>
      <rPr>
        <sz val="11"/>
        <color rgb="FF000000"/>
        <rFont val="Calibri"/>
      </rPr>
      <t xml:space="preserve">
</t>
    </r>
    <r>
      <rPr>
        <sz val="11"/>
        <color rgb="FF000000"/>
        <rFont val="Calibri"/>
      </rPr>
      <t>ip msdp sa-filter in 10.1.28.2 list MSDP_SA_FILTER</t>
    </r>
    <r>
      <rPr>
        <sz val="11"/>
        <color rgb="FF000000"/>
        <rFont val="Calibri"/>
      </rPr>
      <t xml:space="preserve">
</t>
    </r>
    <r>
      <rPr>
        <sz val="11"/>
        <color rgb="FF000000"/>
        <rFont val="Calibri"/>
      </rPr>
      <t>ip msdp sa-limit X.1.28.2 nnn</t>
    </r>
    <r>
      <rPr>
        <sz val="11"/>
        <color rgb="FF000000"/>
        <rFont val="Calibri"/>
      </rPr>
      <t xml:space="preserve">
</t>
    </r>
    <r>
      <rPr>
        <sz val="11"/>
        <color rgb="FF000000"/>
        <rFont val="Calibri"/>
      </rPr>
      <t>If the router is not configured to limit the source-active messages it accepts, this is a finding.</t>
    </r>
  </si>
  <si>
    <t>V-216638</t>
  </si>
  <si>
    <r>
      <rPr>
        <sz val="11"/>
        <rFont val="Calibri"/>
      </rPr>
      <t>The Cisco Multicast Source Discovery Protocol (MSDP) router must be configured to use a loopback address as the source address when originating MSDP traffic.</t>
    </r>
  </si>
  <si>
    <r>
      <rPr>
        <sz val="11"/>
        <color rgb="FF000000"/>
        <rFont val="Calibri"/>
      </rPr>
      <t>Configure the router to use its loopback address is used as the source address when sending MSDP packets.</t>
    </r>
    <r>
      <rPr>
        <sz val="11"/>
        <color rgb="FF000000"/>
        <rFont val="Calibri"/>
      </rPr>
      <t xml:space="preserve">
</t>
    </r>
    <r>
      <rPr>
        <sz val="11"/>
        <color rgb="FF000000"/>
        <rFont val="Calibri"/>
      </rPr>
      <t>R2(config)#ip msdp peer x.44.2.34 connect-source lo12 remote-as nn</t>
    </r>
  </si>
  <si>
    <r>
      <rPr>
        <sz val="11"/>
        <color rgb="FF000000"/>
        <rFont val="Calibri"/>
      </rPr>
      <t>Using a loopback address as the source address offers a multitude of uses for security, access, management, and scalability of MSDP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t>
    </r>
  </si>
  <si>
    <r>
      <rPr>
        <sz val="11"/>
        <color rgb="FF000000"/>
        <rFont val="Calibri"/>
      </rPr>
      <t>Verify that the loopback interface is used as the source address for all MSDP packets generated by the router.</t>
    </r>
    <r>
      <rPr>
        <sz val="11"/>
        <color rgb="FF000000"/>
        <rFont val="Calibri"/>
      </rPr>
      <t xml:space="preserve">
</t>
    </r>
    <r>
      <rPr>
        <sz val="11"/>
        <color rgb="FF000000"/>
        <rFont val="Calibri"/>
      </rPr>
      <t>ip msdp peer x.44.2.34 connect-source Loopback12 remote-as nn</t>
    </r>
    <r>
      <rPr>
        <sz val="11"/>
        <color rgb="FF000000"/>
        <rFont val="Calibri"/>
      </rPr>
      <t xml:space="preserve">
</t>
    </r>
    <r>
      <rPr>
        <sz val="11"/>
        <color rgb="FF000000"/>
        <rFont val="Calibri"/>
      </rPr>
      <t>If the router does not use its loopback address as the source address when originating MSDP traffic, this is a finding.</t>
    </r>
  </si>
  <si>
    <t>V-216989</t>
  </si>
  <si>
    <r>
      <rPr>
        <sz val="11"/>
        <rFont val="Calibri"/>
      </rPr>
      <t>The Cisco perimeter router must be configured to restrict it from accepting outbound IP packets that contain an illegitimate address in the source address field via egress filter or by enabling Unicast Reverse Path Forwarding (uRPF).</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</si>
  <si>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ensure that an egress ACL or uRPF is configured on internal interfaces to restrict the router from accepting any outbound IP packet that contains an  illegitimate address in the source field. The example below enables uRPF.</t>
    </r>
    <r>
      <rPr>
        <sz val="11"/>
        <color rgb="FF000000"/>
        <rFont val="Calibri"/>
      </rPr>
      <t xml:space="preserve">
</t>
    </r>
    <r>
      <rPr>
        <sz val="11"/>
        <color rgb="FF000000"/>
        <rFont val="Calibri"/>
      </rPr>
      <t>R5(config)#int g0/1</t>
    </r>
    <r>
      <rPr>
        <sz val="11"/>
        <color rgb="FF000000"/>
        <rFont val="Calibri"/>
      </rPr>
      <t xml:space="preserve">
</t>
    </r>
    <r>
      <rPr>
        <sz val="11"/>
        <color rgb="FF000000"/>
        <rFont val="Calibri"/>
      </rPr>
      <t>R5(config-if)#ip verify unicast source reachable-via rx</t>
    </r>
  </si>
  <si>
    <r>
      <rPr>
        <sz val="11"/>
        <color rgb="FF000000"/>
        <rFont val="Calibri"/>
      </rPr>
      <t>A compromised host in an enclave can be used by a malicious platform to launch cyberattacks on third parties. This is a common practice in "botnets", which are a collection of compromised computers using malware to attack other computers or networks. DDoS attacks frequently leverage IP source address spoofing to send packets to multiple hosts that in turn will then send return traffic to the hosts with the IP addresses that were forged. This can generate significant amounts of traffic. Therefore, protection measures to counteract IP source address spoofing must be taken. When uRPF is enabled in strict mode, the packet must be received on the interface that the device would use to forward the return packet; thereby mitigating IP source address spoofing.</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</si>
  <si>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uRPF or an egress ACL has been configured on all internal interfaces to restrict the router from accepting outbound IP packets that contain an illegitimate address in the source address field.</t>
    </r>
    <r>
      <rPr>
        <sz val="11"/>
        <color rgb="FF000000"/>
        <rFont val="Calibri"/>
      </rPr>
      <t xml:space="preserve">
</t>
    </r>
    <r>
      <rPr>
        <sz val="11"/>
        <color rgb="FF000000"/>
        <rFont val="Calibri"/>
      </rPr>
      <t>uRPF example</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description downstream link to LAN</t>
    </r>
    <r>
      <rPr>
        <sz val="11"/>
        <color rgb="FF000000"/>
        <rFont val="Calibri"/>
      </rPr>
      <t xml:space="preserve">
</t>
    </r>
    <r>
      <rPr>
        <sz val="11"/>
        <color rgb="FF000000"/>
        <rFont val="Calibri"/>
      </rPr>
      <t xml:space="preserve"> ip address 10.1.25.5 255.255.255.0</t>
    </r>
    <r>
      <rPr>
        <sz val="11"/>
        <color rgb="FF000000"/>
        <rFont val="Calibri"/>
      </rPr>
      <t xml:space="preserve">
</t>
    </r>
    <r>
      <rPr>
        <sz val="11"/>
        <color rgb="FF000000"/>
        <rFont val="Calibri"/>
      </rPr>
      <t xml:space="preserve"> ip verify unicast source reachable-via rx</t>
    </r>
    <r>
      <rPr>
        <sz val="11"/>
        <color rgb="FF000000"/>
        <rFont val="Calibri"/>
      </rPr>
      <t xml:space="preserve">
</t>
    </r>
    <r>
      <rPr>
        <sz val="11"/>
        <color rgb="FF000000"/>
        <rFont val="Calibri"/>
      </rPr>
      <t>Egress ACL example</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description downstream link to LAN</t>
    </r>
    <r>
      <rPr>
        <sz val="11"/>
        <color rgb="FF000000"/>
        <rFont val="Calibri"/>
      </rPr>
      <t xml:space="preserve">
</t>
    </r>
    <r>
      <rPr>
        <sz val="11"/>
        <color rgb="FF000000"/>
        <rFont val="Calibri"/>
      </rPr>
      <t xml:space="preserve"> ip address 10.1.25.5 255.255.255.0</t>
    </r>
    <r>
      <rPr>
        <sz val="11"/>
        <color rgb="FF000000"/>
        <rFont val="Calibri"/>
      </rPr>
      <t xml:space="preserve">
</t>
    </r>
    <r>
      <rPr>
        <sz val="11"/>
        <color rgb="FF000000"/>
        <rFont val="Calibri"/>
      </rPr>
      <t xml:space="preserve"> ip access-group EGRESS_FILTER in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extended EGRESS_FILTER</t>
    </r>
    <r>
      <rPr>
        <sz val="11"/>
        <color rgb="FF000000"/>
        <rFont val="Calibri"/>
      </rPr>
      <t xml:space="preserve">
</t>
    </r>
    <r>
      <rPr>
        <sz val="11"/>
        <color rgb="FF000000"/>
        <rFont val="Calibri"/>
      </rPr>
      <t xml:space="preserve"> permit udp 10.1.15.0 0.0.0.255 any eq domain</t>
    </r>
    <r>
      <rPr>
        <sz val="11"/>
        <color rgb="FF000000"/>
        <rFont val="Calibri"/>
      </rPr>
      <t xml:space="preserve">
</t>
    </r>
    <r>
      <rPr>
        <sz val="11"/>
        <color rgb="FF000000"/>
        <rFont val="Calibri"/>
      </rPr>
      <t xml:space="preserve"> permit tcp 10.1.15.0 0.0.0.255 any eq ftp</t>
    </r>
    <r>
      <rPr>
        <sz val="11"/>
        <color rgb="FF000000"/>
        <rFont val="Calibri"/>
      </rPr>
      <t xml:space="preserve">
</t>
    </r>
    <r>
      <rPr>
        <sz val="11"/>
        <color rgb="FF000000"/>
        <rFont val="Calibri"/>
      </rPr>
      <t xml:space="preserve"> permit tcp 10.1.15.0 0.0.0.255 any eq ftp-data</t>
    </r>
    <r>
      <rPr>
        <sz val="11"/>
        <color rgb="FF000000"/>
        <rFont val="Calibri"/>
      </rPr>
      <t xml:space="preserve">
</t>
    </r>
    <r>
      <rPr>
        <sz val="11"/>
        <color rgb="FF000000"/>
        <rFont val="Calibri"/>
      </rPr>
      <t xml:space="preserve"> permit tcp 10.1.15.0 0.0.0.255 any eq www</t>
    </r>
    <r>
      <rPr>
        <sz val="11"/>
        <color rgb="FF000000"/>
        <rFont val="Calibri"/>
      </rPr>
      <t xml:space="preserve">
</t>
    </r>
    <r>
      <rPr>
        <sz val="11"/>
        <color rgb="FF000000"/>
        <rFont val="Calibri"/>
      </rPr>
      <t xml:space="preserve"> permit icmp 10.1.15.0 0.0.0.255 any</t>
    </r>
    <r>
      <rPr>
        <sz val="11"/>
        <color rgb="FF000000"/>
        <rFont val="Calibri"/>
      </rPr>
      <t xml:space="preserve">
</t>
    </r>
    <r>
      <rPr>
        <sz val="11"/>
        <color rgb="FF000000"/>
        <rFont val="Calibri"/>
      </rPr>
      <t xml:space="preserve"> permit icmp 10.1.15.0 0.0.0.255 any echo</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If uRPF or an egress ACL to restrict the router from accepting outbound IP packets that contain an illegitimate address in the source address field has not been configured on all internal interfaces in an enclave, this is a finding.</t>
    </r>
  </si>
  <si>
    <t>V-216990</t>
  </si>
  <si>
    <r>
      <rPr>
        <sz val="11"/>
        <rFont val="Calibri"/>
      </rPr>
      <t>The Cisco perimeter router must be configured to block all packets with any IP options.</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</si>
  <si>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drop all packets with IP options.</t>
    </r>
    <r>
      <rPr>
        <sz val="11"/>
        <color rgb="FF000000"/>
        <rFont val="Calibri"/>
      </rPr>
      <t xml:space="preserve">
</t>
    </r>
    <r>
      <rPr>
        <sz val="11"/>
        <color rgb="FF000000"/>
        <rFont val="Calibri"/>
      </rPr>
      <t>R1(config)#ip access-list extended EXTERNAL_ACL</t>
    </r>
    <r>
      <rPr>
        <sz val="11"/>
        <color rgb="FF000000"/>
        <rFont val="Calibri"/>
      </rPr>
      <t xml:space="preserve">
</t>
    </r>
    <r>
      <rPr>
        <sz val="11"/>
        <color rgb="FF000000"/>
        <rFont val="Calibri"/>
      </rPr>
      <t>R1(config-ext-nacl)#15 deny ip any any option any-options</t>
    </r>
  </si>
  <si>
    <r>
      <rPr>
        <sz val="11"/>
        <color rgb="FF000000"/>
        <rFont val="Calibri"/>
      </rPr>
      <t>Packets with IP options are not fast switched and henceforth must be punted to the router processor. Hackers who initiate denial-of-service (DoS) attacks on routers commonly send large streams of packets with IP options. Dropping the packets with IP options reduces the load of IP options packets on the router. The end result is a reduction in the effects of the DoS attack on the router and on downstream routers.</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</si>
  <si>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determine if it will block all packets with IP options.</t>
    </r>
    <r>
      <rPr>
        <sz val="11"/>
        <color rgb="FF000000"/>
        <rFont val="Calibri"/>
      </rPr>
      <t xml:space="preserve">
</t>
    </r>
    <r>
      <rPr>
        <sz val="11"/>
        <color rgb="FF000000"/>
        <rFont val="Calibri"/>
      </rPr>
      <t>ip access-list extended EXTERNAL_ACL</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deny   ip any any option any-options</t>
    </r>
    <r>
      <rPr>
        <sz val="11"/>
        <color rgb="FF000000"/>
        <rFont val="Calibri"/>
      </rPr>
      <t xml:space="preserve">
</t>
    </r>
    <r>
      <rPr>
        <sz val="11"/>
        <color rgb="FF000000"/>
        <rFont val="Calibri"/>
      </rPr>
      <t>permit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deny   ip any any log-input</t>
    </r>
    <r>
      <rPr>
        <sz val="11"/>
        <color rgb="FF000000"/>
        <rFont val="Calibri"/>
      </rPr>
      <t xml:space="preserve">
</t>
    </r>
    <r>
      <rPr>
        <sz val="11"/>
        <color rgb="FF000000"/>
        <rFont val="Calibri"/>
      </rPr>
      <t>If the router is not configured to drop all packets with IP options, this is a finding.</t>
    </r>
  </si>
  <si>
    <t>V-216991</t>
  </si>
  <si>
    <r>
      <rPr>
        <sz val="11"/>
        <rFont val="Calibri"/>
      </rPr>
      <t>The Cisco BGP router must be configured to enable the Generalized TTL Security Mechanism (GTSM).</t>
    </r>
  </si>
  <si>
    <r>
      <rPr>
        <sz val="11"/>
        <color rgb="FF000000"/>
        <rFont val="Calibri"/>
      </rPr>
      <t>Configure TTL security on all external BGP neighbors as shown in the example below.</t>
    </r>
    <r>
      <rPr>
        <sz val="11"/>
        <color rgb="FF000000"/>
        <rFont val="Calibri"/>
      </rPr>
      <t xml:space="preserve">
</t>
    </r>
    <r>
      <rPr>
        <sz val="11"/>
        <color rgb="FF000000"/>
        <rFont val="Calibri"/>
      </rPr>
      <t>R1(config)#router bgp xx</t>
    </r>
    <r>
      <rPr>
        <sz val="11"/>
        <color rgb="FF000000"/>
        <rFont val="Calibri"/>
      </rPr>
      <t xml:space="preserve">
</t>
    </r>
    <r>
      <rPr>
        <sz val="11"/>
        <color rgb="FF000000"/>
        <rFont val="Calibri"/>
      </rPr>
      <t>R1(config-router)#neighbor x.1.1.9 ttl-security hops 1</t>
    </r>
    <r>
      <rPr>
        <sz val="11"/>
        <color rgb="FF000000"/>
        <rFont val="Calibri"/>
      </rPr>
      <t xml:space="preserve">
</t>
    </r>
    <r>
      <rPr>
        <sz val="11"/>
        <color rgb="FF000000"/>
        <rFont val="Calibri"/>
      </rPr>
      <t>R1(config-router)#neighbor x.2.1.7 ttl-security hops 1</t>
    </r>
  </si>
  <si>
    <r>
      <rPr>
        <sz val="11"/>
        <color rgb="FF000000"/>
        <rFont val="Calibri"/>
      </rPr>
      <t xml:space="preserve">As described in RFC 3682, GTSM is designed to protect a router's IP-based control plane from DoS attacks. Many attacks focused on CPU load and line-card overload can be prevented by implementing GTSM on all Exterior Border Gateway Protocol speaking routers. </t>
    </r>
    <r>
      <rPr>
        <sz val="11"/>
        <color rgb="FF000000"/>
        <rFont val="Calibri"/>
      </rPr>
      <t xml:space="preserve">
</t>
    </r>
    <r>
      <rPr>
        <sz val="11"/>
        <color rgb="FF000000"/>
        <rFont val="Calibri"/>
      </rPr>
      <t>GTSM is based on the fact that the vast majority of control plane peering is established between adjacent routers; that is, the Exterior Border Gateway Protocol peers are either between connecting interfaces or between loopback interfaces. Since TTL spoofing is considered nearly impossible, a mechanism based on an expected TTL value provides a simple and reasonably robust defense from infrastructure attacks based on forged control plane traffic.</t>
    </r>
  </si>
  <si>
    <r>
      <rPr>
        <sz val="11"/>
        <color rgb="FF000000"/>
        <rFont val="Calibri"/>
      </rPr>
      <t>Review the BGP configuration to verify that TTL security has been configured for each external neighbor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neighbor x.1.1.9 remote-as yy</t>
    </r>
    <r>
      <rPr>
        <sz val="11"/>
        <color rgb="FF000000"/>
        <rFont val="Calibri"/>
      </rPr>
      <t xml:space="preserve">
</t>
    </r>
    <r>
      <rPr>
        <sz val="11"/>
        <color rgb="FF000000"/>
        <rFont val="Calibri"/>
      </rPr>
      <t xml:space="preserve"> neighbor x.1.1.9 password xxxxxxxx</t>
    </r>
    <r>
      <rPr>
        <sz val="11"/>
        <color rgb="FF000000"/>
        <rFont val="Calibri"/>
      </rPr>
      <t xml:space="preserve">
</t>
    </r>
    <r>
      <rPr>
        <sz val="11"/>
        <color rgb="FF000000"/>
        <rFont val="Calibri"/>
      </rPr>
      <t xml:space="preserve"> neighbor x.1.1.9 ttl-security hops 1</t>
    </r>
    <r>
      <rPr>
        <sz val="11"/>
        <color rgb="FF000000"/>
        <rFont val="Calibri"/>
      </rPr>
      <t xml:space="preserve">
</t>
    </r>
    <r>
      <rPr>
        <sz val="11"/>
        <color rgb="FF000000"/>
        <rFont val="Calibri"/>
      </rPr>
      <t xml:space="preserve"> neighbor x.2.1.7 remote-as zz</t>
    </r>
    <r>
      <rPr>
        <sz val="11"/>
        <color rgb="FF000000"/>
        <rFont val="Calibri"/>
      </rPr>
      <t xml:space="preserve">
</t>
    </r>
    <r>
      <rPr>
        <sz val="11"/>
        <color rgb="FF000000"/>
        <rFont val="Calibri"/>
      </rPr>
      <t xml:space="preserve"> neighbor x.2.1.7 password xxxxxxxx</t>
    </r>
    <r>
      <rPr>
        <sz val="11"/>
        <color rgb="FF000000"/>
        <rFont val="Calibri"/>
      </rPr>
      <t xml:space="preserve">
</t>
    </r>
    <r>
      <rPr>
        <sz val="11"/>
        <color rgb="FF000000"/>
        <rFont val="Calibri"/>
      </rPr>
      <t xml:space="preserve"> neighbor x.2.1.7 ttl-security hops 1</t>
    </r>
    <r>
      <rPr>
        <sz val="11"/>
        <color rgb="FF000000"/>
        <rFont val="Calibri"/>
      </rPr>
      <t xml:space="preserve">
</t>
    </r>
    <r>
      <rPr>
        <sz val="11"/>
        <color rgb="FF000000"/>
        <rFont val="Calibri"/>
      </rPr>
      <t>If the router is not configured to use GTSM for all Exterior Border Gateway Protocol peering sessions, this is a finding.</t>
    </r>
  </si>
  <si>
    <t>V-216992</t>
  </si>
  <si>
    <r>
      <rPr>
        <sz val="11"/>
        <rFont val="Calibri"/>
      </rPr>
      <t>The Cisco BGP router must be configured to use a unique key for each autonomous system (AS) that it peers with.</t>
    </r>
  </si>
  <si>
    <r>
      <rPr>
        <sz val="11"/>
        <color rgb="FF000000"/>
        <rFont val="Calibri"/>
      </rPr>
      <t>Configure the router to use unique keys for each AS that it peers with as shown in the example below.</t>
    </r>
    <r>
      <rPr>
        <sz val="11"/>
        <color rgb="FF000000"/>
        <rFont val="Calibri"/>
      </rPr>
      <t xml:space="preserve">
</t>
    </r>
    <r>
      <rPr>
        <sz val="11"/>
        <color rgb="FF000000"/>
        <rFont val="Calibri"/>
      </rPr>
      <t>R1(config)#router bgp xx</t>
    </r>
    <r>
      <rPr>
        <sz val="11"/>
        <color rgb="FF000000"/>
        <rFont val="Calibri"/>
      </rPr>
      <t xml:space="preserve">
</t>
    </r>
    <r>
      <rPr>
        <sz val="11"/>
        <color rgb="FF000000"/>
        <rFont val="Calibri"/>
      </rPr>
      <t xml:space="preserve">R1(config-router)#neighbor x.1.1.9 password yyyyyyyy </t>
    </r>
    <r>
      <rPr>
        <sz val="11"/>
        <color rgb="FF000000"/>
        <rFont val="Calibri"/>
      </rPr>
      <t xml:space="preserve">
</t>
    </r>
    <r>
      <rPr>
        <sz val="11"/>
        <color rgb="FF000000"/>
        <rFont val="Calibri"/>
      </rPr>
      <t>R1(config-router)#neighbor x.2.1.7 password zzzzzzzzz</t>
    </r>
  </si>
  <si>
    <r>
      <rPr>
        <sz val="11"/>
        <color rgb="FF000000"/>
        <rFont val="Calibri"/>
      </rPr>
      <t>If the same keys are used between eBGP neighbors, the chance of a hacker compromising any of the BGP sessions increases. It is possible that a malicious user exists in one autonomous system who would know the key used for the eBGP session. This user would then be able to hijack BGP sessions with other trusted neighbors.</t>
    </r>
  </si>
  <si>
    <r>
      <rPr>
        <sz val="11"/>
        <color rgb="FF000000"/>
        <rFont val="Calibri"/>
      </rPr>
      <t>This check is Not Applicable for JRSS internal EBGP use.</t>
    </r>
    <r>
      <rPr>
        <sz val="11"/>
        <color rgb="FF000000"/>
        <rFont val="Calibri"/>
      </rPr>
      <t xml:space="preserve">
</t>
    </r>
    <r>
      <rPr>
        <sz val="11"/>
        <color rgb="FF000000"/>
        <rFont val="Calibri"/>
      </rPr>
      <t xml:space="preserve">Review the BGP configuration to determine if it is peering with multiple autonomous systems. Interview the ISSM and router administrator to determine if unique keys are being used. </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neighbor x.1.1.9 remote-as yy</t>
    </r>
    <r>
      <rPr>
        <sz val="11"/>
        <color rgb="FF000000"/>
        <rFont val="Calibri"/>
      </rPr>
      <t xml:space="preserve">
</t>
    </r>
    <r>
      <rPr>
        <sz val="11"/>
        <color rgb="FF000000"/>
        <rFont val="Calibri"/>
      </rPr>
      <t xml:space="preserve"> neighbor x.1.1.9 password yyyyyyyy</t>
    </r>
    <r>
      <rPr>
        <sz val="11"/>
        <color rgb="FF000000"/>
        <rFont val="Calibri"/>
      </rPr>
      <t xml:space="preserve">
</t>
    </r>
    <r>
      <rPr>
        <sz val="11"/>
        <color rgb="FF000000"/>
        <rFont val="Calibri"/>
      </rPr>
      <t xml:space="preserve"> neighbor x.2.1.7 remote-as zz</t>
    </r>
    <r>
      <rPr>
        <sz val="11"/>
        <color rgb="FF000000"/>
        <rFont val="Calibri"/>
      </rPr>
      <t xml:space="preserve">
</t>
    </r>
    <r>
      <rPr>
        <sz val="11"/>
        <color rgb="FF000000"/>
        <rFont val="Calibri"/>
      </rPr>
      <t xml:space="preserve"> neighbor x.2.1.7 password zzzzzzzzz</t>
    </r>
    <r>
      <rPr>
        <sz val="11"/>
        <color rgb="FF000000"/>
        <rFont val="Calibri"/>
      </rPr>
      <t xml:space="preserve">
</t>
    </r>
    <r>
      <rPr>
        <sz val="11"/>
        <color rgb="FF000000"/>
        <rFont val="Calibri"/>
      </rPr>
      <t>If unique keys are not being used, this is a finding.</t>
    </r>
  </si>
  <si>
    <t>V-216993</t>
  </si>
  <si>
    <r>
      <rPr>
        <sz val="11"/>
        <rFont val="Calibri"/>
      </rPr>
      <t>The Cisco PE router must be configured to drop all packets with any IP options.</t>
    </r>
  </si>
  <si>
    <r>
      <rPr>
        <sz val="11"/>
        <color rgb="FF000000"/>
        <rFont val="Calibri"/>
      </rPr>
      <t>Configure the router to drop all packets with IP options as shown below.</t>
    </r>
    <r>
      <rPr>
        <sz val="11"/>
        <color rgb="FF000000"/>
        <rFont val="Calibri"/>
      </rPr>
      <t xml:space="preserve">
</t>
    </r>
    <r>
      <rPr>
        <sz val="11"/>
        <color rgb="FF000000"/>
        <rFont val="Calibri"/>
      </rPr>
      <t>R4(config)#ip options drop</t>
    </r>
  </si>
  <si>
    <r>
      <rPr>
        <sz val="11"/>
        <color rgb="FF000000"/>
        <rFont val="Calibri"/>
      </rPr>
      <t>Packets with IP options are not fast switched and therefore must be punted to the router processor. Hackers who initiate denial-of-service (DoS) attacks on routers commonly send large streams of packets with IP options. Dropping the packets with IP options reduces the load of IP options packets on the router. The end result is a reduction in the effects of the DoS attack on the router and on downstream routers.</t>
    </r>
  </si>
  <si>
    <r>
      <rPr>
        <sz val="11"/>
        <color rgb="FF000000"/>
        <rFont val="Calibri"/>
      </rPr>
      <t>Review the router configuration to determine if it will drop all packets with IP options as shown below.</t>
    </r>
    <r>
      <rPr>
        <sz val="11"/>
        <color rgb="FF000000"/>
        <rFont val="Calibri"/>
      </rPr>
      <t xml:space="preserve">
</t>
    </r>
    <r>
      <rPr>
        <sz val="11"/>
        <color rgb="FF000000"/>
        <rFont val="Calibri"/>
      </rPr>
      <t>ip options drop</t>
    </r>
    <r>
      <rPr>
        <sz val="11"/>
        <color rgb="FF000000"/>
        <rFont val="Calibri"/>
      </rPr>
      <t xml:space="preserve">
</t>
    </r>
    <r>
      <rPr>
        <sz val="11"/>
        <color rgb="FF000000"/>
        <rFont val="Calibri"/>
      </rPr>
      <t>If the router is not configured to drop all packets with IP options, this is a finding.</t>
    </r>
  </si>
  <si>
    <t>V-220136</t>
  </si>
  <si>
    <r>
      <rPr>
        <sz val="11"/>
        <rFont val="Calibri"/>
      </rPr>
      <t>The Cisco router must be configured to send log data to at least two syslog servers for the purpose of forwarding alerts to the administrators and the ISSO.</t>
    </r>
  </si>
  <si>
    <r>
      <rPr>
        <sz val="11"/>
        <color rgb="FF000000"/>
        <rFont val="Calibri"/>
      </rPr>
      <t>Configure the router to send log messages to the syslog server as shown in the example below.</t>
    </r>
    <r>
      <rPr>
        <sz val="11"/>
        <color rgb="FF000000"/>
        <rFont val="Calibri"/>
      </rPr>
      <t xml:space="preserve">
</t>
    </r>
    <r>
      <rPr>
        <sz val="11"/>
        <color rgb="FF000000"/>
        <rFont val="Calibri"/>
      </rPr>
      <t>R4(config)#logging host x.x.x.x</t>
    </r>
    <r>
      <rPr>
        <sz val="11"/>
        <color rgb="FF000000"/>
        <rFont val="Calibri"/>
      </rPr>
      <t xml:space="preserve">
</t>
    </r>
    <r>
      <rPr>
        <sz val="11"/>
        <color rgb="FF000000"/>
        <rFont val="Calibri"/>
      </rPr>
      <t>R4(config)#logging host x.x.x.x</t>
    </r>
  </si>
  <si>
    <r>
      <rPr>
        <sz val="11"/>
        <color rgb="FF000000"/>
        <rFont val="Calibri"/>
      </rPr>
      <t>The aggregation of log data kept on a syslog server can be used to detect attacks and trigger an alert to the appropriate security personnel. The stored log data can used to detect weaknesses in security that enable the network IA team to find and address these weaknesses before breaches can occur. Reviewing these logs, whether before or after a security breach, are important in showing whether someone is an internal employee or an outside threat.</t>
    </r>
  </si>
  <si>
    <r>
      <rPr>
        <sz val="11"/>
        <color rgb="FF000000"/>
        <rFont val="Calibri"/>
      </rPr>
      <t>Verify that the router is configured to send logs to at least two syslog servers. The configuration should look similar to the example below:</t>
    </r>
    <r>
      <rPr>
        <sz val="11"/>
        <color rgb="FF000000"/>
        <rFont val="Calibri"/>
      </rPr>
      <t xml:space="preserve">
</t>
    </r>
    <r>
      <rPr>
        <sz val="11"/>
        <color rgb="FF000000"/>
        <rFont val="Calibri"/>
      </rPr>
      <t>logging x.x.x.x</t>
    </r>
    <r>
      <rPr>
        <sz val="11"/>
        <color rgb="FF000000"/>
        <rFont val="Calibri"/>
      </rPr>
      <t xml:space="preserve">
</t>
    </r>
    <r>
      <rPr>
        <sz val="11"/>
        <color rgb="FF000000"/>
        <rFont val="Calibri"/>
      </rPr>
      <t>logging x.x.x.x</t>
    </r>
    <r>
      <rPr>
        <sz val="11"/>
        <color rgb="FF000000"/>
        <rFont val="Calibri"/>
      </rPr>
      <t xml:space="preserve">
</t>
    </r>
    <r>
      <rPr>
        <sz val="11"/>
        <color rgb="FF000000"/>
        <rFont val="Calibri"/>
      </rPr>
      <t>If the router is not configured to send log data to the syslog servers, this is a finding.</t>
    </r>
  </si>
  <si>
    <t>V-220137</t>
  </si>
  <si>
    <r>
      <rPr>
        <sz val="11"/>
        <rFont val="Calibri"/>
      </rPr>
      <t>The Cisco router must be running an IOS release that is currently supported by Cisco Systems.</t>
    </r>
  </si>
  <si>
    <r>
      <rPr>
        <sz val="11"/>
        <color rgb="FF000000"/>
        <rFont val="Calibri"/>
      </rPr>
      <t>Upgrade the router to a supported release.</t>
    </r>
  </si>
  <si>
    <r>
      <rPr>
        <sz val="11"/>
        <color rgb="FF000000"/>
        <rFont val="Calibri"/>
      </rPr>
      <t>Network devices running an unsupported operating system lack current security fixes required to mitigate the risks associated with recent vulnerabilities. Running a supported release also enables operations to maintain a stable and reliable network provided by improved quality of service and security features.</t>
    </r>
  </si>
  <si>
    <r>
      <rPr>
        <sz val="11"/>
        <color rgb="FF000000"/>
        <rFont val="Calibri"/>
      </rPr>
      <t xml:space="preserve">Verify that the router is in compliance with this requirement by having the router administrator enter the following command: </t>
    </r>
    <r>
      <rPr>
        <sz val="11"/>
        <color rgb="FF000000"/>
        <rFont val="Calibri"/>
      </rPr>
      <t xml:space="preserve">
</t>
    </r>
    <r>
      <rPr>
        <sz val="11"/>
        <color rgb="FF000000"/>
        <rFont val="Calibri"/>
      </rPr>
      <t>show version</t>
    </r>
    <r>
      <rPr>
        <sz val="11"/>
        <color rgb="FF000000"/>
        <rFont val="Calibri"/>
      </rPr>
      <t xml:space="preserve">
</t>
    </r>
    <r>
      <rPr>
        <sz val="11"/>
        <color rgb="FF000000"/>
        <rFont val="Calibri"/>
      </rPr>
      <t>Verify that the release is still supported by Cisco. All releases supported by Cisco can be found on the following URL:</t>
    </r>
    <r>
      <rPr>
        <sz val="11"/>
        <color rgb="FF000000"/>
        <rFont val="Calibri"/>
      </rPr>
      <t xml:space="preserve">
</t>
    </r>
    <r>
      <rPr>
        <sz val="11"/>
        <color rgb="FF000000"/>
        <rFont val="Calibri"/>
      </rPr>
      <t>www.cisco.com/c/en/us/support/ios-nx-os-software</t>
    </r>
    <r>
      <rPr>
        <sz val="11"/>
        <color rgb="FF000000"/>
        <rFont val="Calibri"/>
      </rPr>
      <t xml:space="preserve">
</t>
    </r>
    <r>
      <rPr>
        <sz val="11"/>
        <color rgb="FF000000"/>
        <rFont val="Calibri"/>
      </rPr>
      <t>If the router is not running a supported release, this is a finding.</t>
    </r>
  </si>
  <si>
    <t>V-229030</t>
  </si>
  <si>
    <r>
      <rPr>
        <sz val="11"/>
        <rFont val="Calibri"/>
      </rPr>
      <t>The Cisco router must be configured to have Cisco Express Forwarding enabled.</t>
    </r>
  </si>
  <si>
    <r>
      <rPr>
        <sz val="11"/>
        <color rgb="FF000000"/>
        <rFont val="Calibri"/>
      </rPr>
      <t>Enable CEF</t>
    </r>
    <r>
      <rPr>
        <sz val="11"/>
        <color rgb="FF000000"/>
        <rFont val="Calibri"/>
      </rPr>
      <t xml:space="preserve">
</t>
    </r>
    <r>
      <rPr>
        <sz val="11"/>
        <color rgb="FF000000"/>
        <rFont val="Calibri"/>
      </rPr>
      <t xml:space="preserve">IPv4 Example: ip cef </t>
    </r>
    <r>
      <rPr>
        <sz val="11"/>
        <color rgb="FF000000"/>
        <rFont val="Calibri"/>
      </rPr>
      <t xml:space="preserve">
</t>
    </r>
    <r>
      <rPr>
        <sz val="11"/>
        <color rgb="FF000000"/>
        <rFont val="Calibri"/>
      </rPr>
      <t>IPv6 Example: ipv6 cef</t>
    </r>
  </si>
  <si>
    <r>
      <rPr>
        <sz val="11"/>
        <color rgb="FF000000"/>
        <rFont val="Calibri"/>
      </rPr>
      <t>The Cisco Express Forwarding (CEF) switching mode replaces the traditional Cisco routing cache with a data structure that mirrors the entire system routing table. Because there is no need to build cache entries when traffic starts arriving for new destinations, CEF behaves more predictably when presented with large volumes of traffic addressed to many destinations—such as a SYN flood attacks that. Because many SYN flood attacks use randomized source addresses to which the hosts under attack will reply to, there can be a substantial amount of traffic for a large number of destinations that the router will have to handle. Consequently, routers configured for CEF will perform better under SYN floods directed at hosts inside the network than routers using the traditional cache.</t>
    </r>
  </si>
  <si>
    <r>
      <rPr>
        <sz val="11"/>
        <color rgb="FF000000"/>
        <rFont val="Calibri"/>
      </rPr>
      <t>Review the router to verify that CEF is enabled.</t>
    </r>
    <r>
      <rPr>
        <sz val="11"/>
        <color rgb="FF000000"/>
        <rFont val="Calibri"/>
      </rPr>
      <t xml:space="preserve">
</t>
    </r>
    <r>
      <rPr>
        <sz val="11"/>
        <color rgb="FF000000"/>
        <rFont val="Calibri"/>
      </rPr>
      <t xml:space="preserve">IPv4 Example: ip cef </t>
    </r>
    <r>
      <rPr>
        <sz val="11"/>
        <color rgb="FF000000"/>
        <rFont val="Calibri"/>
      </rPr>
      <t xml:space="preserve">
</t>
    </r>
    <r>
      <rPr>
        <sz val="11"/>
        <color rgb="FF000000"/>
        <rFont val="Calibri"/>
      </rPr>
      <t>IPv6 Example: ipv6 cef</t>
    </r>
    <r>
      <rPr>
        <sz val="11"/>
        <color rgb="FF000000"/>
        <rFont val="Calibri"/>
      </rPr>
      <t xml:space="preserve">
</t>
    </r>
    <r>
      <rPr>
        <sz val="11"/>
        <color rgb="FF000000"/>
        <rFont val="Calibri"/>
      </rPr>
      <t>If CEF is not enabled, this is a finding.</t>
    </r>
  </si>
  <si>
    <t>V-230038</t>
  </si>
  <si>
    <r>
      <rPr>
        <sz val="11"/>
        <rFont val="Calibri"/>
      </rPr>
      <t>The Cisco router must be configured to advertise a hop limit of at least 32 in Router Advertisement messages for IPv6 stateless auto-configuration deployments.</t>
    </r>
  </si>
  <si>
    <r>
      <rPr>
        <sz val="11"/>
        <color rgb="FF000000"/>
        <rFont val="Calibri"/>
      </rPr>
      <t>Configure the router to advertise a hop limit of at least 32 in Router Advertisement messages.</t>
    </r>
    <r>
      <rPr>
        <sz val="11"/>
        <color rgb="FF000000"/>
        <rFont val="Calibri"/>
      </rPr>
      <t xml:space="preserve">
</t>
    </r>
    <r>
      <rPr>
        <sz val="11"/>
        <color rgb="FF000000"/>
        <rFont val="Calibri"/>
      </rPr>
      <t>R1(config)#ipv6 hop-limit 128</t>
    </r>
  </si>
  <si>
    <r>
      <rPr>
        <sz val="11"/>
        <color rgb="FF000000"/>
        <rFont val="Calibri"/>
      </rPr>
      <t>The Neighbor Discovery protocol allows a hop limit value to be advertised by routers in a Router Advertisement message being used by hosts instead of the standardized default value. If a very small value was configured and advertised to hosts on the LAN segment, communications would fail due to the hop limit reaching zero before the packets sent by a host reached its destination.</t>
    </r>
  </si>
  <si>
    <r>
      <rPr>
        <sz val="11"/>
        <color rgb="FF000000"/>
        <rFont val="Calibri"/>
      </rPr>
      <t>Review the router configuration to determine if the hop limit has been configured for Router Advertisement messages as shown in the example.</t>
    </r>
    <r>
      <rPr>
        <sz val="11"/>
        <color rgb="FF000000"/>
        <rFont val="Calibri"/>
      </rPr>
      <t xml:space="preserve">
</t>
    </r>
    <r>
      <rPr>
        <sz val="11"/>
        <color rgb="FF000000"/>
        <rFont val="Calibri"/>
      </rPr>
      <t>ipv6 hop-limit 128</t>
    </r>
    <r>
      <rPr>
        <sz val="11"/>
        <color rgb="FF000000"/>
        <rFont val="Calibri"/>
      </rPr>
      <t xml:space="preserve">
</t>
    </r>
    <r>
      <rPr>
        <sz val="11"/>
        <color rgb="FF000000"/>
        <rFont val="Calibri"/>
      </rPr>
      <t>If it has been configured and has not been set to at least 32, it is a finding.</t>
    </r>
  </si>
  <si>
    <t>V-230041</t>
  </si>
  <si>
    <r>
      <rPr>
        <sz val="11"/>
        <rFont val="Calibri"/>
      </rPr>
      <t>The Cisco router must not be configured to use IPv6 Site Local Unicast addresses.</t>
    </r>
  </si>
  <si>
    <r>
      <rPr>
        <sz val="11"/>
        <color rgb="FF000000"/>
        <rFont val="Calibri"/>
      </rPr>
      <t>Configure the router using only authorized IPv6 addresses.</t>
    </r>
  </si>
  <si>
    <r>
      <rPr>
        <sz val="11"/>
        <color rgb="FF000000"/>
        <rFont val="Calibri"/>
      </rPr>
      <t>As currently defined, site local addresses are ambiguous and can be present in multiple sites. The address itself does not contain any indication of the site to which it belongs. The use of site-local addresses has the potential to adversely affect network security through leaks, ambiguity, and potential misrouting as documented in section 2 of RFC3879. RFC3879 formally deprecates the IPv6 site-local unicast prefix FEC0::/10 as defined in RFC3513.</t>
    </r>
  </si>
  <si>
    <r>
      <rPr>
        <sz val="11"/>
        <color rgb="FF000000"/>
        <rFont val="Calibri"/>
      </rPr>
      <t xml:space="preserve">Review the router configuration to ensure FEC0::/10 IPv6 addresses are not defined. </t>
    </r>
    <r>
      <rPr>
        <sz val="11"/>
        <color rgb="FF000000"/>
        <rFont val="Calibri"/>
      </rPr>
      <t xml:space="preserve">
</t>
    </r>
    <r>
      <rPr>
        <sz val="11"/>
        <color rgb="FF000000"/>
        <rFont val="Calibri"/>
      </rPr>
      <t>If IPv6 Site Local Unicast addresses are defined, this is a finding.</t>
    </r>
  </si>
  <si>
    <t>V-230044</t>
  </si>
  <si>
    <r>
      <rPr>
        <sz val="11"/>
        <rFont val="Calibri"/>
      </rPr>
      <t>The Cisco perimeter router must be configured to suppress Router Advertisements on all external IPv6-enabled interfaces.</t>
    </r>
  </si>
  <si>
    <r>
      <rPr>
        <sz val="11"/>
        <color rgb="FF000000"/>
        <rFont val="Calibri"/>
      </rPr>
      <t>Configure the router to suppress Router Advertisements on all external IPv6-enabled interfaces as shown in the example below.</t>
    </r>
    <r>
      <rPr>
        <sz val="11"/>
        <color rgb="FF000000"/>
        <rFont val="Calibri"/>
      </rPr>
      <t xml:space="preserve">
</t>
    </r>
    <r>
      <rPr>
        <sz val="11"/>
        <color rgb="FF000000"/>
        <rFont val="Calibri"/>
      </rPr>
      <t>R1(config)#int g1/0</t>
    </r>
    <r>
      <rPr>
        <sz val="11"/>
        <color rgb="FF000000"/>
        <rFont val="Calibri"/>
      </rPr>
      <t xml:space="preserve">
</t>
    </r>
    <r>
      <rPr>
        <sz val="11"/>
        <color rgb="FF000000"/>
        <rFont val="Calibri"/>
      </rPr>
      <t>R1(config-if)#ipv6 nd ra suppress</t>
    </r>
    <r>
      <rPr>
        <sz val="11"/>
        <color rgb="FF000000"/>
        <rFont val="Calibri"/>
      </rPr>
      <t xml:space="preserve">
</t>
    </r>
    <r>
      <rPr>
        <sz val="11"/>
        <color rgb="FF000000"/>
        <rFont val="Calibri"/>
      </rPr>
      <t>R1(config-if)#end</t>
    </r>
  </si>
  <si>
    <r>
      <rPr>
        <sz val="11"/>
        <color rgb="FF000000"/>
        <rFont val="Calibri"/>
      </rPr>
      <t>Many of the known attacks in stateless autoconfiguration are defined in RFC 3756 were present in IPv4 ARP attacks. To mitigate these vulnerabilities, links that have no hosts connected such as the interface connecting to external gateways must be configured to suppress router advertisements.</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</si>
  <si>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verify that Router Advertisements are suppressed on all external IPv6-enabled interfaces as shown in the example below.</t>
    </r>
    <r>
      <rPr>
        <sz val="11"/>
        <color rgb="FF000000"/>
        <rFont val="Calibri"/>
      </rPr>
      <t xml:space="preserve">
</t>
    </r>
    <r>
      <rPr>
        <sz val="11"/>
        <color rgb="FF000000"/>
        <rFont val="Calibri"/>
      </rPr>
      <t>interface gigabitethernet1/0</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nd ra suppress</t>
    </r>
    <r>
      <rPr>
        <sz val="11"/>
        <color rgb="FF000000"/>
        <rFont val="Calibri"/>
      </rPr>
      <t xml:space="preserve">
</t>
    </r>
    <r>
      <rPr>
        <sz val="11"/>
        <color rgb="FF000000"/>
        <rFont val="Calibri"/>
      </rPr>
      <t>If the router is not configured to suppress Router Advertisements on all external IPv6-enabled interfaces, this is a finding.</t>
    </r>
  </si>
  <si>
    <t>V-230047</t>
  </si>
  <si>
    <r>
      <rPr>
        <sz val="11"/>
        <rFont val="Calibri"/>
      </rPr>
      <t>The Cisco perimeter router must be configured to drop IPv6 undetermined transport packets.</t>
    </r>
  </si>
  <si>
    <r>
      <rPr>
        <sz val="11"/>
        <color rgb="FF000000"/>
        <rFont val="Calibri"/>
      </rPr>
      <t>Configure the router to drop IPv6 undetermined transport packets as shown in the example below.</t>
    </r>
    <r>
      <rPr>
        <sz val="11"/>
        <color rgb="FF000000"/>
        <rFont val="Calibri"/>
      </rPr>
      <t xml:space="preserve">
</t>
    </r>
    <r>
      <rPr>
        <sz val="11"/>
        <color rgb="FF000000"/>
        <rFont val="Calibri"/>
      </rPr>
      <t>R1(config)#ipv6 access-list FILTER_IPV6</t>
    </r>
    <r>
      <rPr>
        <sz val="11"/>
        <color rgb="FF000000"/>
        <rFont val="Calibri"/>
      </rPr>
      <t xml:space="preserve">
</t>
    </r>
    <r>
      <rPr>
        <sz val="11"/>
        <color rgb="FF000000"/>
        <rFont val="Calibri"/>
      </rPr>
      <t>R1(config-ipv6-acl)#deny ipv6 any any undetermined-transport log</t>
    </r>
    <r>
      <rPr>
        <sz val="11"/>
        <color rgb="FF000000"/>
        <rFont val="Calibri"/>
      </rPr>
      <t xml:space="preserve">
</t>
    </r>
    <r>
      <rPr>
        <sz val="11"/>
        <color rgb="FF000000"/>
        <rFont val="Calibri"/>
      </rPr>
      <t>R1(config-ipv6-acl)#permit ipv6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R1(config-ipv6-acl)#deny ipv6 any any log</t>
    </r>
    <r>
      <rPr>
        <sz val="11"/>
        <color rgb="FF000000"/>
        <rFont val="Calibri"/>
      </rPr>
      <t xml:space="preserve">
</t>
    </r>
    <r>
      <rPr>
        <sz val="11"/>
        <color rgb="FF000000"/>
        <rFont val="Calibri"/>
      </rPr>
      <t>R1(config-ipv6-acl)#exit</t>
    </r>
    <r>
      <rPr>
        <sz val="11"/>
        <color rgb="FF000000"/>
        <rFont val="Calibri"/>
      </rPr>
      <t xml:space="preserve">
</t>
    </r>
    <r>
      <rPr>
        <sz val="11"/>
        <color rgb="FF000000"/>
        <rFont val="Calibri"/>
      </rPr>
      <t>R1(config)#int g1/0</t>
    </r>
    <r>
      <rPr>
        <sz val="11"/>
        <color rgb="FF000000"/>
        <rFont val="Calibri"/>
      </rPr>
      <t xml:space="preserve">
</t>
    </r>
    <r>
      <rPr>
        <sz val="11"/>
        <color rgb="FF000000"/>
        <rFont val="Calibri"/>
      </rPr>
      <t>R1(config-if)#ipv6 traffic-filter FILTER_IPV6 in</t>
    </r>
  </si>
  <si>
    <r>
      <rPr>
        <sz val="11"/>
        <color rgb="FF000000"/>
        <rFont val="Calibri"/>
      </rPr>
      <t>One of the fragmentation weaknesses known in IPv6 is the undetermined transport packet. This packet contains an undetermined protocol due to fragmentation. Depending on the length of the IPv6 extension header chain, the initial fragment may not contain the layer four port information of the packet.</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</si>
  <si>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determine if it is configured to drop IPv6 undetermined transport packets.</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gigabitethernet1/0</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traffic-filter FILTER_IPV6 in</t>
    </r>
    <r>
      <rPr>
        <sz val="11"/>
        <color rgb="FF000000"/>
        <rFont val="Calibri"/>
      </rPr>
      <t xml:space="preserve">
</t>
    </r>
    <r>
      <rPr>
        <sz val="11"/>
        <color rgb="FF000000"/>
        <rFont val="Calibri"/>
      </rPr>
      <t>Step 2: Verify that the ACL drops undetermined transport packets 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deny ipv6 any any log undetermined-transport</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 log</t>
    </r>
    <r>
      <rPr>
        <sz val="11"/>
        <color rgb="FF000000"/>
        <rFont val="Calibri"/>
      </rPr>
      <t xml:space="preserve">
</t>
    </r>
    <r>
      <rPr>
        <sz val="11"/>
        <color rgb="FF000000"/>
        <rFont val="Calibri"/>
      </rPr>
      <t>If the router is not configured to drop IPv6 undetermined transport packets, this is a finding.</t>
    </r>
  </si>
  <si>
    <t>V-230050</t>
  </si>
  <si>
    <r>
      <rPr>
        <sz val="11"/>
        <rFont val="Calibri"/>
      </rPr>
      <t>The Cisco perimeter router must be configured drop IPv6 packets with a Routing Header type 0, 1, or 3–255.</t>
    </r>
  </si>
  <si>
    <r>
      <rPr>
        <sz val="11"/>
        <color rgb="FF000000"/>
        <rFont val="Calibri"/>
      </rPr>
      <t>Configure the router to drop IPv6 packets with Routing Header of type 0, 1, or 3-255 as shown in the example below.</t>
    </r>
    <r>
      <rPr>
        <sz val="11"/>
        <color rgb="FF000000"/>
        <rFont val="Calibri"/>
      </rPr>
      <t xml:space="preserve">
</t>
    </r>
    <r>
      <rPr>
        <sz val="11"/>
        <color rgb="FF000000"/>
        <rFont val="Calibri"/>
      </rPr>
      <t>R1(config)#ipv6 access-list FILTER_IPV6</t>
    </r>
    <r>
      <rPr>
        <sz val="11"/>
        <color rgb="FF000000"/>
        <rFont val="Calibri"/>
      </rPr>
      <t xml:space="preserve">
</t>
    </r>
    <r>
      <rPr>
        <sz val="11"/>
        <color rgb="FF000000"/>
        <rFont val="Calibri"/>
      </rPr>
      <t>R1(config-ipv6-acl)#permit ipv6 any host 2001:DB8::0:1:1:1234 routing-type 2</t>
    </r>
    <r>
      <rPr>
        <sz val="11"/>
        <color rgb="FF000000"/>
        <rFont val="Calibri"/>
      </rPr>
      <t xml:space="preserve">
</t>
    </r>
    <r>
      <rPr>
        <sz val="11"/>
        <color rgb="FF000000"/>
        <rFont val="Calibri"/>
      </rPr>
      <t>R1(config-ipv6-acl)#deny ipv6 any any routing log</t>
    </r>
    <r>
      <rPr>
        <sz val="11"/>
        <color rgb="FF000000"/>
        <rFont val="Calibri"/>
      </rPr>
      <t xml:space="preserve">
</t>
    </r>
    <r>
      <rPr>
        <sz val="11"/>
        <color rgb="FF000000"/>
        <rFont val="Calibri"/>
      </rPr>
      <t>R1(config-ipv6-acl)#permit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R1(config-ipv6-acl)#deny ipv6 any any log</t>
    </r>
    <r>
      <rPr>
        <sz val="11"/>
        <color rgb="FF000000"/>
        <rFont val="Calibri"/>
      </rPr>
      <t xml:space="preserve">
</t>
    </r>
    <r>
      <rPr>
        <sz val="11"/>
        <color rgb="FF000000"/>
        <rFont val="Calibri"/>
      </rPr>
      <t>R1(config-ipv6-acl)#exit</t>
    </r>
    <r>
      <rPr>
        <sz val="11"/>
        <color rgb="FF000000"/>
        <rFont val="Calibri"/>
      </rPr>
      <t xml:space="preserve">
</t>
    </r>
    <r>
      <rPr>
        <sz val="11"/>
        <color rgb="FF000000"/>
        <rFont val="Calibri"/>
      </rPr>
      <t>R1(config)#int g1/0</t>
    </r>
    <r>
      <rPr>
        <sz val="11"/>
        <color rgb="FF000000"/>
        <rFont val="Calibri"/>
      </rPr>
      <t xml:space="preserve">
</t>
    </r>
    <r>
      <rPr>
        <sz val="11"/>
        <color rgb="FF000000"/>
        <rFont val="Calibri"/>
      </rPr>
      <t>R1(config-if)#ipv6 traffic-filter FILTER_IPV6</t>
    </r>
  </si>
  <si>
    <r>
      <rPr>
        <sz val="11"/>
        <color rgb="FF000000"/>
        <rFont val="Calibri"/>
      </rPr>
      <t xml:space="preserve">The routing header can be used maliciously to send a packet through a path where less robust security is in place, rather than through the presumably preferred path of routing protocols. Use of the routing extension header has few legitimate uses other than as implemented by Mobile IPv6. </t>
    </r>
    <r>
      <rPr>
        <sz val="11"/>
        <color rgb="FF000000"/>
        <rFont val="Calibri"/>
      </rPr>
      <t xml:space="preserve">
</t>
    </r>
    <r>
      <rPr>
        <sz val="11"/>
        <color rgb="FF000000"/>
        <rFont val="Calibri"/>
      </rPr>
      <t>The Type 0 Routing Header (RFC 5095) is dangerous because it allows attackers to spoof source addresses and obtain traffic in response, rather than the real owner of the address. Secondly, a packet with an allowed destination address could be sent through a Firewall using the Routing Header functionality, only to bounce to a different node once inside. The Type 1 Routing Header is defined by a specification called "Nimrod Routing", a discontinued project funded by DARPA. Assuming that most implementations will not recognize the Type 1 Routing Header, it must be dropped. The Type 3–255 Routing Header values in the routing type field are currently undefined and should be dropped inbound and outbound.</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</si>
  <si>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determine if it is configured to drop IPv6 packets containing a Routing Header of type 0, 1, or 3-255.</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gigabitethernet1/0</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traffic-filter FILTER_IPV6 in</t>
    </r>
    <r>
      <rPr>
        <sz val="11"/>
        <color rgb="FF000000"/>
        <rFont val="Calibri"/>
      </rPr>
      <t xml:space="preserve">
</t>
    </r>
    <r>
      <rPr>
        <sz val="11"/>
        <color rgb="FF000000"/>
        <rFont val="Calibri"/>
      </rPr>
      <t>Step 2: Verify that the ACL drops IPv6 packets with a Routing Header type 0, 1, or 3-255 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permit ipv6 any host 2001:DB8::1:1:1234 routing-type 2</t>
    </r>
    <r>
      <rPr>
        <sz val="11"/>
        <color rgb="FF000000"/>
        <rFont val="Calibri"/>
      </rPr>
      <t xml:space="preserve">
</t>
    </r>
    <r>
      <rPr>
        <sz val="11"/>
        <color rgb="FF000000"/>
        <rFont val="Calibri"/>
      </rPr>
      <t xml:space="preserve"> deny ipv6 any any log routing</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deny ipv6 any any log</t>
    </r>
    <r>
      <rPr>
        <sz val="11"/>
        <color rgb="FF000000"/>
        <rFont val="Calibri"/>
      </rPr>
      <t xml:space="preserve">
</t>
    </r>
    <r>
      <rPr>
        <sz val="11"/>
        <color rgb="FF000000"/>
        <rFont val="Calibri"/>
      </rPr>
      <t>Note: The example above allows routing-type 2 in the event Mobility IPv6 is deployed.</t>
    </r>
    <r>
      <rPr>
        <sz val="11"/>
        <color rgb="FF000000"/>
        <rFont val="Calibri"/>
      </rPr>
      <t xml:space="preserve">
</t>
    </r>
    <r>
      <rPr>
        <sz val="11"/>
        <color rgb="FF000000"/>
        <rFont val="Calibri"/>
      </rPr>
      <t>If the router is not configured to drop IPv6 packets containing a Routing Header of type 0, 1, or 3-255, this is a finding.</t>
    </r>
  </si>
  <si>
    <t>V-230145</t>
  </si>
  <si>
    <r>
      <rPr>
        <sz val="11"/>
        <rFont val="Calibri"/>
      </rPr>
      <t>The Cisco perimeter router must be configured to drop IPv6 packets containing a Hop-by-Hop header with invalid option type values.</t>
    </r>
  </si>
  <si>
    <r>
      <rPr>
        <sz val="11"/>
        <color rgb="FF000000"/>
        <rFont val="Calibri"/>
      </rPr>
      <t>Drop IPv6 packets containing a Hop-by-Hop header as shown in the example below.</t>
    </r>
    <r>
      <rPr>
        <sz val="11"/>
        <color rgb="FF000000"/>
        <rFont val="Calibri"/>
      </rPr>
      <t xml:space="preserve">
</t>
    </r>
    <r>
      <rPr>
        <sz val="11"/>
        <color rgb="FF000000"/>
        <rFont val="Calibri"/>
      </rPr>
      <t>R1(config)#ipv6 access-list FILTER_IPV6</t>
    </r>
    <r>
      <rPr>
        <sz val="11"/>
        <color rgb="FF000000"/>
        <rFont val="Calibri"/>
      </rPr>
      <t xml:space="preserve">
</t>
    </r>
    <r>
      <rPr>
        <sz val="11"/>
        <color rgb="FF000000"/>
        <rFont val="Calibri"/>
      </rPr>
      <t>R1(config-ipv6-acl)#deny hbh any any dest-option log</t>
    </r>
    <r>
      <rPr>
        <sz val="11"/>
        <color rgb="FF000000"/>
        <rFont val="Calibri"/>
      </rPr>
      <t xml:space="preserve">
</t>
    </r>
    <r>
      <rPr>
        <sz val="11"/>
        <color rgb="FF000000"/>
        <rFont val="Calibri"/>
      </rPr>
      <t>R1(config-ipv6-acl)# permit ipv6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R1(config-ipv6-acl)#deny ipv6 any any log</t>
    </r>
    <r>
      <rPr>
        <sz val="11"/>
        <color rgb="FF000000"/>
        <rFont val="Calibri"/>
      </rPr>
      <t xml:space="preserve">
</t>
    </r>
    <r>
      <rPr>
        <sz val="11"/>
        <color rgb="FF000000"/>
        <rFont val="Calibri"/>
      </rPr>
      <t>R1(config-ipv6-acl)#exit</t>
    </r>
    <r>
      <rPr>
        <sz val="11"/>
        <color rgb="FF000000"/>
        <rFont val="Calibri"/>
      </rPr>
      <t xml:space="preserve">
</t>
    </r>
    <r>
      <rPr>
        <sz val="11"/>
        <color rgb="FF000000"/>
        <rFont val="Calibri"/>
      </rPr>
      <t>R1(config)#int g1/0</t>
    </r>
    <r>
      <rPr>
        <sz val="11"/>
        <color rgb="FF000000"/>
        <rFont val="Calibri"/>
      </rPr>
      <t xml:space="preserve">
</t>
    </r>
    <r>
      <rPr>
        <sz val="11"/>
        <color rgb="FF000000"/>
        <rFont val="Calibri"/>
      </rPr>
      <t>R1(config-if)#ipv6 traffic-filter FILTER_IPV6</t>
    </r>
    <r>
      <rPr>
        <sz val="11"/>
        <color rgb="FF000000"/>
        <rFont val="Calibri"/>
      </rPr>
      <t xml:space="preserve">
</t>
    </r>
    <r>
      <rPr>
        <sz val="11"/>
        <color rgb="FF000000"/>
        <rFont val="Calibri"/>
      </rPr>
      <t>R1(config-if)#end</t>
    </r>
  </si>
  <si>
    <r>
      <rPr>
        <sz val="11"/>
        <color rgb="FF000000"/>
        <rFont val="Calibri"/>
      </rPr>
      <t>These options are intended to be for the Destination Options header only. 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</si>
  <si>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to determine if it is compliant with this requirement.  </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gigabitethernet1/0</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traffic-filter FILTER_IPV6 in</t>
    </r>
    <r>
      <rPr>
        <sz val="11"/>
        <color rgb="FF000000"/>
        <rFont val="Calibri"/>
      </rPr>
      <t xml:space="preserve">
</t>
    </r>
    <r>
      <rPr>
        <sz val="11"/>
        <color rgb="FF000000"/>
        <rFont val="Calibri"/>
      </rPr>
      <t>Step 2: Verify that the ACL drops IPv6 packets containing a Hop-by-Hop header with destination options 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deny hbh any any dest-option log</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 log</t>
    </r>
    <r>
      <rPr>
        <sz val="11"/>
        <color rgb="FF000000"/>
        <rFont val="Calibri"/>
      </rPr>
      <t xml:space="preserve">
</t>
    </r>
    <r>
      <rPr>
        <sz val="11"/>
        <color rgb="FF000000"/>
        <rFont val="Calibri"/>
      </rPr>
      <t>Note: Cisco has deprecated the dest-option-type command used to filter by option type within the Hop-by-Hop header. Therefore, all packets with the Hop-by-Hop header option types must be dropped.</t>
    </r>
    <r>
      <rPr>
        <sz val="11"/>
        <color rgb="FF000000"/>
        <rFont val="Calibri"/>
      </rPr>
      <t xml:space="preserve">
</t>
    </r>
    <r>
      <rPr>
        <sz val="11"/>
        <color rgb="FF000000"/>
        <rFont val="Calibri"/>
      </rPr>
      <t>If the router is not configured to drop IPv6 packets containing a Hop-by-Hop header with destination options, this is a finding.</t>
    </r>
  </si>
  <si>
    <t>V-230149</t>
  </si>
  <si>
    <r>
      <rPr>
        <sz val="11"/>
        <rFont val="Calibri"/>
      </rPr>
      <t>The Cisco perimeter router must be configured to drop IPv6 packets containing a Destination Option header with invalid option type values.</t>
    </r>
  </si>
  <si>
    <r>
      <rPr>
        <sz val="11"/>
        <color rgb="FF000000"/>
        <rFont val="Calibri"/>
      </rPr>
      <t>Configure the router to drop IPv6 packets containing a Destination Option header as shown in the example below.</t>
    </r>
    <r>
      <rPr>
        <sz val="11"/>
        <color rgb="FF000000"/>
        <rFont val="Calibri"/>
      </rPr>
      <t xml:space="preserve">
</t>
    </r>
    <r>
      <rPr>
        <sz val="11"/>
        <color rgb="FF000000"/>
        <rFont val="Calibri"/>
      </rPr>
      <t>R1(config)#ipv6 access-list FILTER_IPV6</t>
    </r>
    <r>
      <rPr>
        <sz val="11"/>
        <color rgb="FF000000"/>
        <rFont val="Calibri"/>
      </rPr>
      <t xml:space="preserve">
</t>
    </r>
    <r>
      <rPr>
        <sz val="11"/>
        <color rgb="FF000000"/>
        <rFont val="Calibri"/>
      </rPr>
      <t>R1(config-ipv6-acl)#deny 60 any any dest-option log</t>
    </r>
    <r>
      <rPr>
        <sz val="11"/>
        <color rgb="FF000000"/>
        <rFont val="Calibri"/>
      </rPr>
      <t xml:space="preserve">
</t>
    </r>
    <r>
      <rPr>
        <sz val="11"/>
        <color rgb="FF000000"/>
        <rFont val="Calibri"/>
      </rPr>
      <t>R1(config-ipv6-acl)#permit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R1(config-ipv6-acl)#deny ipv6 any any log</t>
    </r>
    <r>
      <rPr>
        <sz val="11"/>
        <color rgb="FF000000"/>
        <rFont val="Calibri"/>
      </rPr>
      <t xml:space="preserve">
</t>
    </r>
    <r>
      <rPr>
        <sz val="11"/>
        <color rgb="FF000000"/>
        <rFont val="Calibri"/>
      </rPr>
      <t>R1(config-ipv6-acl)#exit</t>
    </r>
    <r>
      <rPr>
        <sz val="11"/>
        <color rgb="FF000000"/>
        <rFont val="Calibri"/>
      </rPr>
      <t xml:space="preserve">
</t>
    </r>
    <r>
      <rPr>
        <sz val="11"/>
        <color rgb="FF000000"/>
        <rFont val="Calibri"/>
      </rPr>
      <t>R1(config)#int g1/0</t>
    </r>
    <r>
      <rPr>
        <sz val="11"/>
        <color rgb="FF000000"/>
        <rFont val="Calibri"/>
      </rPr>
      <t xml:space="preserve">
</t>
    </r>
    <r>
      <rPr>
        <sz val="11"/>
        <color rgb="FF000000"/>
        <rFont val="Calibri"/>
      </rPr>
      <t>R1(config-if)#ipv6 traffic-filter FILTER_IPV6</t>
    </r>
    <r>
      <rPr>
        <sz val="11"/>
        <color rgb="FF000000"/>
        <rFont val="Calibri"/>
      </rPr>
      <t xml:space="preserve">
</t>
    </r>
    <r>
      <rPr>
        <sz val="11"/>
        <color rgb="FF000000"/>
        <rFont val="Calibri"/>
      </rPr>
      <t>R1(config-if)#end</t>
    </r>
  </si>
  <si>
    <r>
      <rPr>
        <sz val="11"/>
        <color rgb="FF000000"/>
        <rFont val="Calibri"/>
      </rPr>
      <t>These options are intended to be for the Hop-by-Hop header only. The optional and extensible natures of the IPv6 extension headers require higher scrutiny since many implementations do not always drop packets with headers that it cannot recognize. Hence, this could cause a Denial-of-Service on the target device. In addition, the type, length, value (TLV) formatting provides the ability for headers to be very large.</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</si>
  <si>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to determine if it is compliant with this requirement.  </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gigabitethernet1/0</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traffic-filter FILTER_IPV6 in</t>
    </r>
    <r>
      <rPr>
        <sz val="11"/>
        <color rgb="FF000000"/>
        <rFont val="Calibri"/>
      </rPr>
      <t xml:space="preserve">
</t>
    </r>
    <r>
      <rPr>
        <sz val="11"/>
        <color rgb="FF000000"/>
        <rFont val="Calibri"/>
      </rPr>
      <t>Step 2: Verify that the ACL drops IPv6 packets containing a Destination Option header with option type values of 0x05 (Router Alert) or 0xC2 (Jumbo Payload) 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deny 60 any any dest-option log</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 log</t>
    </r>
    <r>
      <rPr>
        <sz val="11"/>
        <color rgb="FF000000"/>
        <rFont val="Calibri"/>
      </rPr>
      <t xml:space="preserve">
</t>
    </r>
    <r>
      <rPr>
        <sz val="11"/>
        <color rgb="FF000000"/>
        <rFont val="Calibri"/>
      </rPr>
      <t>Note: Cisco has deprecated the dest-option-type command used to filter by option type within the Destination Option header. Therefore, all packets with the Destination Option header must be dropped.</t>
    </r>
    <r>
      <rPr>
        <sz val="11"/>
        <color rgb="FF000000"/>
        <rFont val="Calibri"/>
      </rPr>
      <t xml:space="preserve">
</t>
    </r>
    <r>
      <rPr>
        <sz val="11"/>
        <color rgb="FF000000"/>
        <rFont val="Calibri"/>
      </rPr>
      <t>If the router is not configured to drop IPv6 packets containing a Destination Option header, this is a finding.</t>
    </r>
  </si>
  <si>
    <t>V-230152</t>
  </si>
  <si>
    <r>
      <rPr>
        <sz val="11"/>
        <rFont val="Calibri"/>
      </rPr>
      <t>The Cisco perimeter router must be configured to drop IPv6 packets containing an extension header with the Endpoint Identification option.</t>
    </r>
  </si>
  <si>
    <r>
      <rPr>
        <sz val="11"/>
        <color rgb="FF000000"/>
        <rFont val="Calibri"/>
      </rPr>
      <t>Configure the router to drop IPv6 packets containing an option type value of 0x8A (Endpoint Identification) regardless of whether it appears in a Hop-by-Hop or Destination Option header as shown in the example below.</t>
    </r>
    <r>
      <rPr>
        <sz val="11"/>
        <color rgb="FF000000"/>
        <rFont val="Calibri"/>
      </rPr>
      <t xml:space="preserve">
</t>
    </r>
    <r>
      <rPr>
        <sz val="11"/>
        <color rgb="FF000000"/>
        <rFont val="Calibri"/>
      </rPr>
      <t>R1(config)#ipv6 access-list FILTER_IPV6</t>
    </r>
    <r>
      <rPr>
        <sz val="11"/>
        <color rgb="FF000000"/>
        <rFont val="Calibri"/>
      </rPr>
      <t xml:space="preserve">
</t>
    </r>
    <r>
      <rPr>
        <sz val="11"/>
        <color rgb="FF000000"/>
        <rFont val="Calibri"/>
      </rPr>
      <t>R1(config-ipv6-acl)#deny 60 any any dest-option log</t>
    </r>
    <r>
      <rPr>
        <sz val="11"/>
        <color rgb="FF000000"/>
        <rFont val="Calibri"/>
      </rPr>
      <t xml:space="preserve">
</t>
    </r>
    <r>
      <rPr>
        <sz val="11"/>
        <color rgb="FF000000"/>
        <rFont val="Calibri"/>
      </rPr>
      <t>R1(config-ipv6-acl)#deny hbh any any dest-option log</t>
    </r>
    <r>
      <rPr>
        <sz val="11"/>
        <color rgb="FF000000"/>
        <rFont val="Calibri"/>
      </rPr>
      <t xml:space="preserve">
</t>
    </r>
    <r>
      <rPr>
        <sz val="11"/>
        <color rgb="FF000000"/>
        <rFont val="Calibri"/>
      </rPr>
      <t>R1(config-ipv6-acl)#permit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R1(config-ipv6-acl)#deny ipv6 any any log</t>
    </r>
    <r>
      <rPr>
        <sz val="11"/>
        <color rgb="FF000000"/>
        <rFont val="Calibri"/>
      </rPr>
      <t xml:space="preserve">
</t>
    </r>
    <r>
      <rPr>
        <sz val="11"/>
        <color rgb="FF000000"/>
        <rFont val="Calibri"/>
      </rPr>
      <t>R1(config-ipv6-acl)#exit</t>
    </r>
    <r>
      <rPr>
        <sz val="11"/>
        <color rgb="FF000000"/>
        <rFont val="Calibri"/>
      </rPr>
      <t xml:space="preserve">
</t>
    </r>
    <r>
      <rPr>
        <sz val="11"/>
        <color rgb="FF000000"/>
        <rFont val="Calibri"/>
      </rPr>
      <t>R1(config)#int g1/0</t>
    </r>
    <r>
      <rPr>
        <sz val="11"/>
        <color rgb="FF000000"/>
        <rFont val="Calibri"/>
      </rPr>
      <t xml:space="preserve">
</t>
    </r>
    <r>
      <rPr>
        <sz val="11"/>
        <color rgb="FF000000"/>
        <rFont val="Calibri"/>
      </rPr>
      <t>R1(config-if)#ipv6 traffic-filter FILTER_IPV6</t>
    </r>
    <r>
      <rPr>
        <sz val="11"/>
        <color rgb="FF000000"/>
        <rFont val="Calibri"/>
      </rPr>
      <t xml:space="preserve">
</t>
    </r>
    <r>
      <rPr>
        <sz val="11"/>
        <color rgb="FF000000"/>
        <rFont val="Calibri"/>
      </rPr>
      <t>R1(config-if)#end</t>
    </r>
  </si>
  <si>
    <r>
      <rPr>
        <sz val="11"/>
        <color rgb="FF000000"/>
        <rFont val="Calibri"/>
      </rPr>
      <t>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 This option type is associated with the Nimrod Routing system and has no defining RFC document.</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</si>
  <si>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to determine if it is compliant with this requirement.  </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gigabitethernet1/0</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traffic-filter FILTER_IPV6 in</t>
    </r>
    <r>
      <rPr>
        <sz val="11"/>
        <color rgb="FF000000"/>
        <rFont val="Calibri"/>
      </rPr>
      <t xml:space="preserve">
</t>
    </r>
    <r>
      <rPr>
        <sz val="11"/>
        <color rgb="FF000000"/>
        <rFont val="Calibri"/>
      </rPr>
      <t>Step 2: Verify that the ACL drops IPv6 packets containing a Destination Option header 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deny 60 any any dest-option log</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 log</t>
    </r>
    <r>
      <rPr>
        <sz val="11"/>
        <color rgb="FF000000"/>
        <rFont val="Calibri"/>
      </rPr>
      <t xml:space="preserve">
</t>
    </r>
    <r>
      <rPr>
        <sz val="11"/>
        <color rgb="FF000000"/>
        <rFont val="Calibri"/>
      </rPr>
      <t>Note: Cisco has deprecated the dest-option-type command used to filter by option type within the Destination Option header. Therefore, all packets with the Destination Option header must be dropped.</t>
    </r>
    <r>
      <rPr>
        <sz val="11"/>
        <color rgb="FF000000"/>
        <rFont val="Calibri"/>
      </rPr>
      <t xml:space="preserve">
</t>
    </r>
    <r>
      <rPr>
        <sz val="11"/>
        <color rgb="FF000000"/>
        <rFont val="Calibri"/>
      </rPr>
      <t>If the router is not configured to drop IPv6 packets containing a Destination Option header, this is a finding.</t>
    </r>
  </si>
  <si>
    <t>V-230155</t>
  </si>
  <si>
    <r>
      <rPr>
        <sz val="11"/>
        <rFont val="Calibri"/>
      </rPr>
      <t>The Cisco perimeter router must be configured to drop IPv6 packets containing the NSAP address option within Destination Option header.</t>
    </r>
  </si>
  <si>
    <r>
      <rPr>
        <sz val="11"/>
        <color rgb="FF000000"/>
        <rFont val="Calibri"/>
      </rPr>
      <t>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 This option type from RFC 1888 (OSI NSAPs and IPv6) has been deprecated by RFC 4048.</t>
    </r>
  </si>
  <si>
    <t>V-230158</t>
  </si>
  <si>
    <r>
      <rPr>
        <sz val="11"/>
        <rFont val="Calibri"/>
      </rPr>
      <t>The Cisco perimeter router must be configured to drop IPv6 packets containing a Hop-by-Hop or Destination Option extension header with an undefined option type.</t>
    </r>
  </si>
  <si>
    <r>
      <rPr>
        <sz val="11"/>
        <color rgb="FF000000"/>
        <rFont val="Calibri"/>
      </rPr>
      <t>Configure the router to drop all inbound IPv6 packets containing destination option type values regardless of whether they appear in a Hop-by-Hop or Destination Option header as shown in the example below.</t>
    </r>
    <r>
      <rPr>
        <sz val="11"/>
        <color rgb="FF000000"/>
        <rFont val="Calibri"/>
      </rPr>
      <t xml:space="preserve">
</t>
    </r>
    <r>
      <rPr>
        <sz val="11"/>
        <color rgb="FF000000"/>
        <rFont val="Calibri"/>
      </rPr>
      <t>R1(config)#ipv6 access-list FILTER_IPV6</t>
    </r>
    <r>
      <rPr>
        <sz val="11"/>
        <color rgb="FF000000"/>
        <rFont val="Calibri"/>
      </rPr>
      <t xml:space="preserve">
</t>
    </r>
    <r>
      <rPr>
        <sz val="11"/>
        <color rgb="FF000000"/>
        <rFont val="Calibri"/>
      </rPr>
      <t>R1(config-ipv6-acl)#deny 60 any any dest-option log</t>
    </r>
    <r>
      <rPr>
        <sz val="11"/>
        <color rgb="FF000000"/>
        <rFont val="Calibri"/>
      </rPr>
      <t xml:space="preserve">
</t>
    </r>
    <r>
      <rPr>
        <sz val="11"/>
        <color rgb="FF000000"/>
        <rFont val="Calibri"/>
      </rPr>
      <t>R1(config-ipv6-acl)#deny hbh any any dest-option log</t>
    </r>
    <r>
      <rPr>
        <sz val="11"/>
        <color rgb="FF000000"/>
        <rFont val="Calibri"/>
      </rPr>
      <t xml:space="preserve">
</t>
    </r>
    <r>
      <rPr>
        <sz val="11"/>
        <color rgb="FF000000"/>
        <rFont val="Calibri"/>
      </rPr>
      <t>R1(config-ipv6-acl)#permit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R1(config-ipv6-acl)#deny ipv6 any any log</t>
    </r>
    <r>
      <rPr>
        <sz val="11"/>
        <color rgb="FF000000"/>
        <rFont val="Calibri"/>
      </rPr>
      <t xml:space="preserve">
</t>
    </r>
    <r>
      <rPr>
        <sz val="11"/>
        <color rgb="FF000000"/>
        <rFont val="Calibri"/>
      </rPr>
      <t>R1(config-ipv6-acl)#exit</t>
    </r>
    <r>
      <rPr>
        <sz val="11"/>
        <color rgb="FF000000"/>
        <rFont val="Calibri"/>
      </rPr>
      <t xml:space="preserve">
</t>
    </r>
    <r>
      <rPr>
        <sz val="11"/>
        <color rgb="FF000000"/>
        <rFont val="Calibri"/>
      </rPr>
      <t>R1(config)#int g1/0</t>
    </r>
    <r>
      <rPr>
        <sz val="11"/>
        <color rgb="FF000000"/>
        <rFont val="Calibri"/>
      </rPr>
      <t xml:space="preserve">
</t>
    </r>
    <r>
      <rPr>
        <sz val="11"/>
        <color rgb="FF000000"/>
        <rFont val="Calibri"/>
      </rPr>
      <t>R1(config-if)#ipv6 traffic-filter FILTER_IPV6</t>
    </r>
    <r>
      <rPr>
        <sz val="11"/>
        <color rgb="FF000000"/>
        <rFont val="Calibri"/>
      </rPr>
      <t xml:space="preserve">
</t>
    </r>
    <r>
      <rPr>
        <sz val="11"/>
        <color rgb="FF000000"/>
        <rFont val="Calibri"/>
      </rPr>
      <t>R1(config-if)#end</t>
    </r>
  </si>
  <si>
    <r>
      <rPr>
        <sz val="11"/>
        <color rgb="FF000000"/>
        <rFont val="Calibri"/>
      </rPr>
      <t>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</si>
  <si>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to determine if it is compliant with this requirement.  </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gigabitethernet1/0</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traffic-filter FILTER_IPV6 in</t>
    </r>
    <r>
      <rPr>
        <sz val="11"/>
        <color rgb="FF000000"/>
        <rFont val="Calibri"/>
      </rPr>
      <t xml:space="preserve">
</t>
    </r>
    <r>
      <rPr>
        <sz val="11"/>
        <color rgb="FF000000"/>
        <rFont val="Calibri"/>
      </rPr>
      <t>Step 2: Verify that the ACL drops IPv6 packets containing a Destination Option header 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deny 60 any any dest-option log</t>
    </r>
    <r>
      <rPr>
        <sz val="11"/>
        <color rgb="FF000000"/>
        <rFont val="Calibri"/>
      </rPr>
      <t xml:space="preserve">
</t>
    </r>
    <r>
      <rPr>
        <sz val="11"/>
        <color rgb="FF000000"/>
        <rFont val="Calibri"/>
      </rPr>
      <t xml:space="preserve"> deny hbh any any dest-option log</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 log</t>
    </r>
    <r>
      <rPr>
        <sz val="11"/>
        <color rgb="FF000000"/>
        <rFont val="Calibri"/>
      </rPr>
      <t xml:space="preserve">
</t>
    </r>
    <r>
      <rPr>
        <sz val="11"/>
        <color rgb="FF000000"/>
        <rFont val="Calibri"/>
      </rPr>
      <t>Note: Cisco has deprecated the dest-option-type command used to filter by option type within the Destination Option and Hop-by-Hop header. Therefore, all packets with the Destination Option header and Hop-by-Hop options must be dropped.</t>
    </r>
    <r>
      <rPr>
        <sz val="11"/>
        <color rgb="FF000000"/>
        <rFont val="Calibri"/>
      </rPr>
      <t xml:space="preserve">
</t>
    </r>
    <r>
      <rPr>
        <sz val="11"/>
        <color rgb="FF000000"/>
        <rFont val="Calibri"/>
      </rPr>
      <t>If the router is not configured to drop IPv6 packets containing a Destination Option header,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</si>
  <si>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</si>
  <si>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</si>
  <si>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</si>
  <si>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</si>
  <si>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</si>
  <si>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</si>
  <si>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</si>
  <si>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</si>
  <si>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</si>
  <si>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</si>
  <si>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</si>
  <si>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</si>
  <si>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</si>
  <si>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</si>
  <si>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</si>
  <si>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</si>
  <si>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</si>
  <si>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</si>
  <si>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</si>
  <si>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</si>
  <si>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</si>
  <si>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</si>
  <si>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</si>
  <si>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</si>
  <si>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</si>
  <si>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</si>
  <si>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</si>
  <si>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</si>
  <si>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</si>
  <si>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Cisco IOS Router Security Technical Implementation Guide Y26M04</t>
  </si>
  <si>
    <t>Developed By:</t>
  </si>
  <si>
    <t>Defense Information Systems Agency (DISA) for the US DoD</t>
  </si>
  <si>
    <t>Release Information:</t>
  </si>
  <si>
    <r>
      <rPr>
        <b/>
        <sz val="11"/>
        <color rgb="FF000000"/>
        <rFont val="Calibri"/>
      </rPr>
      <t>Version:</t>
    </r>
    <r>
      <rPr>
        <sz val="11"/>
        <color rgb="FF000000"/>
        <rFont val="Calibri"/>
      </rPr>
      <t xml:space="preserve"> Y26M04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135</t>
    </r>
  </si>
  <si>
    <t>Download Url:</t>
  </si>
  <si>
    <t>https://www.cyber.mil/stigs</t>
  </si>
  <si>
    <t>Guide Overview:</t>
  </si>
  <si>
    <r>
      <rPr>
        <sz val="11"/>
        <color rgb="FF000000"/>
        <rFont val="Calibri"/>
      </rPr>
      <t>The Cisco Internetwork Operating System (IOS) Router Security Technical Implementation Guide (STIG) provides the technical security policies, requirements, and implementation details for applying security concepts to Cisco IOS Router devices. The Cisco IOS Router STIG is a package of the following: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Cisco IOS Router RTR (Router)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Cisco IOS Router NDM (Network Device Management) STIG.</t>
    </r>
  </si>
  <si>
    <t>Components:</t>
  </si>
  <si>
    <r>
      <rPr>
        <i/>
        <sz val="11"/>
        <color rgb="FF000000"/>
        <rFont val="Calibri"/>
      </rPr>
      <t>Title:</t>
    </r>
    <r>
      <rPr>
        <sz val="11"/>
        <color rgb="FF000000"/>
        <rFont val="Calibri"/>
      </rPr>
      <t xml:space="preserve"> Cisco IOS Router NDM Security Technical Implementation Guide</t>
    </r>
    <r>
      <rPr>
        <sz val="11"/>
        <color rgb="FF000000"/>
        <rFont val="Calibri"/>
      </rPr>
      <t xml:space="preserve">
</t>
    </r>
    <r>
      <rPr>
        <i/>
        <sz val="11"/>
        <color rgb="FF000000"/>
        <rFont val="Calibri"/>
      </rPr>
      <t>Version:</t>
    </r>
    <r>
      <rPr>
        <sz val="11"/>
        <color rgb="FF000000"/>
        <rFont val="Calibri"/>
      </rPr>
      <t xml:space="preserve"> V3R7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43</t>
    </r>
  </si>
  <si>
    <r>
      <rPr>
        <i/>
        <sz val="11"/>
        <color rgb="FF000000"/>
        <rFont val="Calibri"/>
      </rPr>
      <t>Title:</t>
    </r>
    <r>
      <rPr>
        <sz val="11"/>
        <color rgb="FF000000"/>
        <rFont val="Calibri"/>
      </rPr>
      <t xml:space="preserve"> Cisco IOS Router RTR Security Technical Implementation Guide</t>
    </r>
    <r>
      <rPr>
        <sz val="11"/>
        <color rgb="FF000000"/>
        <rFont val="Calibri"/>
      </rPr>
      <t xml:space="preserve">
</t>
    </r>
    <r>
      <rPr>
        <i/>
        <sz val="11"/>
        <color rgb="FF000000"/>
        <rFont val="Calibri"/>
      </rPr>
      <t>Version:</t>
    </r>
    <r>
      <rPr>
        <sz val="11"/>
        <color rgb="FF000000"/>
        <rFont val="Calibri"/>
      </rPr>
      <t xml:space="preserve"> V3R4     </t>
    </r>
    <r>
      <rPr>
        <i/>
        <sz val="11"/>
        <color rgb="FF000000"/>
        <rFont val="Calibri"/>
      </rPr>
      <t>Date:</t>
    </r>
    <r>
      <rPr>
        <sz val="11"/>
        <color rgb="FF000000"/>
        <rFont val="Calibri"/>
      </rPr>
      <t xml:space="preserve"> 01 October 2025     </t>
    </r>
    <r>
      <rPr>
        <i/>
        <sz val="11"/>
        <color rgb="FF000000"/>
        <rFont val="Calibri"/>
      </rPr>
      <t>Recommendation Count:</t>
    </r>
    <r>
      <rPr>
        <sz val="11"/>
        <color rgb="FF000000"/>
        <rFont val="Calibri"/>
      </rPr>
      <t xml:space="preserve"> 92</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</si>
  <si>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</si>
  <si>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</si>
  <si>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</si>
  <si>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</si>
  <si>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</si>
  <si>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</si>
  <si>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</si>
  <si>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</si>
  <si>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</si>
  <si>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</si>
  <si>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</si>
  <si>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</si>
  <si>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</si>
  <si>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</si>
  <si>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</si>
  <si>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</si>
  <si>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</si>
  <si>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</si>
  <si>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</si>
  <si>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</si>
  <si>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</si>
  <si>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</si>
  <si>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</si>
  <si>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</si>
  <si>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</si>
  <si>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</si>
  <si>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</si>
  <si>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</si>
  <si>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</si>
  <si>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</si>
  <si>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</si>
  <si>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</si>
  <si>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</si>
  <si>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</si>
  <si>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</si>
  <si>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</si>
  <si>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</si>
  <si>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</si>
  <si>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</si>
  <si>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</si>
  <si>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</si>
  <si>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</si>
  <si>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</si>
  <si>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</si>
  <si>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</si>
  <si>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</si>
  <si>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</si>
  <si>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Cisco IOS Router Security Technical Implementation Guide Y26M04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</si>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</sst>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D57-4082-A14C-F761F473513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D57-4082-A14C-F761F473513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135</c:v>
                </c:pt>
              </c:numCache>
            </c:numRef>
          </c:val>
          <c:extLst>
            <c:ext xmlns:c16="http://schemas.microsoft.com/office/drawing/2014/chart" uri="{C3380CC4-5D6E-409C-BE32-E72D297353CC}">
              <c16:uniqueId val="{00000002-4D57-4082-A14C-F761F473513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NDM</c:v>
                </c:pt>
                <c:pt idx="1">
                  <c:v>RTR</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9596-41B5-9564-3FA17222DC8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NDM</c:v>
                </c:pt>
                <c:pt idx="1">
                  <c:v>RTR</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9596-41B5-9564-3FA17222DC8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NDM</c:v>
                </c:pt>
                <c:pt idx="1">
                  <c:v>RTR</c:v>
                </c:pt>
              </c:strCache>
            </c:strRef>
          </c:cat>
          <c:val>
            <c:numRef>
              <c:f>Dashboard!$E$29:$E$30</c:f>
              <c:numCache>
                <c:formatCode>General</c:formatCode>
                <c:ptCount val="2"/>
                <c:pt idx="0">
                  <c:v>43</c:v>
                </c:pt>
                <c:pt idx="1">
                  <c:v>92</c:v>
                </c:pt>
              </c:numCache>
            </c:numRef>
          </c:val>
          <c:extLst>
            <c:ext xmlns:c16="http://schemas.microsoft.com/office/drawing/2014/chart" uri="{C3380CC4-5D6E-409C-BE32-E72D297353CC}">
              <c16:uniqueId val="{00000002-9596-41B5-9564-3FA17222DC8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F3A-4189-99CA-3E79D9E6A05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F3A-4189-99CA-3E79D9E6A05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135</c:v>
                </c:pt>
              </c:numCache>
            </c:numRef>
          </c:val>
          <c:extLst>
            <c:ext xmlns:c16="http://schemas.microsoft.com/office/drawing/2014/chart" uri="{C3380CC4-5D6E-409C-BE32-E72D297353CC}">
              <c16:uniqueId val="{00000002-AF3A-4189-99CA-3E79D9E6A05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48F8-4050-8B7D-99290D0DB1B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48F8-4050-8B7D-99290D0DB1B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17</c:v>
                </c:pt>
                <c:pt idx="1">
                  <c:v>91</c:v>
                </c:pt>
                <c:pt idx="2">
                  <c:v>27</c:v>
                </c:pt>
              </c:numCache>
            </c:numRef>
          </c:val>
          <c:extLst>
            <c:ext xmlns:c16="http://schemas.microsoft.com/office/drawing/2014/chart" uri="{C3380CC4-5D6E-409C-BE32-E72D297353CC}">
              <c16:uniqueId val="{00000002-48F8-4050-8B7D-99290D0DB1B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BB5-437F-93E0-ED5F05B2AB0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BB5-437F-93E0-ED5F05B2AB0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135</c:v>
                </c:pt>
              </c:numCache>
            </c:numRef>
          </c:val>
          <c:extLst>
            <c:ext xmlns:c16="http://schemas.microsoft.com/office/drawing/2014/chart" uri="{C3380CC4-5D6E-409C-BE32-E72D297353CC}">
              <c16:uniqueId val="{00000002-4BB5-437F-93E0-ED5F05B2AB0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1AE-432B-9068-6DEF00A7E22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1AE-432B-9068-6DEF00A7E22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135</c:v>
                </c:pt>
              </c:numCache>
            </c:numRef>
          </c:val>
          <c:extLst>
            <c:ext xmlns:c16="http://schemas.microsoft.com/office/drawing/2014/chart" uri="{C3380CC4-5D6E-409C-BE32-E72D297353CC}">
              <c16:uniqueId val="{00000002-31AE-432B-9068-6DEF00A7E22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8DF-47EB-9AEE-22902C8F7A98}"/>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8DF-47EB-9AEE-22902C8F7A98}"/>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8DF-47EB-9AEE-22902C8F7A98}"/>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8DF-47EB-9AEE-22902C8F7A9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2A5-4141-8A8D-E76481FCD30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1ock2w">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mtczpj">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l105si">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1ujkrb">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0m3jz3">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b30k2h">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ekrkf1">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h4uwpm">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36">
  <autoFilter ref="A1:N136"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2"/>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687</v>
      </c>
    </row>
    <row r="3" spans="2:3" ht="15" customHeight="1" x14ac:dyDescent="0.35"/>
    <row r="4" spans="2:3" ht="58" x14ac:dyDescent="0.35">
      <c r="B4" s="20" t="s">
        <v>688</v>
      </c>
      <c r="C4" s="21" t="s">
        <v>689</v>
      </c>
    </row>
    <row r="5" spans="2:3" x14ac:dyDescent="0.35">
      <c r="C5" s="21" t="s">
        <v>690</v>
      </c>
    </row>
    <row r="6" spans="2:3" x14ac:dyDescent="0.35">
      <c r="C6" s="18" t="s">
        <v>691</v>
      </c>
    </row>
    <row r="7" spans="2:3" ht="10" customHeight="1" x14ac:dyDescent="0.35"/>
    <row r="8" spans="2:3" ht="232" x14ac:dyDescent="0.35">
      <c r="B8" s="22" t="s">
        <v>692</v>
      </c>
      <c r="C8" s="21" t="s">
        <v>693</v>
      </c>
    </row>
    <row r="9" spans="2:3" ht="10" customHeight="1" x14ac:dyDescent="0.35"/>
    <row r="10" spans="2:3" ht="35" customHeight="1" x14ac:dyDescent="0.35">
      <c r="B10" s="22" t="s">
        <v>694</v>
      </c>
      <c r="C10" s="21" t="s">
        <v>695</v>
      </c>
    </row>
    <row r="11" spans="2:3" ht="75" customHeight="1" x14ac:dyDescent="0.35">
      <c r="B11" s="18" t="s">
        <v>21</v>
      </c>
      <c r="C11" s="21" t="s">
        <v>696</v>
      </c>
    </row>
    <row r="12" spans="2:3" ht="47" customHeight="1" x14ac:dyDescent="0.35">
      <c r="B12" s="18" t="s">
        <v>21</v>
      </c>
      <c r="C12" s="21" t="s">
        <v>697</v>
      </c>
    </row>
    <row r="13" spans="2:3" ht="35" customHeight="1" x14ac:dyDescent="0.35">
      <c r="B13" s="18" t="s">
        <v>21</v>
      </c>
      <c r="C13" s="21" t="s">
        <v>698</v>
      </c>
    </row>
    <row r="14" spans="2:3" ht="32" customHeight="1" x14ac:dyDescent="0.35">
      <c r="B14" s="18" t="s">
        <v>21</v>
      </c>
      <c r="C14" s="21" t="s">
        <v>699</v>
      </c>
    </row>
    <row r="15" spans="2:3" ht="30" customHeight="1" x14ac:dyDescent="0.35">
      <c r="B15" s="18" t="s">
        <v>21</v>
      </c>
      <c r="C15" s="21" t="s">
        <v>700</v>
      </c>
    </row>
    <row r="16" spans="2:3" ht="10" customHeight="1" x14ac:dyDescent="0.35"/>
    <row r="17" spans="1:3" ht="145" customHeight="1" x14ac:dyDescent="0.35">
      <c r="B17" s="22" t="s">
        <v>701</v>
      </c>
      <c r="C17" s="21" t="s">
        <v>702</v>
      </c>
    </row>
    <row r="18" spans="1:3" ht="10" customHeight="1" x14ac:dyDescent="0.35"/>
    <row r="19" spans="1:3" ht="3" customHeight="1" x14ac:dyDescent="0.35">
      <c r="B19" s="23"/>
      <c r="C19" s="23"/>
    </row>
    <row r="20" spans="1:3" ht="12" customHeight="1" x14ac:dyDescent="0.35"/>
    <row r="21" spans="1:3" ht="35" customHeight="1" x14ac:dyDescent="0.35">
      <c r="A21" s="25"/>
      <c r="B21" s="26" t="s">
        <v>703</v>
      </c>
      <c r="C21" s="27" t="s">
        <v>704</v>
      </c>
    </row>
    <row r="22" spans="1:3" ht="18" customHeight="1" x14ac:dyDescent="0.35">
      <c r="A22" s="25"/>
      <c r="B22" s="25" t="s">
        <v>21</v>
      </c>
      <c r="C22" s="27" t="s">
        <v>705</v>
      </c>
    </row>
    <row r="23" spans="1:3" ht="18" customHeight="1" x14ac:dyDescent="0.35">
      <c r="A23" s="25"/>
      <c r="B23" s="25" t="s">
        <v>21</v>
      </c>
      <c r="C23" s="27" t="s">
        <v>706</v>
      </c>
    </row>
    <row r="24" spans="1:3" ht="18" customHeight="1" x14ac:dyDescent="0.35">
      <c r="A24" s="25"/>
      <c r="B24" s="25" t="s">
        <v>21</v>
      </c>
      <c r="C24" s="27" t="s">
        <v>707</v>
      </c>
    </row>
    <row r="25" spans="1:3" ht="18" customHeight="1" x14ac:dyDescent="0.35">
      <c r="A25" s="25"/>
      <c r="B25" s="25" t="s">
        <v>21</v>
      </c>
      <c r="C25" s="27" t="s">
        <v>708</v>
      </c>
    </row>
    <row r="26" spans="1:3" ht="18" customHeight="1" x14ac:dyDescent="0.35">
      <c r="A26" s="25"/>
      <c r="B26" s="25" t="s">
        <v>21</v>
      </c>
      <c r="C26" s="27" t="s">
        <v>709</v>
      </c>
    </row>
    <row r="27" spans="1:3" ht="18" customHeight="1" x14ac:dyDescent="0.35">
      <c r="A27" s="25"/>
      <c r="B27" s="25" t="s">
        <v>21</v>
      </c>
      <c r="C27" s="27" t="s">
        <v>710</v>
      </c>
    </row>
    <row r="28" spans="1:3" ht="18" customHeight="1" x14ac:dyDescent="0.35">
      <c r="A28" s="25"/>
      <c r="B28" s="25" t="s">
        <v>21</v>
      </c>
      <c r="C28" s="27" t="s">
        <v>711</v>
      </c>
    </row>
    <row r="29" spans="1:3" ht="18" customHeight="1" x14ac:dyDescent="0.35">
      <c r="A29" s="25"/>
      <c r="B29" s="25" t="s">
        <v>21</v>
      </c>
      <c r="C29" s="27" t="s">
        <v>712</v>
      </c>
    </row>
    <row r="30" spans="1:3" ht="44" customHeight="1" x14ac:dyDescent="0.35">
      <c r="A30" s="25"/>
      <c r="B30" s="25" t="s">
        <v>21</v>
      </c>
      <c r="C30" s="28" t="s">
        <v>713</v>
      </c>
    </row>
    <row r="31" spans="1:3" ht="10" customHeight="1" x14ac:dyDescent="0.35"/>
    <row r="32" spans="1:3" ht="3" customHeight="1" x14ac:dyDescent="0.35">
      <c r="B32" s="23"/>
      <c r="C32" s="23"/>
    </row>
    <row r="33" spans="2:3" ht="12" customHeight="1" x14ac:dyDescent="0.35"/>
    <row r="34" spans="2:3" ht="24" customHeight="1" x14ac:dyDescent="0.35">
      <c r="B34" s="29" t="s">
        <v>714</v>
      </c>
      <c r="C34" s="30" t="s">
        <v>715</v>
      </c>
    </row>
    <row r="35" spans="2:3" ht="18.5" x14ac:dyDescent="0.35">
      <c r="B35" s="29" t="s">
        <v>716</v>
      </c>
      <c r="C35" s="31" t="s">
        <v>717</v>
      </c>
    </row>
    <row r="36" spans="2:3" ht="27" customHeight="1" x14ac:dyDescent="0.35">
      <c r="B36" s="32" t="s">
        <v>718</v>
      </c>
      <c r="C36" s="24" t="s">
        <v>719</v>
      </c>
    </row>
    <row r="37" spans="2:3" x14ac:dyDescent="0.35">
      <c r="B37" s="29" t="s">
        <v>720</v>
      </c>
      <c r="C37" s="33" t="s">
        <v>721</v>
      </c>
    </row>
    <row r="38" spans="2:3" ht="10" customHeight="1" x14ac:dyDescent="0.35"/>
    <row r="39" spans="2:3" ht="72.5" x14ac:dyDescent="0.35">
      <c r="B39" s="29" t="s">
        <v>722</v>
      </c>
      <c r="C39" s="34" t="s">
        <v>723</v>
      </c>
    </row>
    <row r="40" spans="2:3" ht="10" customHeight="1" x14ac:dyDescent="0.35"/>
    <row r="41" spans="2:3" ht="20" customHeight="1" x14ac:dyDescent="0.35">
      <c r="B41" s="29" t="s">
        <v>724</v>
      </c>
      <c r="C41" s="35" t="s">
        <v>17</v>
      </c>
    </row>
    <row r="42" spans="2:3" ht="29" x14ac:dyDescent="0.35">
      <c r="C42" s="21" t="s">
        <v>725</v>
      </c>
    </row>
    <row r="43" spans="2:3" ht="10" customHeight="1" x14ac:dyDescent="0.35"/>
    <row r="44" spans="2:3" ht="20" customHeight="1" x14ac:dyDescent="0.35">
      <c r="C44" s="35" t="s">
        <v>222</v>
      </c>
    </row>
    <row r="45" spans="2:3" ht="29" x14ac:dyDescent="0.35">
      <c r="C45" s="21" t="s">
        <v>726</v>
      </c>
    </row>
    <row r="46" spans="2:3" ht="10" customHeight="1" x14ac:dyDescent="0.35"/>
    <row r="47" spans="2:3" ht="43.5" x14ac:dyDescent="0.35">
      <c r="B47" s="29" t="s">
        <v>727</v>
      </c>
      <c r="C47" s="21" t="s">
        <v>728</v>
      </c>
    </row>
    <row r="48" spans="2:3" ht="10" customHeight="1" x14ac:dyDescent="0.35"/>
    <row r="49" spans="2:3" ht="15.5" x14ac:dyDescent="0.35">
      <c r="C49" s="36" t="s">
        <v>95</v>
      </c>
    </row>
    <row r="50" spans="2:3" ht="29" x14ac:dyDescent="0.35">
      <c r="C50" s="21" t="s">
        <v>729</v>
      </c>
    </row>
    <row r="51" spans="2:3" ht="10" customHeight="1" x14ac:dyDescent="0.35"/>
    <row r="52" spans="2:3" ht="15.5" x14ac:dyDescent="0.35">
      <c r="C52" s="37" t="s">
        <v>16</v>
      </c>
    </row>
    <row r="53" spans="2:3" ht="29" x14ac:dyDescent="0.35">
      <c r="C53" s="21" t="s">
        <v>730</v>
      </c>
    </row>
    <row r="54" spans="2:3" ht="10" customHeight="1" x14ac:dyDescent="0.35"/>
    <row r="55" spans="2:3" ht="15.5" x14ac:dyDescent="0.35">
      <c r="C55" s="38" t="s">
        <v>233</v>
      </c>
    </row>
    <row r="56" spans="2:3" ht="29" x14ac:dyDescent="0.35">
      <c r="C56" s="21" t="s">
        <v>731</v>
      </c>
    </row>
    <row r="57" spans="2:3" ht="10" customHeight="1" x14ac:dyDescent="0.35"/>
    <row r="58" spans="2:3" ht="3" customHeight="1" x14ac:dyDescent="0.35">
      <c r="B58" s="23"/>
      <c r="C58" s="23"/>
    </row>
    <row r="59" spans="2:3" ht="12" customHeight="1" x14ac:dyDescent="0.35"/>
    <row r="60" spans="2:3" ht="130.5" x14ac:dyDescent="0.35">
      <c r="B60" s="20" t="s">
        <v>732</v>
      </c>
      <c r="C60" s="21" t="s">
        <v>733</v>
      </c>
    </row>
    <row r="61" spans="2:3" ht="6" customHeight="1" x14ac:dyDescent="0.35"/>
    <row r="62" spans="2:3" ht="217.5" x14ac:dyDescent="0.35">
      <c r="C62" s="21" t="s">
        <v>734</v>
      </c>
    </row>
    <row r="63" spans="2:3" ht="6" customHeight="1" x14ac:dyDescent="0.35"/>
    <row r="64" spans="2:3" ht="43.5" x14ac:dyDescent="0.35">
      <c r="C64" s="21" t="s">
        <v>735</v>
      </c>
    </row>
    <row r="65" spans="2:3" ht="10" customHeight="1" x14ac:dyDescent="0.35"/>
    <row r="66" spans="2:3" ht="3" customHeight="1" x14ac:dyDescent="0.35">
      <c r="B66" s="23"/>
      <c r="C66" s="23"/>
    </row>
    <row r="67" spans="2:3" ht="12" customHeight="1" x14ac:dyDescent="0.35"/>
    <row r="68" spans="2:3" ht="145" x14ac:dyDescent="0.35">
      <c r="B68" s="20" t="s">
        <v>736</v>
      </c>
      <c r="C68" s="21" t="s">
        <v>737</v>
      </c>
    </row>
    <row r="69" spans="2:3" ht="6" customHeight="1" x14ac:dyDescent="0.35"/>
    <row r="70" spans="2:3" ht="203" x14ac:dyDescent="0.35">
      <c r="C70" s="21" t="s">
        <v>738</v>
      </c>
    </row>
    <row r="71" spans="2:3" ht="6" customHeight="1" x14ac:dyDescent="0.35"/>
    <row r="72" spans="2:3" ht="43.5" x14ac:dyDescent="0.35">
      <c r="C72" s="21" t="s">
        <v>739</v>
      </c>
    </row>
    <row r="73" spans="2:3" ht="10" customHeight="1" x14ac:dyDescent="0.35"/>
    <row r="74" spans="2:3" ht="3" customHeight="1" x14ac:dyDescent="0.35">
      <c r="B74" s="23"/>
      <c r="C74" s="23"/>
    </row>
    <row r="75" spans="2:3" ht="12" customHeight="1" x14ac:dyDescent="0.35"/>
    <row r="76" spans="2:3" ht="101.5" x14ac:dyDescent="0.35">
      <c r="B76" s="20" t="s">
        <v>740</v>
      </c>
      <c r="C76" s="21" t="s">
        <v>741</v>
      </c>
    </row>
    <row r="77" spans="2:3" ht="6" customHeight="1" x14ac:dyDescent="0.35"/>
    <row r="78" spans="2:3" ht="145" x14ac:dyDescent="0.35">
      <c r="C78" s="21" t="s">
        <v>742</v>
      </c>
    </row>
    <row r="79" spans="2:3" ht="6" customHeight="1" x14ac:dyDescent="0.35"/>
    <row r="80" spans="2:3" ht="43.5" x14ac:dyDescent="0.35">
      <c r="C80" s="21" t="s">
        <v>743</v>
      </c>
    </row>
    <row r="81" spans="2:3" ht="10" customHeight="1" x14ac:dyDescent="0.35"/>
    <row r="82" spans="2:3" ht="3" customHeight="1" x14ac:dyDescent="0.35">
      <c r="B82" s="23"/>
      <c r="C82" s="23"/>
    </row>
    <row r="83" spans="2:3" ht="12" customHeight="1" x14ac:dyDescent="0.35"/>
    <row r="84" spans="2:3" ht="26" customHeight="1" x14ac:dyDescent="0.35">
      <c r="B84" s="39" t="s">
        <v>744</v>
      </c>
    </row>
    <row r="85" spans="2:3" ht="8" customHeight="1" x14ac:dyDescent="0.35"/>
    <row r="86" spans="2:3" ht="20" customHeight="1" x14ac:dyDescent="0.35">
      <c r="B86" s="29" t="s">
        <v>745</v>
      </c>
      <c r="C86" s="40" t="s">
        <v>746</v>
      </c>
    </row>
    <row r="87" spans="2:3" ht="116" x14ac:dyDescent="0.35">
      <c r="C87" s="21" t="s">
        <v>747</v>
      </c>
    </row>
    <row r="88" spans="2:3" ht="10" customHeight="1" x14ac:dyDescent="0.35"/>
    <row r="89" spans="2:3" ht="20" customHeight="1" x14ac:dyDescent="0.35">
      <c r="B89" s="29" t="s">
        <v>748</v>
      </c>
      <c r="C89" s="40" t="s">
        <v>749</v>
      </c>
    </row>
    <row r="90" spans="2:3" ht="116" x14ac:dyDescent="0.35">
      <c r="C90" s="21" t="s">
        <v>750</v>
      </c>
    </row>
    <row r="91" spans="2:3" ht="10" customHeight="1" x14ac:dyDescent="0.35"/>
    <row r="92" spans="2:3" ht="20" customHeight="1" x14ac:dyDescent="0.35">
      <c r="B92" s="29" t="s">
        <v>751</v>
      </c>
      <c r="C92" s="40" t="s">
        <v>752</v>
      </c>
    </row>
    <row r="93" spans="2:3" ht="130.5" x14ac:dyDescent="0.35">
      <c r="C93" s="21" t="s">
        <v>753</v>
      </c>
    </row>
    <row r="94" spans="2:3" ht="10" customHeight="1" x14ac:dyDescent="0.35"/>
    <row r="95" spans="2:3" ht="20" customHeight="1" x14ac:dyDescent="0.35">
      <c r="B95" s="29" t="s">
        <v>754</v>
      </c>
      <c r="C95" s="40" t="s">
        <v>755</v>
      </c>
    </row>
    <row r="96" spans="2:3" ht="130.5" x14ac:dyDescent="0.35">
      <c r="C96" s="21" t="s">
        <v>756</v>
      </c>
    </row>
    <row r="97" spans="2:3" ht="10" customHeight="1" x14ac:dyDescent="0.35"/>
    <row r="98" spans="2:3" ht="20" customHeight="1" x14ac:dyDescent="0.35">
      <c r="B98" s="29" t="s">
        <v>757</v>
      </c>
      <c r="C98" s="40" t="s">
        <v>758</v>
      </c>
    </row>
    <row r="99" spans="2:3" ht="116" x14ac:dyDescent="0.35">
      <c r="C99" s="21" t="s">
        <v>759</v>
      </c>
    </row>
    <row r="100" spans="2:3" ht="10" customHeight="1" x14ac:dyDescent="0.35"/>
    <row r="101" spans="2:3" ht="20" customHeight="1" x14ac:dyDescent="0.35">
      <c r="B101" s="29" t="s">
        <v>760</v>
      </c>
      <c r="C101" s="40" t="s">
        <v>761</v>
      </c>
    </row>
    <row r="102" spans="2:3" ht="116" x14ac:dyDescent="0.35">
      <c r="C102" s="21" t="s">
        <v>762</v>
      </c>
    </row>
    <row r="103" spans="2:3" ht="10" customHeight="1" x14ac:dyDescent="0.35"/>
    <row r="104" spans="2:3" ht="20" customHeight="1" x14ac:dyDescent="0.35">
      <c r="B104" s="29" t="s">
        <v>763</v>
      </c>
      <c r="C104" s="40" t="s">
        <v>764</v>
      </c>
    </row>
    <row r="105" spans="2:3" ht="130.5" x14ac:dyDescent="0.35">
      <c r="C105" s="21" t="s">
        <v>765</v>
      </c>
    </row>
    <row r="106" spans="2:3" ht="10" customHeight="1" x14ac:dyDescent="0.35"/>
    <row r="107" spans="2:3" ht="20" customHeight="1" x14ac:dyDescent="0.35">
      <c r="B107" s="29" t="s">
        <v>766</v>
      </c>
      <c r="C107" s="40" t="s">
        <v>767</v>
      </c>
    </row>
    <row r="108" spans="2:3" ht="203" x14ac:dyDescent="0.35">
      <c r="C108" s="21" t="s">
        <v>768</v>
      </c>
    </row>
    <row r="109" spans="2:3" ht="10" customHeight="1" x14ac:dyDescent="0.35"/>
    <row r="112" spans="2:3" ht="32" customHeight="1" x14ac:dyDescent="0.35">
      <c r="B112" s="291" t="s">
        <v>686</v>
      </c>
      <c r="C112" s="291"/>
    </row>
  </sheetData>
  <sheetProtection password="90EA" sheet="1"/>
  <mergeCells count="1">
    <mergeCell ref="B112:C112"/>
  </mergeCells>
  <hyperlinks>
    <hyperlink ref="C5" r:id="rId1" xr:uid="{00000000-0004-0000-0000-000000000000}"/>
    <hyperlink ref="C6" r:id="rId2" xr:uid="{00000000-0004-0000-0000-000001000000}"/>
    <hyperlink ref="C37" r:id="rId3" xr:uid="{00000000-0004-0000-0000-000002000000}"/>
    <hyperlink ref="B11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3452</v>
      </c>
      <c r="B1" s="233" t="s">
        <v>0</v>
      </c>
      <c r="C1" s="233" t="s">
        <v>929</v>
      </c>
      <c r="D1" s="233" t="s">
        <v>930</v>
      </c>
      <c r="E1" s="233" t="s">
        <v>935</v>
      </c>
      <c r="F1" s="233" t="s">
        <v>936</v>
      </c>
      <c r="G1" s="233" t="s">
        <v>937</v>
      </c>
      <c r="H1" s="233" t="s">
        <v>938</v>
      </c>
      <c r="I1" s="233" t="s">
        <v>939</v>
      </c>
      <c r="J1" s="233" t="s">
        <v>940</v>
      </c>
      <c r="K1" s="233" t="s">
        <v>941</v>
      </c>
      <c r="L1" s="233" t="s">
        <v>942</v>
      </c>
      <c r="M1" s="233" t="s">
        <v>943</v>
      </c>
      <c r="N1" s="233" t="s">
        <v>944</v>
      </c>
      <c r="O1" s="233" t="s">
        <v>945</v>
      </c>
      <c r="P1" s="233" t="s">
        <v>946</v>
      </c>
      <c r="Q1" s="233" t="s">
        <v>947</v>
      </c>
      <c r="R1" s="233" t="s">
        <v>948</v>
      </c>
      <c r="S1" s="233" t="s">
        <v>949</v>
      </c>
      <c r="T1" s="233" t="s">
        <v>950</v>
      </c>
      <c r="U1" s="233" t="s">
        <v>951</v>
      </c>
      <c r="V1" s="233" t="s">
        <v>952</v>
      </c>
      <c r="W1" s="233" t="s">
        <v>953</v>
      </c>
      <c r="X1" s="233" t="s">
        <v>954</v>
      </c>
      <c r="Y1" s="233" t="s">
        <v>955</v>
      </c>
      <c r="Z1" s="233" t="s">
        <v>956</v>
      </c>
      <c r="AA1" s="233" t="s">
        <v>957</v>
      </c>
      <c r="AB1" s="233" t="s">
        <v>958</v>
      </c>
      <c r="AC1" s="233" t="s">
        <v>959</v>
      </c>
      <c r="AD1" s="233" t="s">
        <v>960</v>
      </c>
      <c r="AE1" s="233" t="s">
        <v>961</v>
      </c>
      <c r="AF1" s="233" t="s">
        <v>962</v>
      </c>
      <c r="AG1" s="233" t="s">
        <v>963</v>
      </c>
      <c r="AH1" s="233" t="s">
        <v>964</v>
      </c>
      <c r="AI1" s="233" t="s">
        <v>965</v>
      </c>
      <c r="AJ1" s="233" t="s">
        <v>966</v>
      </c>
      <c r="AK1" s="233" t="s">
        <v>967</v>
      </c>
      <c r="AL1" s="233" t="s">
        <v>968</v>
      </c>
      <c r="AM1" s="233" t="s">
        <v>969</v>
      </c>
      <c r="AN1" s="233" t="s">
        <v>970</v>
      </c>
      <c r="AO1" s="233" t="s">
        <v>971</v>
      </c>
      <c r="AP1" s="233" t="s">
        <v>972</v>
      </c>
      <c r="AQ1" s="233" t="s">
        <v>973</v>
      </c>
      <c r="AR1" s="233" t="s">
        <v>974</v>
      </c>
      <c r="AS1" s="234" t="s">
        <v>975</v>
      </c>
    </row>
    <row r="2" spans="1:45" ht="60" customHeight="1" outlineLevel="1" x14ac:dyDescent="0.35">
      <c r="A2" s="226" t="s">
        <v>3453</v>
      </c>
      <c r="B2" s="213" t="s">
        <v>3454</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3453</v>
      </c>
      <c r="B3" s="214" t="s">
        <v>3455</v>
      </c>
      <c r="C3" s="215" t="s">
        <v>3456</v>
      </c>
      <c r="D3" s="217" t="s">
        <v>3457</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3453</v>
      </c>
      <c r="B4" s="214" t="s">
        <v>3458</v>
      </c>
      <c r="C4" s="215" t="s">
        <v>3459</v>
      </c>
      <c r="D4" s="217" t="s">
        <v>3460</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3453</v>
      </c>
      <c r="B5" s="214" t="s">
        <v>3461</v>
      </c>
      <c r="C5" s="215" t="s">
        <v>3462</v>
      </c>
      <c r="D5" s="217" t="s">
        <v>3463</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3453</v>
      </c>
      <c r="B6" s="214" t="s">
        <v>3464</v>
      </c>
      <c r="C6" s="215" t="s">
        <v>3465</v>
      </c>
      <c r="D6" s="217" t="s">
        <v>3466</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3453</v>
      </c>
      <c r="B7" s="214" t="s">
        <v>3467</v>
      </c>
      <c r="C7" s="215" t="s">
        <v>3468</v>
      </c>
      <c r="D7" s="217" t="s">
        <v>3469</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3453</v>
      </c>
      <c r="B8" s="214" t="s">
        <v>3470</v>
      </c>
      <c r="C8" s="215" t="s">
        <v>3471</v>
      </c>
      <c r="D8" s="217" t="s">
        <v>3472</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3453</v>
      </c>
      <c r="B9" s="214" t="s">
        <v>3473</v>
      </c>
      <c r="C9" s="215" t="s">
        <v>3474</v>
      </c>
      <c r="D9" s="217" t="s">
        <v>3475</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3453</v>
      </c>
      <c r="B10" s="214" t="s">
        <v>3476</v>
      </c>
      <c r="C10" s="215" t="s">
        <v>3477</v>
      </c>
      <c r="D10" s="217" t="s">
        <v>3478</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3453</v>
      </c>
      <c r="B11" s="214" t="s">
        <v>3479</v>
      </c>
      <c r="C11" s="215" t="s">
        <v>3480</v>
      </c>
      <c r="D11" s="217" t="s">
        <v>3481</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3453</v>
      </c>
      <c r="B12" s="214" t="s">
        <v>3482</v>
      </c>
      <c r="C12" s="215" t="s">
        <v>3483</v>
      </c>
      <c r="D12" s="217" t="s">
        <v>3484</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3453</v>
      </c>
      <c r="B13" s="214" t="s">
        <v>3485</v>
      </c>
      <c r="C13" s="215" t="s">
        <v>3486</v>
      </c>
      <c r="D13" s="217" t="s">
        <v>3487</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3453</v>
      </c>
      <c r="B14" s="214" t="s">
        <v>3488</v>
      </c>
      <c r="C14" s="215" t="s">
        <v>3489</v>
      </c>
      <c r="D14" s="217" t="s">
        <v>3490</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3453</v>
      </c>
      <c r="B15" s="214" t="s">
        <v>3491</v>
      </c>
      <c r="C15" s="215" t="s">
        <v>3492</v>
      </c>
      <c r="D15" s="217" t="s">
        <v>3493</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3453</v>
      </c>
      <c r="B16" s="214" t="s">
        <v>3494</v>
      </c>
      <c r="C16" s="215" t="s">
        <v>3495</v>
      </c>
      <c r="D16" s="217" t="s">
        <v>3496</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3453</v>
      </c>
      <c r="B17" s="214" t="s">
        <v>3497</v>
      </c>
      <c r="C17" s="215" t="s">
        <v>3498</v>
      </c>
      <c r="D17" s="217" t="s">
        <v>3499</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3453</v>
      </c>
      <c r="B18" s="214" t="s">
        <v>3500</v>
      </c>
      <c r="C18" s="215" t="s">
        <v>3501</v>
      </c>
      <c r="D18" s="217" t="s">
        <v>3502</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3453</v>
      </c>
      <c r="B19" s="214" t="s">
        <v>3503</v>
      </c>
      <c r="C19" s="215" t="s">
        <v>3504</v>
      </c>
      <c r="D19" s="217" t="s">
        <v>3505</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3453</v>
      </c>
      <c r="B20" s="214" t="s">
        <v>3506</v>
      </c>
      <c r="C20" s="215" t="s">
        <v>3507</v>
      </c>
      <c r="D20" s="217" t="s">
        <v>3508</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3453</v>
      </c>
      <c r="B21" s="214" t="s">
        <v>3509</v>
      </c>
      <c r="C21" s="215" t="s">
        <v>3510</v>
      </c>
      <c r="D21" s="217" t="s">
        <v>3511</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3453</v>
      </c>
      <c r="B22" s="214" t="s">
        <v>3512</v>
      </c>
      <c r="C22" s="215" t="s">
        <v>3513</v>
      </c>
      <c r="D22" s="217" t="s">
        <v>3514</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3453</v>
      </c>
      <c r="B23" s="214" t="s">
        <v>3515</v>
      </c>
      <c r="C23" s="215" t="s">
        <v>3516</v>
      </c>
      <c r="D23" s="217" t="s">
        <v>3517</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3453</v>
      </c>
      <c r="B24" s="214" t="s">
        <v>3518</v>
      </c>
      <c r="C24" s="215" t="s">
        <v>3519</v>
      </c>
      <c r="D24" s="217" t="s">
        <v>3520</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3453</v>
      </c>
      <c r="B25" s="214" t="s">
        <v>3521</v>
      </c>
      <c r="C25" s="215" t="s">
        <v>3522</v>
      </c>
      <c r="D25" s="217" t="s">
        <v>3523</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3453</v>
      </c>
      <c r="B26" s="214" t="s">
        <v>3524</v>
      </c>
      <c r="C26" s="215" t="s">
        <v>3525</v>
      </c>
      <c r="D26" s="217" t="s">
        <v>3526</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3453</v>
      </c>
      <c r="B27" s="214" t="s">
        <v>3527</v>
      </c>
      <c r="C27" s="215" t="s">
        <v>3528</v>
      </c>
      <c r="D27" s="217" t="s">
        <v>3529</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3453</v>
      </c>
      <c r="B28" s="214" t="s">
        <v>3530</v>
      </c>
      <c r="C28" s="215" t="s">
        <v>3531</v>
      </c>
      <c r="D28" s="217" t="s">
        <v>3532</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3453</v>
      </c>
      <c r="B29" s="214" t="s">
        <v>3533</v>
      </c>
      <c r="C29" s="215" t="s">
        <v>3534</v>
      </c>
      <c r="D29" s="217" t="s">
        <v>3535</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3453</v>
      </c>
      <c r="B30" s="214" t="s">
        <v>3536</v>
      </c>
      <c r="C30" s="215" t="s">
        <v>3537</v>
      </c>
      <c r="D30" s="217" t="s">
        <v>3538</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3453</v>
      </c>
      <c r="B31" s="214" t="s">
        <v>3539</v>
      </c>
      <c r="C31" s="215" t="s">
        <v>3540</v>
      </c>
      <c r="D31" s="217" t="s">
        <v>3541</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3453</v>
      </c>
      <c r="B32" s="214" t="s">
        <v>3542</v>
      </c>
      <c r="C32" s="215" t="s">
        <v>3543</v>
      </c>
      <c r="D32" s="217" t="s">
        <v>3544</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3453</v>
      </c>
      <c r="B33" s="214" t="s">
        <v>3545</v>
      </c>
      <c r="C33" s="215" t="s">
        <v>3546</v>
      </c>
      <c r="D33" s="217" t="s">
        <v>3547</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3453</v>
      </c>
      <c r="B34" s="214" t="s">
        <v>3548</v>
      </c>
      <c r="C34" s="215" t="s">
        <v>3549</v>
      </c>
      <c r="D34" s="217" t="s">
        <v>3550</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3453</v>
      </c>
      <c r="B35" s="214" t="s">
        <v>3551</v>
      </c>
      <c r="C35" s="215" t="s">
        <v>3552</v>
      </c>
      <c r="D35" s="217" t="s">
        <v>3553</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3453</v>
      </c>
      <c r="B36" s="214" t="s">
        <v>3554</v>
      </c>
      <c r="C36" s="215" t="s">
        <v>3555</v>
      </c>
      <c r="D36" s="217" t="s">
        <v>3556</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3453</v>
      </c>
      <c r="B37" s="214" t="s">
        <v>3557</v>
      </c>
      <c r="C37" s="215" t="s">
        <v>3558</v>
      </c>
      <c r="D37" s="217" t="s">
        <v>3559</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3453</v>
      </c>
      <c r="B38" s="214" t="s">
        <v>3560</v>
      </c>
      <c r="C38" s="215" t="s">
        <v>3561</v>
      </c>
      <c r="D38" s="217" t="s">
        <v>3562</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3453</v>
      </c>
      <c r="B39" s="214" t="s">
        <v>3563</v>
      </c>
      <c r="C39" s="215" t="s">
        <v>3564</v>
      </c>
      <c r="D39" s="217" t="s">
        <v>3565</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3566</v>
      </c>
      <c r="B40" s="213" t="s">
        <v>3567</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3566</v>
      </c>
      <c r="B41" s="214" t="s">
        <v>3568</v>
      </c>
      <c r="C41" s="215" t="s">
        <v>3569</v>
      </c>
      <c r="D41" s="217" t="s">
        <v>3570</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3566</v>
      </c>
      <c r="B42" s="214" t="s">
        <v>3571</v>
      </c>
      <c r="C42" s="215" t="s">
        <v>3572</v>
      </c>
      <c r="D42" s="217" t="s">
        <v>3573</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3566</v>
      </c>
      <c r="B43" s="214" t="s">
        <v>3574</v>
      </c>
      <c r="C43" s="215" t="s">
        <v>3575</v>
      </c>
      <c r="D43" s="217" t="s">
        <v>3576</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3566</v>
      </c>
      <c r="B44" s="214" t="s">
        <v>3577</v>
      </c>
      <c r="C44" s="215" t="s">
        <v>3578</v>
      </c>
      <c r="D44" s="217" t="s">
        <v>3579</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3566</v>
      </c>
      <c r="B45" s="214" t="s">
        <v>3580</v>
      </c>
      <c r="C45" s="215" t="s">
        <v>3581</v>
      </c>
      <c r="D45" s="217" t="s">
        <v>3582</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3566</v>
      </c>
      <c r="B46" s="214" t="s">
        <v>3583</v>
      </c>
      <c r="C46" s="215" t="s">
        <v>3584</v>
      </c>
      <c r="D46" s="217" t="s">
        <v>3585</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3566</v>
      </c>
      <c r="B47" s="214" t="s">
        <v>3586</v>
      </c>
      <c r="C47" s="215" t="s">
        <v>3587</v>
      </c>
      <c r="D47" s="217" t="s">
        <v>3588</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3566</v>
      </c>
      <c r="B48" s="214" t="s">
        <v>3589</v>
      </c>
      <c r="C48" s="215" t="s">
        <v>3590</v>
      </c>
      <c r="D48" s="217" t="s">
        <v>3591</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3592</v>
      </c>
      <c r="B49" s="213" t="s">
        <v>3593</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3592</v>
      </c>
      <c r="B50" s="214" t="s">
        <v>3594</v>
      </c>
      <c r="C50" s="215" t="s">
        <v>3595</v>
      </c>
      <c r="D50" s="217" t="s">
        <v>3596</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3592</v>
      </c>
      <c r="B51" s="214" t="s">
        <v>3597</v>
      </c>
      <c r="C51" s="215" t="s">
        <v>3598</v>
      </c>
      <c r="D51" s="217" t="s">
        <v>3599</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3592</v>
      </c>
      <c r="B52" s="214" t="s">
        <v>3600</v>
      </c>
      <c r="C52" s="215" t="s">
        <v>3601</v>
      </c>
      <c r="D52" s="217" t="s">
        <v>3602</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3592</v>
      </c>
      <c r="B53" s="214" t="s">
        <v>3603</v>
      </c>
      <c r="C53" s="215" t="s">
        <v>3604</v>
      </c>
      <c r="D53" s="217" t="s">
        <v>3605</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3592</v>
      </c>
      <c r="B54" s="214" t="s">
        <v>3606</v>
      </c>
      <c r="C54" s="215" t="s">
        <v>3607</v>
      </c>
      <c r="D54" s="217" t="s">
        <v>3608</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3592</v>
      </c>
      <c r="B55" s="214" t="s">
        <v>3609</v>
      </c>
      <c r="C55" s="215" t="s">
        <v>3610</v>
      </c>
      <c r="D55" s="217" t="s">
        <v>3611</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3592</v>
      </c>
      <c r="B56" s="214" t="s">
        <v>3612</v>
      </c>
      <c r="C56" s="215" t="s">
        <v>3613</v>
      </c>
      <c r="D56" s="217" t="s">
        <v>3614</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3592</v>
      </c>
      <c r="B57" s="214" t="s">
        <v>3615</v>
      </c>
      <c r="C57" s="215" t="s">
        <v>3616</v>
      </c>
      <c r="D57" s="217" t="s">
        <v>3617</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3592</v>
      </c>
      <c r="B58" s="214" t="s">
        <v>3618</v>
      </c>
      <c r="C58" s="215" t="s">
        <v>3619</v>
      </c>
      <c r="D58" s="217" t="s">
        <v>3620</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3592</v>
      </c>
      <c r="B59" s="214" t="s">
        <v>3621</v>
      </c>
      <c r="C59" s="215" t="s">
        <v>3622</v>
      </c>
      <c r="D59" s="217" t="s">
        <v>3623</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3592</v>
      </c>
      <c r="B60" s="214" t="s">
        <v>3624</v>
      </c>
      <c r="C60" s="215" t="s">
        <v>3625</v>
      </c>
      <c r="D60" s="217" t="s">
        <v>3626</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3592</v>
      </c>
      <c r="B61" s="214" t="s">
        <v>3627</v>
      </c>
      <c r="C61" s="215" t="s">
        <v>3628</v>
      </c>
      <c r="D61" s="217" t="s">
        <v>3629</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3592</v>
      </c>
      <c r="B62" s="214" t="s">
        <v>3630</v>
      </c>
      <c r="C62" s="215" t="s">
        <v>3631</v>
      </c>
      <c r="D62" s="217" t="s">
        <v>3632</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3592</v>
      </c>
      <c r="B63" s="214" t="s">
        <v>3633</v>
      </c>
      <c r="C63" s="215" t="s">
        <v>3634</v>
      </c>
      <c r="D63" s="217" t="s">
        <v>3635</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3636</v>
      </c>
      <c r="B64" s="213" t="s">
        <v>3637</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3636</v>
      </c>
      <c r="B65" s="214" t="s">
        <v>3638</v>
      </c>
      <c r="C65" s="215" t="s">
        <v>3639</v>
      </c>
      <c r="D65" s="217" t="s">
        <v>3640</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3636</v>
      </c>
      <c r="B66" s="214" t="s">
        <v>3641</v>
      </c>
      <c r="C66" s="215" t="s">
        <v>3642</v>
      </c>
      <c r="D66" s="217" t="s">
        <v>3643</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3636</v>
      </c>
      <c r="B67" s="214" t="s">
        <v>3644</v>
      </c>
      <c r="C67" s="215" t="s">
        <v>3645</v>
      </c>
      <c r="D67" s="217" t="s">
        <v>3646</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3636</v>
      </c>
      <c r="B68" s="214" t="s">
        <v>3647</v>
      </c>
      <c r="C68" s="215" t="s">
        <v>3648</v>
      </c>
      <c r="D68" s="217" t="s">
        <v>3649</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3636</v>
      </c>
      <c r="B69" s="214" t="s">
        <v>3650</v>
      </c>
      <c r="C69" s="215" t="s">
        <v>3651</v>
      </c>
      <c r="D69" s="217" t="s">
        <v>3652</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3636</v>
      </c>
      <c r="B70" s="214" t="s">
        <v>3653</v>
      </c>
      <c r="C70" s="215" t="s">
        <v>3654</v>
      </c>
      <c r="D70" s="217" t="s">
        <v>3655</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3636</v>
      </c>
      <c r="B71" s="214" t="s">
        <v>3656</v>
      </c>
      <c r="C71" s="215" t="s">
        <v>3657</v>
      </c>
      <c r="D71" s="217" t="s">
        <v>3658</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3636</v>
      </c>
      <c r="B72" s="214" t="s">
        <v>3659</v>
      </c>
      <c r="C72" s="215" t="s">
        <v>3660</v>
      </c>
      <c r="D72" s="217" t="s">
        <v>3661</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3636</v>
      </c>
      <c r="B73" s="214" t="s">
        <v>3662</v>
      </c>
      <c r="C73" s="215" t="s">
        <v>3663</v>
      </c>
      <c r="D73" s="217" t="s">
        <v>3664</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3636</v>
      </c>
      <c r="B74" s="214" t="s">
        <v>3665</v>
      </c>
      <c r="C74" s="215" t="s">
        <v>3666</v>
      </c>
      <c r="D74" s="217" t="s">
        <v>3667</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3636</v>
      </c>
      <c r="B75" s="214" t="s">
        <v>3668</v>
      </c>
      <c r="C75" s="215" t="s">
        <v>3669</v>
      </c>
      <c r="D75" s="217" t="s">
        <v>3670</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3636</v>
      </c>
      <c r="B76" s="214" t="s">
        <v>3671</v>
      </c>
      <c r="C76" s="215" t="s">
        <v>3672</v>
      </c>
      <c r="D76" s="217" t="s">
        <v>3673</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3636</v>
      </c>
      <c r="B77" s="214" t="s">
        <v>3674</v>
      </c>
      <c r="C77" s="215" t="s">
        <v>3675</v>
      </c>
      <c r="D77" s="217" t="s">
        <v>3676</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3636</v>
      </c>
      <c r="B78" s="214" t="s">
        <v>3677</v>
      </c>
      <c r="C78" s="215" t="s">
        <v>3678</v>
      </c>
      <c r="D78" s="217" t="s">
        <v>3679</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3636</v>
      </c>
      <c r="B79" s="214" t="s">
        <v>3680</v>
      </c>
      <c r="C79" s="215" t="s">
        <v>3681</v>
      </c>
      <c r="D79" s="217" t="s">
        <v>3682</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3636</v>
      </c>
      <c r="B80" s="214" t="s">
        <v>3683</v>
      </c>
      <c r="C80" s="215" t="s">
        <v>3684</v>
      </c>
      <c r="D80" s="217" t="s">
        <v>3685</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3636</v>
      </c>
      <c r="B81" s="214" t="s">
        <v>3686</v>
      </c>
      <c r="C81" s="215" t="s">
        <v>3687</v>
      </c>
      <c r="D81" s="217" t="s">
        <v>3688</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3636</v>
      </c>
      <c r="B82" s="214" t="s">
        <v>3689</v>
      </c>
      <c r="C82" s="215" t="s">
        <v>3690</v>
      </c>
      <c r="D82" s="217" t="s">
        <v>3691</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3636</v>
      </c>
      <c r="B83" s="214" t="s">
        <v>3692</v>
      </c>
      <c r="C83" s="215" t="s">
        <v>3693</v>
      </c>
      <c r="D83" s="217" t="s">
        <v>3694</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3636</v>
      </c>
      <c r="B84" s="214" t="s">
        <v>3695</v>
      </c>
      <c r="C84" s="215" t="s">
        <v>3696</v>
      </c>
      <c r="D84" s="217" t="s">
        <v>3697</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3636</v>
      </c>
      <c r="B85" s="214" t="s">
        <v>3698</v>
      </c>
      <c r="C85" s="215" t="s">
        <v>3699</v>
      </c>
      <c r="D85" s="217" t="s">
        <v>3700</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3636</v>
      </c>
      <c r="B86" s="214" t="s">
        <v>3701</v>
      </c>
      <c r="C86" s="215" t="s">
        <v>3702</v>
      </c>
      <c r="D86" s="217" t="s">
        <v>3703</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3636</v>
      </c>
      <c r="B87" s="214" t="s">
        <v>3704</v>
      </c>
      <c r="C87" s="215" t="s">
        <v>3705</v>
      </c>
      <c r="D87" s="217" t="s">
        <v>3706</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3636</v>
      </c>
      <c r="B88" s="214" t="s">
        <v>3707</v>
      </c>
      <c r="C88" s="215" t="s">
        <v>3708</v>
      </c>
      <c r="D88" s="217" t="s">
        <v>3709</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3636</v>
      </c>
      <c r="B89" s="214" t="s">
        <v>3710</v>
      </c>
      <c r="C89" s="215" t="s">
        <v>3711</v>
      </c>
      <c r="D89" s="217" t="s">
        <v>3712</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3636</v>
      </c>
      <c r="B90" s="214" t="s">
        <v>3713</v>
      </c>
      <c r="C90" s="215" t="s">
        <v>3714</v>
      </c>
      <c r="D90" s="217" t="s">
        <v>3715</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3636</v>
      </c>
      <c r="B91" s="214" t="s">
        <v>3716</v>
      </c>
      <c r="C91" s="215" t="s">
        <v>3717</v>
      </c>
      <c r="D91" s="217" t="s">
        <v>3718</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3636</v>
      </c>
      <c r="B92" s="214" t="s">
        <v>3719</v>
      </c>
      <c r="C92" s="215" t="s">
        <v>3720</v>
      </c>
      <c r="D92" s="217" t="s">
        <v>3721</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3636</v>
      </c>
      <c r="B93" s="214" t="s">
        <v>3722</v>
      </c>
      <c r="C93" s="215" t="s">
        <v>3723</v>
      </c>
      <c r="D93" s="217" t="s">
        <v>3724</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3636</v>
      </c>
      <c r="B94" s="214" t="s">
        <v>3725</v>
      </c>
      <c r="C94" s="215" t="s">
        <v>3726</v>
      </c>
      <c r="D94" s="217" t="s">
        <v>3727</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3636</v>
      </c>
      <c r="B95" s="214" t="s">
        <v>3728</v>
      </c>
      <c r="C95" s="215" t="s">
        <v>3729</v>
      </c>
      <c r="D95" s="217" t="s">
        <v>3730</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3636</v>
      </c>
      <c r="B96" s="214" t="s">
        <v>3731</v>
      </c>
      <c r="C96" s="215" t="s">
        <v>3732</v>
      </c>
      <c r="D96" s="217" t="s">
        <v>3733</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3636</v>
      </c>
      <c r="B97" s="214" t="s">
        <v>3734</v>
      </c>
      <c r="C97" s="215" t="s">
        <v>3735</v>
      </c>
      <c r="D97" s="217" t="s">
        <v>3736</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3636</v>
      </c>
      <c r="B98" s="221" t="s">
        <v>3737</v>
      </c>
      <c r="C98" s="222" t="s">
        <v>3738</v>
      </c>
      <c r="D98" s="223" t="s">
        <v>3739</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686</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IFERROR(INDEX('Recommendations'!$H$2:$H$136, MATCH(F2,'Recommendations'!$A$2:$A$136,0))="Implemented", FALSE))</xm:f>
            <x14:dxf>
              <font>
                <color rgb="FF000000"/>
              </font>
              <fill>
                <patternFill>
                  <bgColor rgb="FF3C7D22"/>
                </patternFill>
              </fill>
            </x14:dxf>
          </x14:cfRule>
          <x14:cfRule type="expression" priority="2" id="{00000000-000E-0000-0900-000002000000}">
            <xm:f>AND(F2&lt;&gt;"", IFERROR(INDEX('Recommendations'!$H$2:$H$136, MATCH(F2,'Recommendations'!$A$2:$A$136,0))="Compensated", FALSE))</xm:f>
            <x14:dxf>
              <font>
                <color rgb="FF000000"/>
              </font>
              <fill>
                <patternFill>
                  <bgColor rgb="FFC6E0B4"/>
                </patternFill>
              </fill>
            </x14:dxf>
          </x14:cfRule>
          <x14:cfRule type="expression" priority="3" id="{00000000-000E-0000-0900-000003000000}">
            <xm:f>AND(F2&lt;&gt;"", IFERROR(INDEX('Recommendations'!$H$2:$H$136, MATCH(F2,'Recommendations'!$A$2:$A$136,0))="Testing", FALSE))</xm:f>
            <x14:dxf>
              <font>
                <color rgb="FF000000"/>
              </font>
              <fill>
                <patternFill>
                  <bgColor rgb="FFFFC000"/>
                </patternFill>
              </fill>
            </x14:dxf>
          </x14:cfRule>
          <x14:cfRule type="expression" priority="4" id="{00000000-000E-0000-0900-000004000000}">
            <xm:f>AND(F2&lt;&gt;"", IFERROR(INDEX('Recommendations'!$H$2:$H$136, MATCH(F2,'Recommendations'!$A$2:$A$136,0))="Failed", FALSE))</xm:f>
            <x14:dxf>
              <font>
                <color rgb="FF000000"/>
              </font>
              <fill>
                <patternFill>
                  <bgColor rgb="FFD82891"/>
                </patternFill>
              </fill>
            </x14:dxf>
          </x14:cfRule>
          <x14:cfRule type="expression" priority="5" id="{00000000-000E-0000-0900-000005000000}">
            <xm:f>AND(F2&lt;&gt;"", IFERROR(INDEX('Recommendations'!$H$2:$H$136, MATCH(F2,'Recommendations'!$A$2:$A$136,0))="Risk Accepted", FALSE))</xm:f>
            <x14:dxf>
              <font>
                <color rgb="FF000000"/>
              </font>
              <fill>
                <patternFill>
                  <bgColor rgb="FFD9D9D9"/>
                </patternFill>
              </fill>
            </x14:dxf>
          </x14:cfRule>
          <x14:cfRule type="expression" priority="6" id="{00000000-000E-0000-0900-000006000000}">
            <xm:f>AND(F2&lt;&gt;"", IFERROR(INDEX('Recommendations'!$H$2:$H$136, MATCH(F2,'Recommendations'!$A$2:$A$136,0))="N/A",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3740</v>
      </c>
      <c r="C1" s="256" t="s">
        <v>3741</v>
      </c>
      <c r="D1" s="256" t="s">
        <v>3742</v>
      </c>
      <c r="E1" s="256" t="s">
        <v>3743</v>
      </c>
      <c r="F1" s="256" t="s">
        <v>2569</v>
      </c>
      <c r="G1" s="256" t="s">
        <v>3744</v>
      </c>
      <c r="H1" s="256" t="s">
        <v>3745</v>
      </c>
      <c r="I1" s="256" t="s">
        <v>3746</v>
      </c>
      <c r="J1" s="256" t="s">
        <v>11</v>
      </c>
      <c r="K1" s="256" t="s">
        <v>935</v>
      </c>
      <c r="L1" s="256" t="s">
        <v>936</v>
      </c>
      <c r="M1" s="256" t="s">
        <v>937</v>
      </c>
      <c r="N1" s="256" t="s">
        <v>938</v>
      </c>
      <c r="O1" s="256" t="s">
        <v>939</v>
      </c>
      <c r="P1" s="256" t="s">
        <v>940</v>
      </c>
      <c r="Q1" s="256" t="s">
        <v>941</v>
      </c>
      <c r="R1" s="256" t="s">
        <v>942</v>
      </c>
      <c r="S1" s="256" t="s">
        <v>943</v>
      </c>
      <c r="T1" s="256" t="s">
        <v>944</v>
      </c>
      <c r="U1" s="256" t="s">
        <v>945</v>
      </c>
      <c r="V1" s="256" t="s">
        <v>946</v>
      </c>
      <c r="W1" s="256" t="s">
        <v>947</v>
      </c>
      <c r="X1" s="256" t="s">
        <v>948</v>
      </c>
      <c r="Y1" s="256" t="s">
        <v>949</v>
      </c>
      <c r="Z1" s="256" t="s">
        <v>950</v>
      </c>
      <c r="AA1" s="256" t="s">
        <v>951</v>
      </c>
      <c r="AB1" s="256" t="s">
        <v>952</v>
      </c>
      <c r="AC1" s="256" t="s">
        <v>953</v>
      </c>
      <c r="AD1" s="256" t="s">
        <v>954</v>
      </c>
      <c r="AE1" s="256" t="s">
        <v>955</v>
      </c>
      <c r="AF1" s="256" t="s">
        <v>956</v>
      </c>
      <c r="AG1" s="256" t="s">
        <v>957</v>
      </c>
      <c r="AH1" s="256" t="s">
        <v>958</v>
      </c>
      <c r="AI1" s="256" t="s">
        <v>959</v>
      </c>
      <c r="AJ1" s="256" t="s">
        <v>960</v>
      </c>
      <c r="AK1" s="256" t="s">
        <v>961</v>
      </c>
      <c r="AL1" s="256" t="s">
        <v>962</v>
      </c>
      <c r="AM1" s="256" t="s">
        <v>963</v>
      </c>
      <c r="AN1" s="256" t="s">
        <v>964</v>
      </c>
      <c r="AO1" s="256" t="s">
        <v>965</v>
      </c>
      <c r="AP1" s="256" t="s">
        <v>966</v>
      </c>
      <c r="AQ1" s="256" t="s">
        <v>967</v>
      </c>
      <c r="AR1" s="256" t="s">
        <v>968</v>
      </c>
      <c r="AS1" s="256" t="s">
        <v>969</v>
      </c>
      <c r="AT1" s="256" t="s">
        <v>970</v>
      </c>
      <c r="AU1" s="256" t="s">
        <v>971</v>
      </c>
      <c r="AV1" s="256" t="s">
        <v>972</v>
      </c>
      <c r="AW1" s="256" t="s">
        <v>973</v>
      </c>
      <c r="AX1" s="256" t="s">
        <v>974</v>
      </c>
      <c r="AY1" s="257" t="s">
        <v>975</v>
      </c>
    </row>
    <row r="2" spans="1:51" ht="60" customHeight="1" outlineLevel="1" x14ac:dyDescent="0.35">
      <c r="A2" s="247" t="s">
        <v>3747</v>
      </c>
      <c r="B2" s="235" t="s">
        <v>3748</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978</v>
      </c>
      <c r="B3" s="236" t="s">
        <v>3749</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3750</v>
      </c>
      <c r="B4" s="237" t="s">
        <v>3751</v>
      </c>
      <c r="C4" s="237" t="s">
        <v>3752</v>
      </c>
      <c r="D4" s="237" t="s">
        <v>3753</v>
      </c>
      <c r="E4" s="237" t="s">
        <v>3754</v>
      </c>
      <c r="F4" s="237" t="s">
        <v>21</v>
      </c>
      <c r="G4" s="237" t="s">
        <v>21</v>
      </c>
      <c r="H4" s="237" t="s">
        <v>3755</v>
      </c>
      <c r="I4" s="237" t="s">
        <v>21</v>
      </c>
      <c r="J4" s="237" t="s">
        <v>3756</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3757</v>
      </c>
      <c r="B5" s="237" t="s">
        <v>3758</v>
      </c>
      <c r="C5" s="237" t="s">
        <v>3759</v>
      </c>
      <c r="D5" s="237" t="s">
        <v>3760</v>
      </c>
      <c r="E5" s="237" t="s">
        <v>3761</v>
      </c>
      <c r="F5" s="237" t="s">
        <v>3762</v>
      </c>
      <c r="G5" s="237" t="s">
        <v>21</v>
      </c>
      <c r="H5" s="237" t="s">
        <v>3763</v>
      </c>
      <c r="I5" s="237" t="s">
        <v>21</v>
      </c>
      <c r="J5" s="237" t="s">
        <v>3764</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984</v>
      </c>
      <c r="B6" s="236" t="s">
        <v>3765</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3766</v>
      </c>
      <c r="B7" s="237" t="s">
        <v>3767</v>
      </c>
      <c r="C7" s="237" t="s">
        <v>3768</v>
      </c>
      <c r="D7" s="237" t="s">
        <v>3769</v>
      </c>
      <c r="E7" s="237" t="s">
        <v>3761</v>
      </c>
      <c r="F7" s="237" t="s">
        <v>3770</v>
      </c>
      <c r="G7" s="237" t="s">
        <v>21</v>
      </c>
      <c r="H7" s="237" t="s">
        <v>3771</v>
      </c>
      <c r="I7" s="237" t="s">
        <v>21</v>
      </c>
      <c r="J7" s="237" t="s">
        <v>3772</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3773</v>
      </c>
      <c r="B8" s="237" t="s">
        <v>3774</v>
      </c>
      <c r="C8" s="237" t="s">
        <v>3775</v>
      </c>
      <c r="D8" s="237" t="s">
        <v>3776</v>
      </c>
      <c r="E8" s="237" t="s">
        <v>21</v>
      </c>
      <c r="F8" s="237" t="s">
        <v>21</v>
      </c>
      <c r="G8" s="237" t="s">
        <v>21</v>
      </c>
      <c r="H8" s="237" t="s">
        <v>3777</v>
      </c>
      <c r="I8" s="237" t="s">
        <v>3778</v>
      </c>
      <c r="J8" s="237" t="s">
        <v>3779</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3780</v>
      </c>
      <c r="B9" s="237" t="s">
        <v>3781</v>
      </c>
      <c r="C9" s="237" t="s">
        <v>3782</v>
      </c>
      <c r="D9" s="237" t="s">
        <v>3783</v>
      </c>
      <c r="E9" s="237" t="s">
        <v>21</v>
      </c>
      <c r="F9" s="237" t="s">
        <v>21</v>
      </c>
      <c r="G9" s="237" t="s">
        <v>21</v>
      </c>
      <c r="H9" s="237" t="s">
        <v>3784</v>
      </c>
      <c r="I9" s="237" t="s">
        <v>3785</v>
      </c>
      <c r="J9" s="237" t="s">
        <v>3786</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3787</v>
      </c>
      <c r="B10" s="237" t="s">
        <v>3788</v>
      </c>
      <c r="C10" s="237" t="s">
        <v>3789</v>
      </c>
      <c r="D10" s="237" t="s">
        <v>3790</v>
      </c>
      <c r="E10" s="237" t="s">
        <v>21</v>
      </c>
      <c r="F10" s="237" t="s">
        <v>21</v>
      </c>
      <c r="G10" s="237" t="s">
        <v>21</v>
      </c>
      <c r="H10" s="237" t="s">
        <v>3791</v>
      </c>
      <c r="I10" s="237" t="s">
        <v>3792</v>
      </c>
      <c r="J10" s="237" t="s">
        <v>3793</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3794</v>
      </c>
      <c r="B11" s="237" t="s">
        <v>3795</v>
      </c>
      <c r="C11" s="237" t="s">
        <v>3796</v>
      </c>
      <c r="D11" s="237" t="s">
        <v>3797</v>
      </c>
      <c r="E11" s="237" t="s">
        <v>21</v>
      </c>
      <c r="F11" s="237" t="s">
        <v>21</v>
      </c>
      <c r="G11" s="237" t="s">
        <v>21</v>
      </c>
      <c r="H11" s="237" t="s">
        <v>3798</v>
      </c>
      <c r="I11" s="237" t="s">
        <v>21</v>
      </c>
      <c r="J11" s="237" t="s">
        <v>3799</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3800</v>
      </c>
      <c r="B12" s="237" t="s">
        <v>3801</v>
      </c>
      <c r="C12" s="237" t="s">
        <v>3802</v>
      </c>
      <c r="D12" s="237" t="s">
        <v>3803</v>
      </c>
      <c r="E12" s="237" t="s">
        <v>21</v>
      </c>
      <c r="F12" s="237" t="s">
        <v>21</v>
      </c>
      <c r="G12" s="237" t="s">
        <v>3804</v>
      </c>
      <c r="H12" s="237" t="s">
        <v>3805</v>
      </c>
      <c r="I12" s="237" t="s">
        <v>21</v>
      </c>
      <c r="J12" s="237" t="s">
        <v>3806</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3807</v>
      </c>
      <c r="B13" s="237" t="s">
        <v>3808</v>
      </c>
      <c r="C13" s="237" t="s">
        <v>3809</v>
      </c>
      <c r="D13" s="237" t="s">
        <v>3810</v>
      </c>
      <c r="E13" s="237" t="s">
        <v>21</v>
      </c>
      <c r="F13" s="237" t="s">
        <v>21</v>
      </c>
      <c r="G13" s="237" t="s">
        <v>21</v>
      </c>
      <c r="H13" s="237" t="s">
        <v>3811</v>
      </c>
      <c r="I13" s="237" t="s">
        <v>21</v>
      </c>
      <c r="J13" s="237" t="s">
        <v>3812</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3813</v>
      </c>
      <c r="B14" s="237" t="s">
        <v>3814</v>
      </c>
      <c r="C14" s="237" t="s">
        <v>3815</v>
      </c>
      <c r="D14" s="237" t="s">
        <v>3816</v>
      </c>
      <c r="E14" s="237" t="s">
        <v>21</v>
      </c>
      <c r="F14" s="237" t="s">
        <v>3817</v>
      </c>
      <c r="G14" s="237" t="s">
        <v>21</v>
      </c>
      <c r="H14" s="237" t="s">
        <v>3818</v>
      </c>
      <c r="I14" s="237" t="s">
        <v>3819</v>
      </c>
      <c r="J14" s="237" t="s">
        <v>3820</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989</v>
      </c>
      <c r="B15" s="236" t="s">
        <v>3821</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3822</v>
      </c>
      <c r="B16" s="237" t="s">
        <v>3823</v>
      </c>
      <c r="C16" s="237" t="s">
        <v>3824</v>
      </c>
      <c r="D16" s="237" t="s">
        <v>3816</v>
      </c>
      <c r="E16" s="237" t="s">
        <v>21</v>
      </c>
      <c r="F16" s="237" t="s">
        <v>3825</v>
      </c>
      <c r="G16" s="237" t="s">
        <v>21</v>
      </c>
      <c r="H16" s="237" t="s">
        <v>3826</v>
      </c>
      <c r="I16" s="237" t="s">
        <v>21</v>
      </c>
      <c r="J16" s="237" t="s">
        <v>3827</v>
      </c>
      <c r="K16" s="240">
        <f>IF(COUNTIF(L16:AY16,"&lt;&gt;")=0,"",SUMPRODUCT(((Recommendations[ImplStatus]="Implemented")+(Recommendations[ImplStatus]="Compensated"))*ISNUMBER(MATCH(Recommendations[Id],L16:AY16,0)))/COUNTIF(L16:AY16,"&lt;&gt;"))</f>
        <v>0</v>
      </c>
      <c r="L16" s="243" t="s">
        <v>45</v>
      </c>
      <c r="M16" s="243" t="s">
        <v>220</v>
      </c>
      <c r="N16" s="243" t="s">
        <v>291</v>
      </c>
      <c r="O16" s="243" t="s">
        <v>296</v>
      </c>
      <c r="P16" s="243" t="s">
        <v>301</v>
      </c>
      <c r="Q16" s="243" t="s">
        <v>306</v>
      </c>
      <c r="R16" s="243" t="s">
        <v>311</v>
      </c>
      <c r="S16" s="243" t="s">
        <v>316</v>
      </c>
      <c r="T16" s="243" t="s">
        <v>321</v>
      </c>
      <c r="U16" s="243" t="s">
        <v>326</v>
      </c>
      <c r="V16" s="243" t="s">
        <v>331</v>
      </c>
      <c r="W16" s="243" t="s">
        <v>336</v>
      </c>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3828</v>
      </c>
      <c r="B17" s="237" t="s">
        <v>3829</v>
      </c>
      <c r="C17" s="237" t="s">
        <v>3830</v>
      </c>
      <c r="D17" s="237" t="s">
        <v>3831</v>
      </c>
      <c r="E17" s="237" t="s">
        <v>21</v>
      </c>
      <c r="F17" s="237" t="s">
        <v>3825</v>
      </c>
      <c r="G17" s="237" t="s">
        <v>21</v>
      </c>
      <c r="H17" s="237" t="s">
        <v>3832</v>
      </c>
      <c r="I17" s="237" t="s">
        <v>21</v>
      </c>
      <c r="J17" s="237" t="s">
        <v>3833</v>
      </c>
      <c r="K17" s="240">
        <f>IF(COUNTIF(L17:AY17,"&lt;&gt;")=0,"",SUMPRODUCT(((Recommendations[ImplStatus]="Implemented")+(Recommendations[ImplStatus]="Compensated"))*ISNUMBER(MATCH(Recommendations[Id],L17:AY17,0)))/COUNTIF(L17:AY17,"&lt;&gt;"))</f>
        <v>0</v>
      </c>
      <c r="L17" s="243" t="s">
        <v>291</v>
      </c>
      <c r="M17" s="243" t="s">
        <v>306</v>
      </c>
      <c r="N17" s="243" t="s">
        <v>326</v>
      </c>
      <c r="O17" s="243" t="s">
        <v>331</v>
      </c>
      <c r="P17" s="243" t="s">
        <v>336</v>
      </c>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3834</v>
      </c>
      <c r="B18" s="237" t="s">
        <v>3835</v>
      </c>
      <c r="C18" s="237" t="s">
        <v>3836</v>
      </c>
      <c r="D18" s="237" t="s">
        <v>21</v>
      </c>
      <c r="E18" s="237" t="s">
        <v>21</v>
      </c>
      <c r="F18" s="237" t="s">
        <v>21</v>
      </c>
      <c r="G18" s="237" t="s">
        <v>21</v>
      </c>
      <c r="H18" s="237" t="s">
        <v>3837</v>
      </c>
      <c r="I18" s="237" t="s">
        <v>21</v>
      </c>
      <c r="J18" s="237" t="s">
        <v>3838</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994</v>
      </c>
      <c r="B19" s="236" t="s">
        <v>3839</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3840</v>
      </c>
      <c r="B20" s="237" t="s">
        <v>3841</v>
      </c>
      <c r="C20" s="237" t="s">
        <v>3842</v>
      </c>
      <c r="D20" s="237" t="s">
        <v>3843</v>
      </c>
      <c r="E20" s="237" t="s">
        <v>21</v>
      </c>
      <c r="F20" s="237" t="s">
        <v>3844</v>
      </c>
      <c r="G20" s="237" t="s">
        <v>21</v>
      </c>
      <c r="H20" s="237" t="s">
        <v>3845</v>
      </c>
      <c r="I20" s="237" t="s">
        <v>21</v>
      </c>
      <c r="J20" s="237" t="s">
        <v>3846</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3847</v>
      </c>
      <c r="B21" s="237" t="s">
        <v>3848</v>
      </c>
      <c r="C21" s="237" t="s">
        <v>3849</v>
      </c>
      <c r="D21" s="237" t="s">
        <v>3850</v>
      </c>
      <c r="E21" s="237" t="s">
        <v>3851</v>
      </c>
      <c r="F21" s="237" t="s">
        <v>21</v>
      </c>
      <c r="G21" s="237" t="s">
        <v>21</v>
      </c>
      <c r="H21" s="237" t="s">
        <v>3852</v>
      </c>
      <c r="I21" s="237" t="s">
        <v>3853</v>
      </c>
      <c r="J21" s="237" t="s">
        <v>3854</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3855</v>
      </c>
      <c r="B22" s="237" t="s">
        <v>3856</v>
      </c>
      <c r="C22" s="237" t="s">
        <v>3857</v>
      </c>
      <c r="D22" s="237" t="s">
        <v>3858</v>
      </c>
      <c r="E22" s="237" t="s">
        <v>21</v>
      </c>
      <c r="F22" s="237" t="s">
        <v>3859</v>
      </c>
      <c r="G22" s="237" t="s">
        <v>21</v>
      </c>
      <c r="H22" s="237" t="s">
        <v>3860</v>
      </c>
      <c r="I22" s="237" t="s">
        <v>21</v>
      </c>
      <c r="J22" s="237" t="s">
        <v>3861</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3862</v>
      </c>
      <c r="B23" s="237" t="s">
        <v>3863</v>
      </c>
      <c r="C23" s="237" t="s">
        <v>3864</v>
      </c>
      <c r="D23" s="237" t="s">
        <v>3865</v>
      </c>
      <c r="E23" s="237" t="s">
        <v>21</v>
      </c>
      <c r="F23" s="237" t="s">
        <v>21</v>
      </c>
      <c r="G23" s="237" t="s">
        <v>21</v>
      </c>
      <c r="H23" s="237" t="s">
        <v>3866</v>
      </c>
      <c r="I23" s="237" t="s">
        <v>3867</v>
      </c>
      <c r="J23" s="237" t="s">
        <v>3868</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3869</v>
      </c>
      <c r="B24" s="237" t="s">
        <v>3870</v>
      </c>
      <c r="C24" s="237" t="s">
        <v>3871</v>
      </c>
      <c r="D24" s="237" t="s">
        <v>3865</v>
      </c>
      <c r="E24" s="237" t="s">
        <v>21</v>
      </c>
      <c r="F24" s="237" t="s">
        <v>3872</v>
      </c>
      <c r="G24" s="237" t="s">
        <v>21</v>
      </c>
      <c r="H24" s="237" t="s">
        <v>3873</v>
      </c>
      <c r="I24" s="237" t="s">
        <v>21</v>
      </c>
      <c r="J24" s="237" t="s">
        <v>3874</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998</v>
      </c>
      <c r="B25" s="236" t="s">
        <v>3875</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3876</v>
      </c>
      <c r="B26" s="237" t="s">
        <v>3877</v>
      </c>
      <c r="C26" s="237" t="s">
        <v>3878</v>
      </c>
      <c r="D26" s="237" t="s">
        <v>3879</v>
      </c>
      <c r="E26" s="237" t="s">
        <v>21</v>
      </c>
      <c r="F26" s="237" t="s">
        <v>3880</v>
      </c>
      <c r="G26" s="237" t="s">
        <v>21</v>
      </c>
      <c r="H26" s="237" t="s">
        <v>3881</v>
      </c>
      <c r="I26" s="237" t="s">
        <v>21</v>
      </c>
      <c r="J26" s="237" t="s">
        <v>3882</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3883</v>
      </c>
      <c r="B27" s="235" t="s">
        <v>3884</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1004</v>
      </c>
      <c r="B28" s="236" t="s">
        <v>3885</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3886</v>
      </c>
      <c r="B29" s="237" t="s">
        <v>3887</v>
      </c>
      <c r="C29" s="237" t="s">
        <v>3888</v>
      </c>
      <c r="D29" s="237" t="s">
        <v>3889</v>
      </c>
      <c r="E29" s="237" t="s">
        <v>3890</v>
      </c>
      <c r="F29" s="237" t="s">
        <v>21</v>
      </c>
      <c r="G29" s="237" t="s">
        <v>21</v>
      </c>
      <c r="H29" s="237" t="s">
        <v>3891</v>
      </c>
      <c r="I29" s="237" t="s">
        <v>21</v>
      </c>
      <c r="J29" s="237" t="s">
        <v>3892</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3893</v>
      </c>
      <c r="B30" s="237" t="s">
        <v>3894</v>
      </c>
      <c r="C30" s="237" t="s">
        <v>3759</v>
      </c>
      <c r="D30" s="237" t="s">
        <v>3760</v>
      </c>
      <c r="E30" s="237" t="s">
        <v>21</v>
      </c>
      <c r="F30" s="237" t="s">
        <v>3762</v>
      </c>
      <c r="G30" s="237" t="s">
        <v>21</v>
      </c>
      <c r="H30" s="237" t="s">
        <v>3895</v>
      </c>
      <c r="I30" s="237" t="s">
        <v>21</v>
      </c>
      <c r="J30" s="237" t="s">
        <v>3896</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1009</v>
      </c>
      <c r="B31" s="236" t="s">
        <v>3897</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3898</v>
      </c>
      <c r="B32" s="237" t="s">
        <v>3899</v>
      </c>
      <c r="C32" s="237" t="s">
        <v>3900</v>
      </c>
      <c r="D32" s="237" t="s">
        <v>3901</v>
      </c>
      <c r="E32" s="237" t="s">
        <v>21</v>
      </c>
      <c r="F32" s="237" t="s">
        <v>21</v>
      </c>
      <c r="G32" s="237" t="s">
        <v>3902</v>
      </c>
      <c r="H32" s="237" t="s">
        <v>3903</v>
      </c>
      <c r="I32" s="237" t="s">
        <v>21</v>
      </c>
      <c r="J32" s="237" t="s">
        <v>3904</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3905</v>
      </c>
      <c r="B33" s="237" t="s">
        <v>3906</v>
      </c>
      <c r="C33" s="237" t="s">
        <v>3907</v>
      </c>
      <c r="D33" s="237" t="s">
        <v>3908</v>
      </c>
      <c r="E33" s="237" t="s">
        <v>21</v>
      </c>
      <c r="F33" s="237" t="s">
        <v>3909</v>
      </c>
      <c r="G33" s="237" t="s">
        <v>21</v>
      </c>
      <c r="H33" s="237" t="s">
        <v>3910</v>
      </c>
      <c r="I33" s="237" t="s">
        <v>3911</v>
      </c>
      <c r="J33" s="237" t="s">
        <v>3912</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3913</v>
      </c>
      <c r="B34" s="237" t="s">
        <v>3914</v>
      </c>
      <c r="C34" s="237" t="s">
        <v>3915</v>
      </c>
      <c r="D34" s="237" t="s">
        <v>3916</v>
      </c>
      <c r="E34" s="237" t="s">
        <v>21</v>
      </c>
      <c r="F34" s="237" t="s">
        <v>21</v>
      </c>
      <c r="G34" s="237" t="s">
        <v>21</v>
      </c>
      <c r="H34" s="237" t="s">
        <v>3917</v>
      </c>
      <c r="I34" s="237" t="s">
        <v>21</v>
      </c>
      <c r="J34" s="237" t="s">
        <v>3918</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3919</v>
      </c>
      <c r="B35" s="237" t="s">
        <v>3920</v>
      </c>
      <c r="C35" s="237" t="s">
        <v>3921</v>
      </c>
      <c r="D35" s="237" t="s">
        <v>3922</v>
      </c>
      <c r="E35" s="237" t="s">
        <v>21</v>
      </c>
      <c r="F35" s="237" t="s">
        <v>3923</v>
      </c>
      <c r="G35" s="237" t="s">
        <v>21</v>
      </c>
      <c r="H35" s="237" t="s">
        <v>3924</v>
      </c>
      <c r="I35" s="237" t="s">
        <v>21</v>
      </c>
      <c r="J35" s="237" t="s">
        <v>3925</v>
      </c>
      <c r="K35" s="240">
        <f>IF(COUNTIF(L35:AY35,"&lt;&gt;")=0,"",SUMPRODUCT(((Recommendations[ImplStatus]="Implemented")+(Recommendations[ImplStatus]="Compensated"))*ISNUMBER(MATCH(Recommendations[Id],L35:AY35,0)))/COUNTIF(L35:AY35,"&lt;&gt;"))</f>
        <v>0</v>
      </c>
      <c r="L35" s="243" t="s">
        <v>93</v>
      </c>
      <c r="M35" s="243" t="s">
        <v>231</v>
      </c>
      <c r="N35" s="243" t="s">
        <v>237</v>
      </c>
      <c r="O35" s="243" t="s">
        <v>286</v>
      </c>
      <c r="P35" s="243" t="s">
        <v>340</v>
      </c>
      <c r="Q35" s="243" t="s">
        <v>345</v>
      </c>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3926</v>
      </c>
      <c r="B36" s="237" t="s">
        <v>3927</v>
      </c>
      <c r="C36" s="237" t="s">
        <v>3928</v>
      </c>
      <c r="D36" s="237" t="s">
        <v>3929</v>
      </c>
      <c r="E36" s="237" t="s">
        <v>21</v>
      </c>
      <c r="F36" s="237" t="s">
        <v>21</v>
      </c>
      <c r="G36" s="237" t="s">
        <v>3930</v>
      </c>
      <c r="H36" s="237" t="s">
        <v>3931</v>
      </c>
      <c r="I36" s="237" t="s">
        <v>21</v>
      </c>
      <c r="J36" s="237" t="s">
        <v>3932</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3933</v>
      </c>
      <c r="B37" s="237" t="s">
        <v>3934</v>
      </c>
      <c r="C37" s="237" t="s">
        <v>3935</v>
      </c>
      <c r="D37" s="237" t="s">
        <v>3936</v>
      </c>
      <c r="E37" s="237" t="s">
        <v>21</v>
      </c>
      <c r="F37" s="237" t="s">
        <v>3937</v>
      </c>
      <c r="G37" s="237" t="s">
        <v>3938</v>
      </c>
      <c r="H37" s="237" t="s">
        <v>3939</v>
      </c>
      <c r="I37" s="237" t="s">
        <v>21</v>
      </c>
      <c r="J37" s="237" t="s">
        <v>3940</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3941</v>
      </c>
      <c r="B38" s="237" t="s">
        <v>3942</v>
      </c>
      <c r="C38" s="237" t="s">
        <v>3943</v>
      </c>
      <c r="D38" s="237" t="s">
        <v>3944</v>
      </c>
      <c r="E38" s="237" t="s">
        <v>21</v>
      </c>
      <c r="F38" s="237" t="s">
        <v>3937</v>
      </c>
      <c r="G38" s="237" t="s">
        <v>3945</v>
      </c>
      <c r="H38" s="237" t="s">
        <v>3946</v>
      </c>
      <c r="I38" s="237" t="s">
        <v>3947</v>
      </c>
      <c r="J38" s="237" t="s">
        <v>3948</v>
      </c>
      <c r="K38" s="240">
        <f>IF(COUNTIF(L38:AY38,"&lt;&gt;")=0,"",SUMPRODUCT(((Recommendations[ImplStatus]="Implemented")+(Recommendations[ImplStatus]="Compensated"))*ISNUMBER(MATCH(Recommendations[Id],L38:AY38,0)))/COUNTIF(L38:AY38,"&lt;&gt;"))</f>
        <v>0</v>
      </c>
      <c r="L38" s="243" t="s">
        <v>162</v>
      </c>
      <c r="M38" s="243" t="s">
        <v>167</v>
      </c>
      <c r="N38" s="243" t="s">
        <v>177</v>
      </c>
      <c r="O38" s="243" t="s">
        <v>182</v>
      </c>
      <c r="P38" s="243" t="s">
        <v>480</v>
      </c>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1013</v>
      </c>
      <c r="B39" s="236" t="s">
        <v>3949</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3950</v>
      </c>
      <c r="B40" s="237" t="s">
        <v>3951</v>
      </c>
      <c r="C40" s="237" t="s">
        <v>3952</v>
      </c>
      <c r="D40" s="237" t="s">
        <v>3953</v>
      </c>
      <c r="E40" s="237" t="s">
        <v>21</v>
      </c>
      <c r="F40" s="237" t="s">
        <v>21</v>
      </c>
      <c r="G40" s="237" t="s">
        <v>21</v>
      </c>
      <c r="H40" s="237" t="s">
        <v>3954</v>
      </c>
      <c r="I40" s="237" t="s">
        <v>3955</v>
      </c>
      <c r="J40" s="237" t="s">
        <v>3956</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3957</v>
      </c>
      <c r="B41" s="237" t="s">
        <v>3958</v>
      </c>
      <c r="C41" s="237" t="s">
        <v>3959</v>
      </c>
      <c r="D41" s="237" t="s">
        <v>21</v>
      </c>
      <c r="E41" s="237" t="s">
        <v>21</v>
      </c>
      <c r="F41" s="237" t="s">
        <v>21</v>
      </c>
      <c r="G41" s="237" t="s">
        <v>21</v>
      </c>
      <c r="H41" s="237" t="s">
        <v>3960</v>
      </c>
      <c r="I41" s="237" t="s">
        <v>21</v>
      </c>
      <c r="J41" s="237" t="s">
        <v>3961</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3962</v>
      </c>
      <c r="B42" s="235" t="s">
        <v>3963</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1036</v>
      </c>
      <c r="B43" s="236" t="s">
        <v>3964</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3965</v>
      </c>
      <c r="B44" s="237" t="s">
        <v>3966</v>
      </c>
      <c r="C44" s="237" t="s">
        <v>3967</v>
      </c>
      <c r="D44" s="237" t="s">
        <v>3968</v>
      </c>
      <c r="E44" s="237" t="s">
        <v>3754</v>
      </c>
      <c r="F44" s="237" t="s">
        <v>21</v>
      </c>
      <c r="G44" s="237" t="s">
        <v>21</v>
      </c>
      <c r="H44" s="237" t="s">
        <v>3969</v>
      </c>
      <c r="I44" s="237" t="s">
        <v>21</v>
      </c>
      <c r="J44" s="237" t="s">
        <v>3970</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3971</v>
      </c>
      <c r="B45" s="237" t="s">
        <v>3972</v>
      </c>
      <c r="C45" s="237" t="s">
        <v>3973</v>
      </c>
      <c r="D45" s="237" t="s">
        <v>3760</v>
      </c>
      <c r="E45" s="237" t="s">
        <v>21</v>
      </c>
      <c r="F45" s="237" t="s">
        <v>3762</v>
      </c>
      <c r="G45" s="237" t="s">
        <v>21</v>
      </c>
      <c r="H45" s="237" t="s">
        <v>3974</v>
      </c>
      <c r="I45" s="237" t="s">
        <v>21</v>
      </c>
      <c r="J45" s="237" t="s">
        <v>3975</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1042</v>
      </c>
      <c r="B46" s="236" t="s">
        <v>3976</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3977</v>
      </c>
      <c r="B47" s="237" t="s">
        <v>3978</v>
      </c>
      <c r="C47" s="237" t="s">
        <v>3979</v>
      </c>
      <c r="D47" s="237" t="s">
        <v>3980</v>
      </c>
      <c r="E47" s="237" t="s">
        <v>21</v>
      </c>
      <c r="F47" s="237" t="s">
        <v>3981</v>
      </c>
      <c r="G47" s="237" t="s">
        <v>3982</v>
      </c>
      <c r="H47" s="237" t="s">
        <v>3983</v>
      </c>
      <c r="I47" s="237" t="s">
        <v>3984</v>
      </c>
      <c r="J47" s="237" t="s">
        <v>3985</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1046</v>
      </c>
      <c r="B48" s="236" t="s">
        <v>3986</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3987</v>
      </c>
      <c r="B49" s="237" t="s">
        <v>3988</v>
      </c>
      <c r="C49" s="237" t="s">
        <v>3989</v>
      </c>
      <c r="D49" s="237" t="s">
        <v>3990</v>
      </c>
      <c r="E49" s="237" t="s">
        <v>3991</v>
      </c>
      <c r="F49" s="237" t="s">
        <v>21</v>
      </c>
      <c r="G49" s="237" t="s">
        <v>21</v>
      </c>
      <c r="H49" s="237" t="s">
        <v>3992</v>
      </c>
      <c r="I49" s="237" t="s">
        <v>3993</v>
      </c>
      <c r="J49" s="237" t="s">
        <v>3994</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3995</v>
      </c>
      <c r="B50" s="237" t="s">
        <v>3996</v>
      </c>
      <c r="C50" s="237" t="s">
        <v>3997</v>
      </c>
      <c r="D50" s="237" t="s">
        <v>21</v>
      </c>
      <c r="E50" s="237" t="s">
        <v>3998</v>
      </c>
      <c r="F50" s="237" t="s">
        <v>3999</v>
      </c>
      <c r="G50" s="237" t="s">
        <v>21</v>
      </c>
      <c r="H50" s="237" t="s">
        <v>3992</v>
      </c>
      <c r="I50" s="237" t="s">
        <v>4000</v>
      </c>
      <c r="J50" s="237" t="s">
        <v>4001</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4002</v>
      </c>
      <c r="B51" s="237" t="s">
        <v>4003</v>
      </c>
      <c r="C51" s="237" t="s">
        <v>4004</v>
      </c>
      <c r="D51" s="237" t="s">
        <v>21</v>
      </c>
      <c r="E51" s="237" t="s">
        <v>21</v>
      </c>
      <c r="F51" s="237" t="s">
        <v>4005</v>
      </c>
      <c r="G51" s="237" t="s">
        <v>21</v>
      </c>
      <c r="H51" s="237" t="s">
        <v>3992</v>
      </c>
      <c r="I51" s="237" t="s">
        <v>4006</v>
      </c>
      <c r="J51" s="237" t="s">
        <v>4007</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4008</v>
      </c>
      <c r="B52" s="237" t="s">
        <v>4009</v>
      </c>
      <c r="C52" s="237" t="s">
        <v>4010</v>
      </c>
      <c r="D52" s="237" t="s">
        <v>21</v>
      </c>
      <c r="E52" s="237" t="s">
        <v>21</v>
      </c>
      <c r="F52" s="237" t="s">
        <v>4011</v>
      </c>
      <c r="G52" s="237" t="s">
        <v>21</v>
      </c>
      <c r="H52" s="237" t="s">
        <v>3992</v>
      </c>
      <c r="I52" s="237" t="s">
        <v>4012</v>
      </c>
      <c r="J52" s="237" t="s">
        <v>4013</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4014</v>
      </c>
      <c r="B53" s="237" t="s">
        <v>4015</v>
      </c>
      <c r="C53" s="237" t="s">
        <v>4016</v>
      </c>
      <c r="D53" s="237" t="s">
        <v>4017</v>
      </c>
      <c r="E53" s="237" t="s">
        <v>4018</v>
      </c>
      <c r="F53" s="237" t="s">
        <v>21</v>
      </c>
      <c r="G53" s="237" t="s">
        <v>21</v>
      </c>
      <c r="H53" s="237" t="s">
        <v>4019</v>
      </c>
      <c r="I53" s="237" t="s">
        <v>21</v>
      </c>
      <c r="J53" s="237" t="s">
        <v>4020</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4021</v>
      </c>
      <c r="B54" s="237" t="s">
        <v>4022</v>
      </c>
      <c r="C54" s="237" t="s">
        <v>4016</v>
      </c>
      <c r="D54" s="237" t="s">
        <v>4017</v>
      </c>
      <c r="E54" s="237" t="s">
        <v>21</v>
      </c>
      <c r="F54" s="237" t="s">
        <v>21</v>
      </c>
      <c r="G54" s="237" t="s">
        <v>21</v>
      </c>
      <c r="H54" s="237" t="s">
        <v>4023</v>
      </c>
      <c r="I54" s="237" t="s">
        <v>4024</v>
      </c>
      <c r="J54" s="237" t="s">
        <v>4025</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1050</v>
      </c>
      <c r="B55" s="236" t="s">
        <v>4026</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4027</v>
      </c>
      <c r="B56" s="237" t="s">
        <v>4028</v>
      </c>
      <c r="C56" s="237" t="s">
        <v>4029</v>
      </c>
      <c r="D56" s="237" t="s">
        <v>4030</v>
      </c>
      <c r="E56" s="237" t="s">
        <v>4031</v>
      </c>
      <c r="F56" s="237" t="s">
        <v>21</v>
      </c>
      <c r="G56" s="237" t="s">
        <v>4032</v>
      </c>
      <c r="H56" s="237" t="s">
        <v>21</v>
      </c>
      <c r="I56" s="237" t="s">
        <v>21</v>
      </c>
      <c r="J56" s="237" t="s">
        <v>4033</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4034</v>
      </c>
      <c r="B57" s="237" t="s">
        <v>4035</v>
      </c>
      <c r="C57" s="237" t="s">
        <v>4036</v>
      </c>
      <c r="D57" s="237" t="s">
        <v>4037</v>
      </c>
      <c r="E57" s="237" t="s">
        <v>4038</v>
      </c>
      <c r="F57" s="237" t="s">
        <v>21</v>
      </c>
      <c r="G57" s="237" t="s">
        <v>4039</v>
      </c>
      <c r="H57" s="237" t="s">
        <v>4040</v>
      </c>
      <c r="I57" s="237" t="s">
        <v>21</v>
      </c>
      <c r="J57" s="237" t="s">
        <v>4041</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1054</v>
      </c>
      <c r="B58" s="236" t="s">
        <v>4042</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4043</v>
      </c>
      <c r="B59" s="237" t="s">
        <v>4044</v>
      </c>
      <c r="C59" s="237" t="s">
        <v>4045</v>
      </c>
      <c r="D59" s="237" t="s">
        <v>4046</v>
      </c>
      <c r="E59" s="237" t="s">
        <v>21</v>
      </c>
      <c r="F59" s="237" t="s">
        <v>21</v>
      </c>
      <c r="G59" s="237" t="s">
        <v>4047</v>
      </c>
      <c r="H59" s="237" t="s">
        <v>4048</v>
      </c>
      <c r="I59" s="237" t="s">
        <v>4049</v>
      </c>
      <c r="J59" s="237" t="s">
        <v>4050</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4051</v>
      </c>
      <c r="B60" s="237" t="s">
        <v>4052</v>
      </c>
      <c r="C60" s="237" t="s">
        <v>4053</v>
      </c>
      <c r="D60" s="237" t="s">
        <v>21</v>
      </c>
      <c r="E60" s="237" t="s">
        <v>4054</v>
      </c>
      <c r="F60" s="237" t="s">
        <v>4055</v>
      </c>
      <c r="G60" s="237" t="s">
        <v>21</v>
      </c>
      <c r="H60" s="237" t="s">
        <v>4056</v>
      </c>
      <c r="I60" s="237" t="s">
        <v>4057</v>
      </c>
      <c r="J60" s="237" t="s">
        <v>4058</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4059</v>
      </c>
      <c r="B61" s="237" t="s">
        <v>4060</v>
      </c>
      <c r="C61" s="237" t="s">
        <v>4061</v>
      </c>
      <c r="D61" s="237" t="s">
        <v>21</v>
      </c>
      <c r="E61" s="237" t="s">
        <v>21</v>
      </c>
      <c r="F61" s="237" t="s">
        <v>21</v>
      </c>
      <c r="G61" s="237" t="s">
        <v>4062</v>
      </c>
      <c r="H61" s="237" t="s">
        <v>4063</v>
      </c>
      <c r="I61" s="237" t="s">
        <v>4064</v>
      </c>
      <c r="J61" s="237" t="s">
        <v>4065</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4066</v>
      </c>
      <c r="B62" s="237" t="s">
        <v>4067</v>
      </c>
      <c r="C62" s="237" t="s">
        <v>4068</v>
      </c>
      <c r="D62" s="237" t="s">
        <v>4069</v>
      </c>
      <c r="E62" s="237" t="s">
        <v>21</v>
      </c>
      <c r="F62" s="237" t="s">
        <v>21</v>
      </c>
      <c r="G62" s="237" t="s">
        <v>21</v>
      </c>
      <c r="H62" s="237" t="s">
        <v>4070</v>
      </c>
      <c r="I62" s="237" t="s">
        <v>4071</v>
      </c>
      <c r="J62" s="237" t="s">
        <v>4072</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1058</v>
      </c>
      <c r="B63" s="236" t="s">
        <v>4073</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4074</v>
      </c>
      <c r="B64" s="237" t="s">
        <v>4075</v>
      </c>
      <c r="C64" s="237" t="s">
        <v>4076</v>
      </c>
      <c r="D64" s="237" t="s">
        <v>4077</v>
      </c>
      <c r="E64" s="237" t="s">
        <v>21</v>
      </c>
      <c r="F64" s="237" t="s">
        <v>21</v>
      </c>
      <c r="G64" s="237" t="s">
        <v>4078</v>
      </c>
      <c r="H64" s="237" t="s">
        <v>4079</v>
      </c>
      <c r="I64" s="237" t="s">
        <v>4080</v>
      </c>
      <c r="J64" s="237" t="s">
        <v>4081</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4082</v>
      </c>
      <c r="B65" s="237" t="s">
        <v>4083</v>
      </c>
      <c r="C65" s="237" t="s">
        <v>4084</v>
      </c>
      <c r="D65" s="237" t="s">
        <v>4085</v>
      </c>
      <c r="E65" s="237" t="s">
        <v>21</v>
      </c>
      <c r="F65" s="237" t="s">
        <v>21</v>
      </c>
      <c r="G65" s="237" t="s">
        <v>21</v>
      </c>
      <c r="H65" s="237" t="s">
        <v>4086</v>
      </c>
      <c r="I65" s="237" t="s">
        <v>4087</v>
      </c>
      <c r="J65" s="237" t="s">
        <v>4088</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4089</v>
      </c>
      <c r="B66" s="237" t="s">
        <v>4090</v>
      </c>
      <c r="C66" s="237" t="s">
        <v>4091</v>
      </c>
      <c r="D66" s="237" t="s">
        <v>4092</v>
      </c>
      <c r="E66" s="237" t="s">
        <v>21</v>
      </c>
      <c r="F66" s="237" t="s">
        <v>21</v>
      </c>
      <c r="G66" s="237" t="s">
        <v>21</v>
      </c>
      <c r="H66" s="237" t="s">
        <v>4093</v>
      </c>
      <c r="I66" s="237" t="s">
        <v>4094</v>
      </c>
      <c r="J66" s="237" t="s">
        <v>4095</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4096</v>
      </c>
      <c r="B67" s="237" t="s">
        <v>4097</v>
      </c>
      <c r="C67" s="237" t="s">
        <v>4098</v>
      </c>
      <c r="D67" s="237" t="s">
        <v>4099</v>
      </c>
      <c r="E67" s="237" t="s">
        <v>21</v>
      </c>
      <c r="F67" s="237" t="s">
        <v>21</v>
      </c>
      <c r="G67" s="237" t="s">
        <v>21</v>
      </c>
      <c r="H67" s="237" t="s">
        <v>4100</v>
      </c>
      <c r="I67" s="237" t="s">
        <v>21</v>
      </c>
      <c r="J67" s="237" t="s">
        <v>4101</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4102</v>
      </c>
      <c r="B68" s="237" t="s">
        <v>4103</v>
      </c>
      <c r="C68" s="237" t="s">
        <v>4104</v>
      </c>
      <c r="D68" s="237" t="s">
        <v>21</v>
      </c>
      <c r="E68" s="237" t="s">
        <v>21</v>
      </c>
      <c r="F68" s="237" t="s">
        <v>21</v>
      </c>
      <c r="G68" s="237" t="s">
        <v>21</v>
      </c>
      <c r="H68" s="237" t="s">
        <v>4105</v>
      </c>
      <c r="I68" s="237" t="s">
        <v>21</v>
      </c>
      <c r="J68" s="237" t="s">
        <v>4106</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1062</v>
      </c>
      <c r="B69" s="236" t="s">
        <v>4107</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4108</v>
      </c>
      <c r="B70" s="237" t="s">
        <v>4109</v>
      </c>
      <c r="C70" s="237" t="s">
        <v>4110</v>
      </c>
      <c r="D70" s="237" t="s">
        <v>21</v>
      </c>
      <c r="E70" s="237" t="s">
        <v>21</v>
      </c>
      <c r="F70" s="237" t="s">
        <v>21</v>
      </c>
      <c r="G70" s="237" t="s">
        <v>4111</v>
      </c>
      <c r="H70" s="237" t="s">
        <v>4112</v>
      </c>
      <c r="I70" s="237" t="s">
        <v>21</v>
      </c>
      <c r="J70" s="237" t="s">
        <v>4113</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4114</v>
      </c>
      <c r="B71" s="237" t="s">
        <v>4115</v>
      </c>
      <c r="C71" s="237" t="s">
        <v>4116</v>
      </c>
      <c r="D71" s="237" t="s">
        <v>21</v>
      </c>
      <c r="E71" s="237" t="s">
        <v>21</v>
      </c>
      <c r="F71" s="237" t="s">
        <v>21</v>
      </c>
      <c r="G71" s="237" t="s">
        <v>21</v>
      </c>
      <c r="H71" s="237" t="s">
        <v>4117</v>
      </c>
      <c r="I71" s="237" t="s">
        <v>21</v>
      </c>
      <c r="J71" s="237" t="s">
        <v>4118</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4119</v>
      </c>
      <c r="B72" s="237" t="s">
        <v>4120</v>
      </c>
      <c r="C72" s="237" t="s">
        <v>4121</v>
      </c>
      <c r="D72" s="237" t="s">
        <v>4122</v>
      </c>
      <c r="E72" s="237" t="s">
        <v>4123</v>
      </c>
      <c r="F72" s="237" t="s">
        <v>21</v>
      </c>
      <c r="G72" s="237" t="s">
        <v>21</v>
      </c>
      <c r="H72" s="237" t="s">
        <v>4124</v>
      </c>
      <c r="I72" s="237" t="s">
        <v>21</v>
      </c>
      <c r="J72" s="237" t="s">
        <v>4125</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4126</v>
      </c>
      <c r="B73" s="237" t="s">
        <v>4127</v>
      </c>
      <c r="C73" s="237" t="s">
        <v>4128</v>
      </c>
      <c r="D73" s="237" t="s">
        <v>4129</v>
      </c>
      <c r="E73" s="237" t="s">
        <v>4123</v>
      </c>
      <c r="F73" s="237" t="s">
        <v>21</v>
      </c>
      <c r="G73" s="237" t="s">
        <v>4130</v>
      </c>
      <c r="H73" s="237" t="s">
        <v>4131</v>
      </c>
      <c r="I73" s="237" t="s">
        <v>21</v>
      </c>
      <c r="J73" s="237" t="s">
        <v>4132</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4133</v>
      </c>
      <c r="B74" s="237" t="s">
        <v>4134</v>
      </c>
      <c r="C74" s="237" t="s">
        <v>4135</v>
      </c>
      <c r="D74" s="237" t="s">
        <v>4129</v>
      </c>
      <c r="E74" s="237" t="s">
        <v>4136</v>
      </c>
      <c r="F74" s="237" t="s">
        <v>21</v>
      </c>
      <c r="G74" s="237" t="s">
        <v>4137</v>
      </c>
      <c r="H74" s="237" t="s">
        <v>4138</v>
      </c>
      <c r="I74" s="237" t="s">
        <v>4139</v>
      </c>
      <c r="J74" s="237" t="s">
        <v>4140</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4141</v>
      </c>
      <c r="B75" s="237" t="s">
        <v>4142</v>
      </c>
      <c r="C75" s="237" t="s">
        <v>4143</v>
      </c>
      <c r="D75" s="237" t="s">
        <v>4144</v>
      </c>
      <c r="E75" s="237" t="s">
        <v>4136</v>
      </c>
      <c r="F75" s="237" t="s">
        <v>4145</v>
      </c>
      <c r="G75" s="237" t="s">
        <v>4146</v>
      </c>
      <c r="H75" s="237" t="s">
        <v>4147</v>
      </c>
      <c r="I75" s="237" t="s">
        <v>4148</v>
      </c>
      <c r="J75" s="237" t="s">
        <v>4149</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4150</v>
      </c>
      <c r="B76" s="237" t="s">
        <v>4151</v>
      </c>
      <c r="C76" s="237" t="s">
        <v>4152</v>
      </c>
      <c r="D76" s="237" t="s">
        <v>4153</v>
      </c>
      <c r="E76" s="237" t="s">
        <v>21</v>
      </c>
      <c r="F76" s="237" t="s">
        <v>21</v>
      </c>
      <c r="G76" s="237" t="s">
        <v>21</v>
      </c>
      <c r="H76" s="237" t="s">
        <v>4154</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4155</v>
      </c>
      <c r="B77" s="237" t="s">
        <v>4156</v>
      </c>
      <c r="C77" s="237" t="s">
        <v>4157</v>
      </c>
      <c r="D77" s="237" t="s">
        <v>21</v>
      </c>
      <c r="E77" s="237" t="s">
        <v>21</v>
      </c>
      <c r="F77" s="237" t="s">
        <v>21</v>
      </c>
      <c r="G77" s="237" t="s">
        <v>4158</v>
      </c>
      <c r="H77" s="237" t="s">
        <v>4159</v>
      </c>
      <c r="I77" s="237" t="s">
        <v>21</v>
      </c>
      <c r="J77" s="237" t="s">
        <v>4160</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4161</v>
      </c>
      <c r="B78" s="237" t="s">
        <v>4162</v>
      </c>
      <c r="C78" s="237" t="s">
        <v>4163</v>
      </c>
      <c r="D78" s="237" t="s">
        <v>21</v>
      </c>
      <c r="E78" s="237" t="s">
        <v>21</v>
      </c>
      <c r="F78" s="237" t="s">
        <v>21</v>
      </c>
      <c r="G78" s="237" t="s">
        <v>4164</v>
      </c>
      <c r="H78" s="237" t="s">
        <v>4165</v>
      </c>
      <c r="I78" s="237" t="s">
        <v>4166</v>
      </c>
      <c r="J78" s="237" t="s">
        <v>4167</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4168</v>
      </c>
      <c r="B79" s="235" t="s">
        <v>4169</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1096</v>
      </c>
      <c r="B80" s="236" t="s">
        <v>4170</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4171</v>
      </c>
      <c r="B81" s="237" t="s">
        <v>4172</v>
      </c>
      <c r="C81" s="237" t="s">
        <v>4173</v>
      </c>
      <c r="D81" s="237" t="s">
        <v>3968</v>
      </c>
      <c r="E81" s="237" t="s">
        <v>4174</v>
      </c>
      <c r="F81" s="237" t="s">
        <v>21</v>
      </c>
      <c r="G81" s="237" t="s">
        <v>21</v>
      </c>
      <c r="H81" s="237" t="s">
        <v>4175</v>
      </c>
      <c r="I81" s="237" t="s">
        <v>21</v>
      </c>
      <c r="J81" s="237" t="s">
        <v>4176</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4177</v>
      </c>
      <c r="B82" s="237" t="s">
        <v>4178</v>
      </c>
      <c r="C82" s="237" t="s">
        <v>3759</v>
      </c>
      <c r="D82" s="237" t="s">
        <v>3760</v>
      </c>
      <c r="E82" s="237" t="s">
        <v>21</v>
      </c>
      <c r="F82" s="237" t="s">
        <v>3762</v>
      </c>
      <c r="G82" s="237" t="s">
        <v>21</v>
      </c>
      <c r="H82" s="237" t="s">
        <v>4179</v>
      </c>
      <c r="I82" s="237" t="s">
        <v>21</v>
      </c>
      <c r="J82" s="237" t="s">
        <v>4180</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1101</v>
      </c>
      <c r="B83" s="236" t="s">
        <v>4181</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4182</v>
      </c>
      <c r="B84" s="237" t="s">
        <v>4183</v>
      </c>
      <c r="C84" s="237" t="s">
        <v>4184</v>
      </c>
      <c r="D84" s="237" t="s">
        <v>4185</v>
      </c>
      <c r="E84" s="237" t="s">
        <v>21</v>
      </c>
      <c r="F84" s="237" t="s">
        <v>4186</v>
      </c>
      <c r="G84" s="237" t="s">
        <v>4187</v>
      </c>
      <c r="H84" s="237" t="s">
        <v>4188</v>
      </c>
      <c r="I84" s="237" t="s">
        <v>4189</v>
      </c>
      <c r="J84" s="237" t="s">
        <v>4190</v>
      </c>
      <c r="K84" s="240">
        <f>IF(COUNTIF(L84:AY84,"&lt;&gt;")=0,"",SUMPRODUCT(((Recommendations[ImplStatus]="Implemented")+(Recommendations[ImplStatus]="Compensated"))*ISNUMBER(MATCH(Recommendations[Id],L84:AY84,0)))/COUNTIF(L84:AY84,"&lt;&gt;"))</f>
        <v>0</v>
      </c>
      <c r="L84" s="243" t="s">
        <v>162</v>
      </c>
      <c r="M84" s="243" t="s">
        <v>167</v>
      </c>
      <c r="N84" s="243" t="s">
        <v>177</v>
      </c>
      <c r="O84" s="243" t="s">
        <v>182</v>
      </c>
      <c r="P84" s="243" t="s">
        <v>215</v>
      </c>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4191</v>
      </c>
      <c r="B85" s="237" t="s">
        <v>4192</v>
      </c>
      <c r="C85" s="237" t="s">
        <v>4193</v>
      </c>
      <c r="D85" s="237" t="s">
        <v>4194</v>
      </c>
      <c r="E85" s="237" t="s">
        <v>21</v>
      </c>
      <c r="F85" s="237" t="s">
        <v>21</v>
      </c>
      <c r="G85" s="237" t="s">
        <v>21</v>
      </c>
      <c r="H85" s="237" t="s">
        <v>4195</v>
      </c>
      <c r="I85" s="237" t="s">
        <v>4196</v>
      </c>
      <c r="J85" s="237" t="s">
        <v>4197</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4198</v>
      </c>
      <c r="B86" s="237" t="s">
        <v>4199</v>
      </c>
      <c r="C86" s="237" t="s">
        <v>4200</v>
      </c>
      <c r="D86" s="237" t="s">
        <v>4201</v>
      </c>
      <c r="E86" s="237" t="s">
        <v>21</v>
      </c>
      <c r="F86" s="237" t="s">
        <v>21</v>
      </c>
      <c r="G86" s="237" t="s">
        <v>4202</v>
      </c>
      <c r="H86" s="237" t="s">
        <v>4203</v>
      </c>
      <c r="I86" s="237" t="s">
        <v>21</v>
      </c>
      <c r="J86" s="237" t="s">
        <v>4204</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4205</v>
      </c>
      <c r="B87" s="237" t="s">
        <v>4206</v>
      </c>
      <c r="C87" s="237" t="s">
        <v>4207</v>
      </c>
      <c r="D87" s="237" t="s">
        <v>4208</v>
      </c>
      <c r="E87" s="237" t="s">
        <v>21</v>
      </c>
      <c r="F87" s="237" t="s">
        <v>4209</v>
      </c>
      <c r="G87" s="237" t="s">
        <v>21</v>
      </c>
      <c r="H87" s="237" t="s">
        <v>4210</v>
      </c>
      <c r="I87" s="237" t="s">
        <v>4211</v>
      </c>
      <c r="J87" s="237" t="s">
        <v>4212</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4213</v>
      </c>
      <c r="B88" s="235" t="s">
        <v>4214</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1148</v>
      </c>
      <c r="B89" s="236" t="s">
        <v>4215</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4216</v>
      </c>
      <c r="B90" s="237" t="s">
        <v>4217</v>
      </c>
      <c r="C90" s="237" t="s">
        <v>4218</v>
      </c>
      <c r="D90" s="237" t="s">
        <v>3968</v>
      </c>
      <c r="E90" s="237" t="s">
        <v>3754</v>
      </c>
      <c r="F90" s="237" t="s">
        <v>21</v>
      </c>
      <c r="G90" s="237" t="s">
        <v>21</v>
      </c>
      <c r="H90" s="237" t="s">
        <v>4219</v>
      </c>
      <c r="I90" s="237" t="s">
        <v>21</v>
      </c>
      <c r="J90" s="237" t="s">
        <v>4220</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4221</v>
      </c>
      <c r="B91" s="237" t="s">
        <v>4222</v>
      </c>
      <c r="C91" s="237" t="s">
        <v>4223</v>
      </c>
      <c r="D91" s="237" t="s">
        <v>3760</v>
      </c>
      <c r="E91" s="237" t="s">
        <v>21</v>
      </c>
      <c r="F91" s="237" t="s">
        <v>3762</v>
      </c>
      <c r="G91" s="237" t="s">
        <v>21</v>
      </c>
      <c r="H91" s="237" t="s">
        <v>4224</v>
      </c>
      <c r="I91" s="237" t="s">
        <v>21</v>
      </c>
      <c r="J91" s="237" t="s">
        <v>4225</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1152</v>
      </c>
      <c r="B92" s="236" t="s">
        <v>4226</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4227</v>
      </c>
      <c r="B93" s="237" t="s">
        <v>4228</v>
      </c>
      <c r="C93" s="237" t="s">
        <v>4229</v>
      </c>
      <c r="D93" s="237" t="s">
        <v>4230</v>
      </c>
      <c r="E93" s="237" t="s">
        <v>4231</v>
      </c>
      <c r="F93" s="237" t="s">
        <v>21</v>
      </c>
      <c r="G93" s="237" t="s">
        <v>21</v>
      </c>
      <c r="H93" s="237" t="s">
        <v>4232</v>
      </c>
      <c r="I93" s="237" t="s">
        <v>21</v>
      </c>
      <c r="J93" s="237" t="s">
        <v>4233</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4234</v>
      </c>
      <c r="B94" s="237" t="s">
        <v>4235</v>
      </c>
      <c r="C94" s="237" t="s">
        <v>4236</v>
      </c>
      <c r="D94" s="237" t="s">
        <v>4237</v>
      </c>
      <c r="E94" s="237" t="s">
        <v>21</v>
      </c>
      <c r="F94" s="237" t="s">
        <v>4238</v>
      </c>
      <c r="G94" s="237" t="s">
        <v>21</v>
      </c>
      <c r="H94" s="237" t="s">
        <v>4239</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4240</v>
      </c>
      <c r="B95" s="237" t="s">
        <v>4241</v>
      </c>
      <c r="C95" s="237" t="s">
        <v>4242</v>
      </c>
      <c r="D95" s="237" t="s">
        <v>4243</v>
      </c>
      <c r="E95" s="237" t="s">
        <v>21</v>
      </c>
      <c r="F95" s="237" t="s">
        <v>21</v>
      </c>
      <c r="G95" s="237" t="s">
        <v>21</v>
      </c>
      <c r="H95" s="237" t="s">
        <v>4244</v>
      </c>
      <c r="I95" s="237" t="s">
        <v>4245</v>
      </c>
      <c r="J95" s="237" t="s">
        <v>4246</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4247</v>
      </c>
      <c r="B96" s="237" t="s">
        <v>4248</v>
      </c>
      <c r="C96" s="237" t="s">
        <v>4249</v>
      </c>
      <c r="D96" s="237" t="s">
        <v>21</v>
      </c>
      <c r="E96" s="237" t="s">
        <v>21</v>
      </c>
      <c r="F96" s="237" t="s">
        <v>21</v>
      </c>
      <c r="G96" s="237" t="s">
        <v>21</v>
      </c>
      <c r="H96" s="237" t="s">
        <v>4250</v>
      </c>
      <c r="I96" s="237" t="s">
        <v>4196</v>
      </c>
      <c r="J96" s="237" t="s">
        <v>4251</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1156</v>
      </c>
      <c r="B97" s="236" t="s">
        <v>4252</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4253</v>
      </c>
      <c r="B98" s="237" t="s">
        <v>4254</v>
      </c>
      <c r="C98" s="237" t="s">
        <v>4255</v>
      </c>
      <c r="D98" s="237" t="s">
        <v>4256</v>
      </c>
      <c r="E98" s="237" t="s">
        <v>21</v>
      </c>
      <c r="F98" s="237" t="s">
        <v>21</v>
      </c>
      <c r="G98" s="237" t="s">
        <v>21</v>
      </c>
      <c r="H98" s="237" t="s">
        <v>4257</v>
      </c>
      <c r="I98" s="237" t="s">
        <v>21</v>
      </c>
      <c r="J98" s="237" t="s">
        <v>4258</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4259</v>
      </c>
      <c r="B99" s="237" t="s">
        <v>4260</v>
      </c>
      <c r="C99" s="237" t="s">
        <v>4261</v>
      </c>
      <c r="D99" s="237" t="s">
        <v>4262</v>
      </c>
      <c r="E99" s="237" t="s">
        <v>4263</v>
      </c>
      <c r="F99" s="237" t="s">
        <v>21</v>
      </c>
      <c r="G99" s="237" t="s">
        <v>21</v>
      </c>
      <c r="H99" s="237" t="s">
        <v>4264</v>
      </c>
      <c r="I99" s="237" t="s">
        <v>21</v>
      </c>
      <c r="J99" s="237" t="s">
        <v>4265</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4266</v>
      </c>
      <c r="B100" s="237" t="s">
        <v>4267</v>
      </c>
      <c r="C100" s="237" t="s">
        <v>4268</v>
      </c>
      <c r="D100" s="237" t="s">
        <v>21</v>
      </c>
      <c r="E100" s="237" t="s">
        <v>21</v>
      </c>
      <c r="F100" s="237" t="s">
        <v>21</v>
      </c>
      <c r="G100" s="237" t="s">
        <v>21</v>
      </c>
      <c r="H100" s="237" t="s">
        <v>4269</v>
      </c>
      <c r="I100" s="237" t="s">
        <v>4270</v>
      </c>
      <c r="J100" s="237" t="s">
        <v>4271</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4272</v>
      </c>
      <c r="B101" s="237" t="s">
        <v>4273</v>
      </c>
      <c r="C101" s="237" t="s">
        <v>4274</v>
      </c>
      <c r="D101" s="237" t="s">
        <v>21</v>
      </c>
      <c r="E101" s="237" t="s">
        <v>21</v>
      </c>
      <c r="F101" s="237" t="s">
        <v>21</v>
      </c>
      <c r="G101" s="237" t="s">
        <v>21</v>
      </c>
      <c r="H101" s="237" t="s">
        <v>4275</v>
      </c>
      <c r="I101" s="237" t="s">
        <v>4196</v>
      </c>
      <c r="J101" s="237" t="s">
        <v>4276</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4277</v>
      </c>
      <c r="B102" s="237" t="s">
        <v>4278</v>
      </c>
      <c r="C102" s="237" t="s">
        <v>4279</v>
      </c>
      <c r="D102" s="237" t="s">
        <v>4280</v>
      </c>
      <c r="E102" s="237" t="s">
        <v>21</v>
      </c>
      <c r="F102" s="237" t="s">
        <v>21</v>
      </c>
      <c r="G102" s="237" t="s">
        <v>21</v>
      </c>
      <c r="H102" s="237" t="s">
        <v>4281</v>
      </c>
      <c r="I102" s="237" t="s">
        <v>21</v>
      </c>
      <c r="J102" s="237" t="s">
        <v>4282</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4283</v>
      </c>
      <c r="B103" s="237" t="s">
        <v>4284</v>
      </c>
      <c r="C103" s="237" t="s">
        <v>4285</v>
      </c>
      <c r="D103" s="237" t="s">
        <v>4280</v>
      </c>
      <c r="E103" s="237" t="s">
        <v>21</v>
      </c>
      <c r="F103" s="237" t="s">
        <v>4286</v>
      </c>
      <c r="G103" s="237" t="s">
        <v>21</v>
      </c>
      <c r="H103" s="237" t="s">
        <v>4287</v>
      </c>
      <c r="I103" s="237" t="s">
        <v>4288</v>
      </c>
      <c r="J103" s="237" t="s">
        <v>4289</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1160</v>
      </c>
      <c r="B104" s="236" t="s">
        <v>4290</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4291</v>
      </c>
      <c r="B105" s="237" t="s">
        <v>4292</v>
      </c>
      <c r="C105" s="237" t="s">
        <v>4293</v>
      </c>
      <c r="D105" s="237" t="s">
        <v>4294</v>
      </c>
      <c r="E105" s="237" t="s">
        <v>4295</v>
      </c>
      <c r="F105" s="237" t="s">
        <v>21</v>
      </c>
      <c r="G105" s="237" t="s">
        <v>21</v>
      </c>
      <c r="H105" s="237" t="s">
        <v>4296</v>
      </c>
      <c r="I105" s="237" t="s">
        <v>4297</v>
      </c>
      <c r="J105" s="237" t="s">
        <v>4298</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4299</v>
      </c>
      <c r="B106" s="235" t="s">
        <v>4300</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1174</v>
      </c>
      <c r="B107" s="236" t="s">
        <v>4301</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4302</v>
      </c>
      <c r="B108" s="237" t="s">
        <v>4303</v>
      </c>
      <c r="C108" s="237" t="s">
        <v>4304</v>
      </c>
      <c r="D108" s="237" t="s">
        <v>3968</v>
      </c>
      <c r="E108" s="237" t="s">
        <v>3754</v>
      </c>
      <c r="F108" s="237" t="s">
        <v>21</v>
      </c>
      <c r="G108" s="237" t="s">
        <v>21</v>
      </c>
      <c r="H108" s="237" t="s">
        <v>4305</v>
      </c>
      <c r="I108" s="237" t="s">
        <v>21</v>
      </c>
      <c r="J108" s="237" t="s">
        <v>4306</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4307</v>
      </c>
      <c r="B109" s="237" t="s">
        <v>4308</v>
      </c>
      <c r="C109" s="237" t="s">
        <v>4309</v>
      </c>
      <c r="D109" s="237" t="s">
        <v>3760</v>
      </c>
      <c r="E109" s="237" t="s">
        <v>21</v>
      </c>
      <c r="F109" s="237" t="s">
        <v>3762</v>
      </c>
      <c r="G109" s="237" t="s">
        <v>21</v>
      </c>
      <c r="H109" s="237" t="s">
        <v>4310</v>
      </c>
      <c r="I109" s="237" t="s">
        <v>21</v>
      </c>
      <c r="J109" s="237" t="s">
        <v>4311</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1178</v>
      </c>
      <c r="B110" s="236" t="s">
        <v>4312</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4313</v>
      </c>
      <c r="B111" s="237" t="s">
        <v>4314</v>
      </c>
      <c r="C111" s="237" t="s">
        <v>4315</v>
      </c>
      <c r="D111" s="237" t="s">
        <v>4316</v>
      </c>
      <c r="E111" s="237" t="s">
        <v>21</v>
      </c>
      <c r="F111" s="237" t="s">
        <v>4317</v>
      </c>
      <c r="G111" s="237" t="s">
        <v>21</v>
      </c>
      <c r="H111" s="237" t="s">
        <v>4318</v>
      </c>
      <c r="I111" s="237" t="s">
        <v>4319</v>
      </c>
      <c r="J111" s="237" t="s">
        <v>4320</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4321</v>
      </c>
      <c r="B112" s="237" t="s">
        <v>4322</v>
      </c>
      <c r="C112" s="237" t="s">
        <v>4323</v>
      </c>
      <c r="D112" s="237" t="s">
        <v>4324</v>
      </c>
      <c r="E112" s="237" t="s">
        <v>21</v>
      </c>
      <c r="F112" s="237" t="s">
        <v>21</v>
      </c>
      <c r="G112" s="237" t="s">
        <v>21</v>
      </c>
      <c r="H112" s="237" t="s">
        <v>4325</v>
      </c>
      <c r="I112" s="237" t="s">
        <v>21</v>
      </c>
      <c r="J112" s="237" t="s">
        <v>4326</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4327</v>
      </c>
      <c r="B113" s="237" t="s">
        <v>4328</v>
      </c>
      <c r="C113" s="237" t="s">
        <v>4329</v>
      </c>
      <c r="D113" s="237" t="s">
        <v>4330</v>
      </c>
      <c r="E113" s="237" t="s">
        <v>21</v>
      </c>
      <c r="F113" s="237" t="s">
        <v>21</v>
      </c>
      <c r="G113" s="237" t="s">
        <v>21</v>
      </c>
      <c r="H113" s="237" t="s">
        <v>4331</v>
      </c>
      <c r="I113" s="237" t="s">
        <v>4332</v>
      </c>
      <c r="J113" s="237" t="s">
        <v>4333</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4334</v>
      </c>
      <c r="B114" s="237" t="s">
        <v>4335</v>
      </c>
      <c r="C114" s="237" t="s">
        <v>4336</v>
      </c>
      <c r="D114" s="237" t="s">
        <v>4337</v>
      </c>
      <c r="E114" s="237" t="s">
        <v>21</v>
      </c>
      <c r="F114" s="237" t="s">
        <v>21</v>
      </c>
      <c r="G114" s="237" t="s">
        <v>4338</v>
      </c>
      <c r="H114" s="237" t="s">
        <v>4339</v>
      </c>
      <c r="I114" s="237" t="s">
        <v>4340</v>
      </c>
      <c r="J114" s="237" t="s">
        <v>4341</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4342</v>
      </c>
      <c r="B115" s="237" t="s">
        <v>4343</v>
      </c>
      <c r="C115" s="237" t="s">
        <v>4344</v>
      </c>
      <c r="D115" s="237" t="s">
        <v>4345</v>
      </c>
      <c r="E115" s="237" t="s">
        <v>21</v>
      </c>
      <c r="F115" s="237" t="s">
        <v>4346</v>
      </c>
      <c r="G115" s="237" t="s">
        <v>21</v>
      </c>
      <c r="H115" s="237" t="s">
        <v>4347</v>
      </c>
      <c r="I115" s="237" t="s">
        <v>4347</v>
      </c>
      <c r="J115" s="237" t="s">
        <v>4348</v>
      </c>
      <c r="K115" s="240">
        <f>IF(COUNTIF(L115:AY115,"&lt;&gt;")=0,"",SUMPRODUCT(((Recommendations[ImplStatus]="Implemented")+(Recommendations[ImplStatus]="Compensated"))*ISNUMBER(MATCH(Recommendations[Id],L115:AY115,0)))/COUNTIF(L115:AY115,"&lt;&gt;"))</f>
        <v>0</v>
      </c>
      <c r="L115" s="243" t="s">
        <v>93</v>
      </c>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1182</v>
      </c>
      <c r="B116" s="236" t="s">
        <v>4349</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4350</v>
      </c>
      <c r="B117" s="237" t="s">
        <v>4351</v>
      </c>
      <c r="C117" s="237" t="s">
        <v>4352</v>
      </c>
      <c r="D117" s="237" t="s">
        <v>4353</v>
      </c>
      <c r="E117" s="237" t="s">
        <v>21</v>
      </c>
      <c r="F117" s="237" t="s">
        <v>4354</v>
      </c>
      <c r="G117" s="237" t="s">
        <v>4355</v>
      </c>
      <c r="H117" s="237" t="s">
        <v>4356</v>
      </c>
      <c r="I117" s="237" t="s">
        <v>4357</v>
      </c>
      <c r="J117" s="237" t="s">
        <v>4358</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4359</v>
      </c>
      <c r="B118" s="237" t="s">
        <v>4360</v>
      </c>
      <c r="C118" s="237" t="s">
        <v>4361</v>
      </c>
      <c r="D118" s="237" t="s">
        <v>4362</v>
      </c>
      <c r="E118" s="237" t="s">
        <v>21</v>
      </c>
      <c r="F118" s="237" t="s">
        <v>21</v>
      </c>
      <c r="G118" s="237" t="s">
        <v>21</v>
      </c>
      <c r="H118" s="237" t="s">
        <v>4363</v>
      </c>
      <c r="I118" s="237" t="s">
        <v>4196</v>
      </c>
      <c r="J118" s="237" t="s">
        <v>4364</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4365</v>
      </c>
      <c r="B119" s="237" t="s">
        <v>4366</v>
      </c>
      <c r="C119" s="237" t="s">
        <v>4367</v>
      </c>
      <c r="D119" s="237" t="s">
        <v>4368</v>
      </c>
      <c r="E119" s="237" t="s">
        <v>21</v>
      </c>
      <c r="F119" s="237" t="s">
        <v>4369</v>
      </c>
      <c r="G119" s="237" t="s">
        <v>21</v>
      </c>
      <c r="H119" s="237" t="s">
        <v>4370</v>
      </c>
      <c r="I119" s="237" t="s">
        <v>4371</v>
      </c>
      <c r="J119" s="237" t="s">
        <v>4372</v>
      </c>
      <c r="K119" s="240">
        <f>IF(COUNTIF(L119:AY119,"&lt;&gt;")=0,"",SUMPRODUCT(((Recommendations[ImplStatus]="Implemented")+(Recommendations[ImplStatus]="Compensated"))*ISNUMBER(MATCH(Recommendations[Id],L119:AY119,0)))/COUNTIF(L119:AY119,"&lt;&gt;"))</f>
        <v>0</v>
      </c>
      <c r="L119" s="243" t="s">
        <v>628</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1186</v>
      </c>
      <c r="B120" s="236" t="s">
        <v>4373</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4374</v>
      </c>
      <c r="B121" s="237" t="s">
        <v>4375</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4376</v>
      </c>
      <c r="B122" s="237" t="s">
        <v>4377</v>
      </c>
      <c r="C122" s="237" t="s">
        <v>4378</v>
      </c>
      <c r="D122" s="237" t="s">
        <v>4379</v>
      </c>
      <c r="E122" s="237" t="s">
        <v>21</v>
      </c>
      <c r="F122" s="237" t="s">
        <v>4380</v>
      </c>
      <c r="G122" s="237" t="s">
        <v>21</v>
      </c>
      <c r="H122" s="237" t="s">
        <v>4381</v>
      </c>
      <c r="I122" s="237" t="s">
        <v>4382</v>
      </c>
      <c r="J122" s="237" t="s">
        <v>4383</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4384</v>
      </c>
      <c r="B123" s="237" t="s">
        <v>4385</v>
      </c>
      <c r="C123" s="237" t="s">
        <v>4386</v>
      </c>
      <c r="D123" s="237" t="s">
        <v>4387</v>
      </c>
      <c r="E123" s="237" t="s">
        <v>21</v>
      </c>
      <c r="F123" s="237" t="s">
        <v>4388</v>
      </c>
      <c r="G123" s="237" t="s">
        <v>21</v>
      </c>
      <c r="H123" s="237" t="s">
        <v>4389</v>
      </c>
      <c r="I123" s="237" t="s">
        <v>21</v>
      </c>
      <c r="J123" s="237" t="s">
        <v>4390</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1190</v>
      </c>
      <c r="B124" s="236" t="s">
        <v>4391</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4392</v>
      </c>
      <c r="B125" s="237" t="s">
        <v>4393</v>
      </c>
      <c r="C125" s="237" t="s">
        <v>4394</v>
      </c>
      <c r="D125" s="237" t="s">
        <v>4395</v>
      </c>
      <c r="E125" s="237" t="s">
        <v>21</v>
      </c>
      <c r="F125" s="237" t="s">
        <v>21</v>
      </c>
      <c r="G125" s="237" t="s">
        <v>21</v>
      </c>
      <c r="H125" s="237" t="s">
        <v>4396</v>
      </c>
      <c r="I125" s="237" t="s">
        <v>21</v>
      </c>
      <c r="J125" s="237" t="s">
        <v>4397</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4398</v>
      </c>
      <c r="B126" s="237" t="s">
        <v>4399</v>
      </c>
      <c r="C126" s="237" t="s">
        <v>4400</v>
      </c>
      <c r="D126" s="237" t="s">
        <v>4401</v>
      </c>
      <c r="E126" s="237" t="s">
        <v>21</v>
      </c>
      <c r="F126" s="237" t="s">
        <v>4402</v>
      </c>
      <c r="G126" s="237" t="s">
        <v>21</v>
      </c>
      <c r="H126" s="237" t="s">
        <v>4403</v>
      </c>
      <c r="I126" s="237" t="s">
        <v>4404</v>
      </c>
      <c r="J126" s="237" t="s">
        <v>4405</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4406</v>
      </c>
      <c r="B127" s="237" t="s">
        <v>4407</v>
      </c>
      <c r="C127" s="237" t="s">
        <v>4408</v>
      </c>
      <c r="D127" s="237" t="s">
        <v>4409</v>
      </c>
      <c r="E127" s="237" t="s">
        <v>4410</v>
      </c>
      <c r="F127" s="237" t="s">
        <v>21</v>
      </c>
      <c r="G127" s="237" t="s">
        <v>21</v>
      </c>
      <c r="H127" s="237" t="s">
        <v>4411</v>
      </c>
      <c r="I127" s="237" t="s">
        <v>21</v>
      </c>
      <c r="J127" s="237" t="s">
        <v>4412</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4413</v>
      </c>
      <c r="B128" s="237" t="s">
        <v>4414</v>
      </c>
      <c r="C128" s="237" t="s">
        <v>4415</v>
      </c>
      <c r="D128" s="237" t="s">
        <v>21</v>
      </c>
      <c r="E128" s="237" t="s">
        <v>21</v>
      </c>
      <c r="F128" s="237" t="s">
        <v>21</v>
      </c>
      <c r="G128" s="237" t="s">
        <v>21</v>
      </c>
      <c r="H128" s="237" t="s">
        <v>4416</v>
      </c>
      <c r="I128" s="237" t="s">
        <v>4417</v>
      </c>
      <c r="J128" s="237" t="s">
        <v>4418</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4419</v>
      </c>
      <c r="B129" s="237" t="s">
        <v>4420</v>
      </c>
      <c r="C129" s="237" t="s">
        <v>4421</v>
      </c>
      <c r="D129" s="237" t="s">
        <v>21</v>
      </c>
      <c r="E129" s="237" t="s">
        <v>4422</v>
      </c>
      <c r="F129" s="237" t="s">
        <v>21</v>
      </c>
      <c r="G129" s="237" t="s">
        <v>21</v>
      </c>
      <c r="H129" s="237" t="s">
        <v>4423</v>
      </c>
      <c r="I129" s="237" t="s">
        <v>21</v>
      </c>
      <c r="J129" s="237" t="s">
        <v>4424</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4425</v>
      </c>
      <c r="B130" s="237" t="s">
        <v>4426</v>
      </c>
      <c r="C130" s="237" t="s">
        <v>4427</v>
      </c>
      <c r="D130" s="237" t="s">
        <v>21</v>
      </c>
      <c r="E130" s="237" t="s">
        <v>21</v>
      </c>
      <c r="F130" s="237" t="s">
        <v>21</v>
      </c>
      <c r="G130" s="237" t="s">
        <v>21</v>
      </c>
      <c r="H130" s="237" t="s">
        <v>4428</v>
      </c>
      <c r="I130" s="237" t="s">
        <v>21</v>
      </c>
      <c r="J130" s="237" t="s">
        <v>4429</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4430</v>
      </c>
      <c r="B131" s="235" t="s">
        <v>4431</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1208</v>
      </c>
      <c r="B132" s="236" t="s">
        <v>4432</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4433</v>
      </c>
      <c r="B133" s="237" t="s">
        <v>4434</v>
      </c>
      <c r="C133" s="237" t="s">
        <v>4435</v>
      </c>
      <c r="D133" s="237" t="s">
        <v>3968</v>
      </c>
      <c r="E133" s="237" t="s">
        <v>3754</v>
      </c>
      <c r="F133" s="237" t="s">
        <v>21</v>
      </c>
      <c r="G133" s="237" t="s">
        <v>21</v>
      </c>
      <c r="H133" s="237" t="s">
        <v>4436</v>
      </c>
      <c r="I133" s="237" t="s">
        <v>21</v>
      </c>
      <c r="J133" s="237" t="s">
        <v>4437</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4438</v>
      </c>
      <c r="B134" s="237" t="s">
        <v>4439</v>
      </c>
      <c r="C134" s="237" t="s">
        <v>3973</v>
      </c>
      <c r="D134" s="237" t="s">
        <v>3760</v>
      </c>
      <c r="E134" s="237" t="s">
        <v>21</v>
      </c>
      <c r="F134" s="237" t="s">
        <v>3762</v>
      </c>
      <c r="G134" s="237" t="s">
        <v>21</v>
      </c>
      <c r="H134" s="237" t="s">
        <v>4440</v>
      </c>
      <c r="I134" s="237" t="s">
        <v>21</v>
      </c>
      <c r="J134" s="237" t="s">
        <v>4441</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1212</v>
      </c>
      <c r="B135" s="236" t="s">
        <v>4442</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4443</v>
      </c>
      <c r="B136" s="237" t="s">
        <v>4444</v>
      </c>
      <c r="C136" s="237" t="s">
        <v>4445</v>
      </c>
      <c r="D136" s="237" t="s">
        <v>4446</v>
      </c>
      <c r="E136" s="237" t="s">
        <v>4447</v>
      </c>
      <c r="F136" s="237" t="s">
        <v>4448</v>
      </c>
      <c r="G136" s="237" t="s">
        <v>21</v>
      </c>
      <c r="H136" s="237" t="s">
        <v>4449</v>
      </c>
      <c r="I136" s="237" t="s">
        <v>21</v>
      </c>
      <c r="J136" s="237" t="s">
        <v>4450</v>
      </c>
      <c r="K136" s="240">
        <f>IF(COUNTIF(L136:AY136,"&lt;&gt;")=0,"",SUMPRODUCT(((Recommendations[ImplStatus]="Implemented")+(Recommendations[ImplStatus]="Compensated"))*ISNUMBER(MATCH(Recommendations[Id],L136:AY136,0)))/COUNTIF(L136:AY136,"&lt;&gt;"))</f>
        <v>0</v>
      </c>
      <c r="L136" s="243" t="s">
        <v>45</v>
      </c>
      <c r="M136" s="243" t="s">
        <v>220</v>
      </c>
      <c r="N136" s="243" t="s">
        <v>296</v>
      </c>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4451</v>
      </c>
      <c r="B137" s="237" t="s">
        <v>4452</v>
      </c>
      <c r="C137" s="237" t="s">
        <v>4453</v>
      </c>
      <c r="D137" s="237" t="s">
        <v>4454</v>
      </c>
      <c r="E137" s="237" t="s">
        <v>21</v>
      </c>
      <c r="F137" s="237" t="s">
        <v>21</v>
      </c>
      <c r="G137" s="237" t="s">
        <v>21</v>
      </c>
      <c r="H137" s="237" t="s">
        <v>4455</v>
      </c>
      <c r="I137" s="237" t="s">
        <v>21</v>
      </c>
      <c r="J137" s="237" t="s">
        <v>4456</v>
      </c>
      <c r="K137" s="240" t="str">
        <f>IF(COUNTIF(L137:AY137,"&lt;&gt;")=0,"",SUMPRODUCT(((Recommendations[ImplStatus]="Implemented")+(Recommendations[ImplStatus]="Compensated"))*ISNUMBER(MATCH(Recommendations[Id],L137:AY137,0)))/COUNTIF(L137:AY137,"&lt;&gt;"))</f>
        <v/>
      </c>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4457</v>
      </c>
      <c r="B138" s="237" t="s">
        <v>4458</v>
      </c>
      <c r="C138" s="237" t="s">
        <v>4459</v>
      </c>
      <c r="D138" s="237" t="s">
        <v>21</v>
      </c>
      <c r="E138" s="237" t="s">
        <v>21</v>
      </c>
      <c r="F138" s="237" t="s">
        <v>21</v>
      </c>
      <c r="G138" s="237" t="s">
        <v>21</v>
      </c>
      <c r="H138" s="237" t="s">
        <v>4460</v>
      </c>
      <c r="I138" s="237" t="s">
        <v>21</v>
      </c>
      <c r="J138" s="237" t="s">
        <v>4461</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4462</v>
      </c>
      <c r="B139" s="237" t="s">
        <v>4463</v>
      </c>
      <c r="C139" s="237" t="s">
        <v>4464</v>
      </c>
      <c r="D139" s="237" t="s">
        <v>4465</v>
      </c>
      <c r="E139" s="237" t="s">
        <v>21</v>
      </c>
      <c r="F139" s="237" t="s">
        <v>21</v>
      </c>
      <c r="G139" s="237" t="s">
        <v>21</v>
      </c>
      <c r="H139" s="237" t="s">
        <v>4466</v>
      </c>
      <c r="I139" s="237" t="s">
        <v>4467</v>
      </c>
      <c r="J139" s="237" t="s">
        <v>4468</v>
      </c>
      <c r="K139" s="240">
        <f>IF(COUNTIF(L139:AY139,"&lt;&gt;")=0,"",SUMPRODUCT(((Recommendations[ImplStatus]="Implemented")+(Recommendations[ImplStatus]="Compensated"))*ISNUMBER(MATCH(Recommendations[Id],L139:AY139,0)))/COUNTIF(L139:AY139,"&lt;&gt;"))</f>
        <v>0</v>
      </c>
      <c r="L139" s="243" t="s">
        <v>60</v>
      </c>
      <c r="M139" s="243" t="s">
        <v>88</v>
      </c>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4469</v>
      </c>
      <c r="B140" s="237" t="s">
        <v>4470</v>
      </c>
      <c r="C140" s="237" t="s">
        <v>4471</v>
      </c>
      <c r="D140" s="237" t="s">
        <v>4472</v>
      </c>
      <c r="E140" s="237" t="s">
        <v>21</v>
      </c>
      <c r="F140" s="237" t="s">
        <v>21</v>
      </c>
      <c r="G140" s="237" t="s">
        <v>21</v>
      </c>
      <c r="H140" s="237" t="s">
        <v>4473</v>
      </c>
      <c r="I140" s="237" t="s">
        <v>4196</v>
      </c>
      <c r="J140" s="237" t="s">
        <v>4474</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4475</v>
      </c>
      <c r="B141" s="237" t="s">
        <v>4476</v>
      </c>
      <c r="C141" s="237" t="s">
        <v>4477</v>
      </c>
      <c r="D141" s="237" t="s">
        <v>21</v>
      </c>
      <c r="E141" s="237" t="s">
        <v>4478</v>
      </c>
      <c r="F141" s="237" t="s">
        <v>21</v>
      </c>
      <c r="G141" s="237" t="s">
        <v>21</v>
      </c>
      <c r="H141" s="237" t="s">
        <v>4479</v>
      </c>
      <c r="I141" s="237" t="s">
        <v>4196</v>
      </c>
      <c r="J141" s="237" t="s">
        <v>4480</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4481</v>
      </c>
      <c r="B142" s="237" t="s">
        <v>4482</v>
      </c>
      <c r="C142" s="237" t="s">
        <v>4483</v>
      </c>
      <c r="D142" s="237" t="s">
        <v>4484</v>
      </c>
      <c r="E142" s="237" t="s">
        <v>4478</v>
      </c>
      <c r="F142" s="237" t="s">
        <v>21</v>
      </c>
      <c r="G142" s="237" t="s">
        <v>21</v>
      </c>
      <c r="H142" s="237" t="s">
        <v>4485</v>
      </c>
      <c r="I142" s="237" t="s">
        <v>4486</v>
      </c>
      <c r="J142" s="237" t="s">
        <v>4487</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1216</v>
      </c>
      <c r="B143" s="236" t="s">
        <v>4488</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4489</v>
      </c>
      <c r="B144" s="237" t="s">
        <v>4490</v>
      </c>
      <c r="C144" s="237" t="s">
        <v>4491</v>
      </c>
      <c r="D144" s="237" t="s">
        <v>21</v>
      </c>
      <c r="E144" s="237" t="s">
        <v>21</v>
      </c>
      <c r="F144" s="237" t="s">
        <v>21</v>
      </c>
      <c r="G144" s="237" t="s">
        <v>21</v>
      </c>
      <c r="H144" s="237" t="s">
        <v>4492</v>
      </c>
      <c r="I144" s="237" t="s">
        <v>21</v>
      </c>
      <c r="J144" s="237" t="s">
        <v>4493</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4494</v>
      </c>
      <c r="B145" s="237" t="s">
        <v>4495</v>
      </c>
      <c r="C145" s="237" t="s">
        <v>4496</v>
      </c>
      <c r="D145" s="237" t="s">
        <v>21</v>
      </c>
      <c r="E145" s="237" t="s">
        <v>21</v>
      </c>
      <c r="F145" s="237" t="s">
        <v>21</v>
      </c>
      <c r="G145" s="237" t="s">
        <v>21</v>
      </c>
      <c r="H145" s="237" t="s">
        <v>4497</v>
      </c>
      <c r="I145" s="237" t="s">
        <v>21</v>
      </c>
      <c r="J145" s="237" t="s">
        <v>4498</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4499</v>
      </c>
      <c r="B146" s="237" t="s">
        <v>4500</v>
      </c>
      <c r="C146" s="237" t="s">
        <v>4501</v>
      </c>
      <c r="D146" s="237" t="s">
        <v>4502</v>
      </c>
      <c r="E146" s="237" t="s">
        <v>21</v>
      </c>
      <c r="F146" s="237" t="s">
        <v>21</v>
      </c>
      <c r="G146" s="237" t="s">
        <v>21</v>
      </c>
      <c r="H146" s="237" t="s">
        <v>4503</v>
      </c>
      <c r="I146" s="237" t="s">
        <v>21</v>
      </c>
      <c r="J146" s="237" t="s">
        <v>4504</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4505</v>
      </c>
      <c r="B147" s="235" t="s">
        <v>4506</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1238</v>
      </c>
      <c r="B148" s="236" t="s">
        <v>4507</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4508</v>
      </c>
      <c r="B149" s="237" t="s">
        <v>4509</v>
      </c>
      <c r="C149" s="237" t="s">
        <v>4510</v>
      </c>
      <c r="D149" s="237" t="s">
        <v>3968</v>
      </c>
      <c r="E149" s="237" t="s">
        <v>3754</v>
      </c>
      <c r="F149" s="237" t="s">
        <v>21</v>
      </c>
      <c r="G149" s="237" t="s">
        <v>21</v>
      </c>
      <c r="H149" s="237" t="s">
        <v>4511</v>
      </c>
      <c r="I149" s="237" t="s">
        <v>21</v>
      </c>
      <c r="J149" s="237" t="s">
        <v>4512</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4513</v>
      </c>
      <c r="B150" s="237" t="s">
        <v>4514</v>
      </c>
      <c r="C150" s="237" t="s">
        <v>3759</v>
      </c>
      <c r="D150" s="237" t="s">
        <v>3760</v>
      </c>
      <c r="E150" s="237" t="s">
        <v>21</v>
      </c>
      <c r="F150" s="237" t="s">
        <v>3762</v>
      </c>
      <c r="G150" s="237" t="s">
        <v>21</v>
      </c>
      <c r="H150" s="237" t="s">
        <v>4515</v>
      </c>
      <c r="I150" s="237" t="s">
        <v>21</v>
      </c>
      <c r="J150" s="237" t="s">
        <v>4516</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1242</v>
      </c>
      <c r="B151" s="236" t="s">
        <v>4517</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4518</v>
      </c>
      <c r="B152" s="237" t="s">
        <v>4519</v>
      </c>
      <c r="C152" s="237" t="s">
        <v>4520</v>
      </c>
      <c r="D152" s="237" t="s">
        <v>21</v>
      </c>
      <c r="E152" s="237" t="s">
        <v>21</v>
      </c>
      <c r="F152" s="237" t="s">
        <v>21</v>
      </c>
      <c r="G152" s="237" t="s">
        <v>21</v>
      </c>
      <c r="H152" s="237" t="s">
        <v>4521</v>
      </c>
      <c r="I152" s="237" t="s">
        <v>4522</v>
      </c>
      <c r="J152" s="237" t="s">
        <v>4523</v>
      </c>
      <c r="K152" s="240">
        <f>IF(COUNTIF(L152:AY152,"&lt;&gt;")=0,"",SUMPRODUCT(((Recommendations[ImplStatus]="Implemented")+(Recommendations[ImplStatus]="Compensated"))*ISNUMBER(MATCH(Recommendations[Id],L152:AY152,0)))/COUNTIF(L152:AY152,"&lt;&gt;"))</f>
        <v>0</v>
      </c>
      <c r="L152" s="243" t="s">
        <v>25</v>
      </c>
      <c r="M152" s="243" t="s">
        <v>30</v>
      </c>
      <c r="N152" s="243" t="s">
        <v>35</v>
      </c>
      <c r="O152" s="243" t="s">
        <v>40</v>
      </c>
      <c r="P152" s="243" t="s">
        <v>99</v>
      </c>
      <c r="Q152" s="243" t="s">
        <v>142</v>
      </c>
      <c r="R152" s="243" t="s">
        <v>205</v>
      </c>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4524</v>
      </c>
      <c r="B153" s="237" t="s">
        <v>4525</v>
      </c>
      <c r="C153" s="237" t="s">
        <v>4526</v>
      </c>
      <c r="D153" s="237" t="s">
        <v>4527</v>
      </c>
      <c r="E153" s="237" t="s">
        <v>21</v>
      </c>
      <c r="F153" s="237" t="s">
        <v>4528</v>
      </c>
      <c r="G153" s="237" t="s">
        <v>21</v>
      </c>
      <c r="H153" s="237" t="s">
        <v>4529</v>
      </c>
      <c r="I153" s="237" t="s">
        <v>4530</v>
      </c>
      <c r="J153" s="237" t="s">
        <v>4531</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4532</v>
      </c>
      <c r="B154" s="237" t="s">
        <v>4533</v>
      </c>
      <c r="C154" s="237" t="s">
        <v>4534</v>
      </c>
      <c r="D154" s="237" t="s">
        <v>21</v>
      </c>
      <c r="E154" s="237" t="s">
        <v>21</v>
      </c>
      <c r="F154" s="237" t="s">
        <v>4535</v>
      </c>
      <c r="G154" s="237" t="s">
        <v>21</v>
      </c>
      <c r="H154" s="237" t="s">
        <v>4536</v>
      </c>
      <c r="I154" s="237" t="s">
        <v>21</v>
      </c>
      <c r="J154" s="237" t="s">
        <v>4537</v>
      </c>
      <c r="K154" s="240">
        <f>IF(COUNTIF(L154:AY154,"&lt;&gt;")=0,"",SUMPRODUCT(((Recommendations[ImplStatus]="Implemented")+(Recommendations[ImplStatus]="Compensated"))*ISNUMBER(MATCH(Recommendations[Id],L154:AY154,0)))/COUNTIF(L154:AY154,"&lt;&gt;"))</f>
        <v>0</v>
      </c>
      <c r="L154" s="243" t="s">
        <v>60</v>
      </c>
      <c r="M154" s="243" t="s">
        <v>88</v>
      </c>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4538</v>
      </c>
      <c r="B155" s="237" t="s">
        <v>4539</v>
      </c>
      <c r="C155" s="237" t="s">
        <v>4540</v>
      </c>
      <c r="D155" s="237" t="s">
        <v>21</v>
      </c>
      <c r="E155" s="237" t="s">
        <v>21</v>
      </c>
      <c r="F155" s="237" t="s">
        <v>21</v>
      </c>
      <c r="G155" s="237" t="s">
        <v>21</v>
      </c>
      <c r="H155" s="237" t="s">
        <v>4541</v>
      </c>
      <c r="I155" s="237" t="s">
        <v>4542</v>
      </c>
      <c r="J155" s="237" t="s">
        <v>4543</v>
      </c>
      <c r="K155" s="240">
        <f>IF(COUNTIF(L155:AY155,"&lt;&gt;")=0,"",SUMPRODUCT(((Recommendations[ImplStatus]="Implemented")+(Recommendations[ImplStatus]="Compensated"))*ISNUMBER(MATCH(Recommendations[Id],L155:AY155,0)))/COUNTIF(L155:AY155,"&lt;&gt;"))</f>
        <v>0</v>
      </c>
      <c r="L155" s="243" t="s">
        <v>14</v>
      </c>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4544</v>
      </c>
      <c r="B156" s="237" t="s">
        <v>4545</v>
      </c>
      <c r="C156" s="237" t="s">
        <v>4546</v>
      </c>
      <c r="D156" s="237" t="s">
        <v>21</v>
      </c>
      <c r="E156" s="237" t="s">
        <v>21</v>
      </c>
      <c r="F156" s="237" t="s">
        <v>21</v>
      </c>
      <c r="G156" s="237" t="s">
        <v>21</v>
      </c>
      <c r="H156" s="237" t="s">
        <v>4547</v>
      </c>
      <c r="I156" s="237" t="s">
        <v>21</v>
      </c>
      <c r="J156" s="237" t="s">
        <v>4548</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4549</v>
      </c>
      <c r="B157" s="237" t="s">
        <v>4550</v>
      </c>
      <c r="C157" s="237" t="s">
        <v>4551</v>
      </c>
      <c r="D157" s="237" t="s">
        <v>4552</v>
      </c>
      <c r="E157" s="237" t="s">
        <v>21</v>
      </c>
      <c r="F157" s="237" t="s">
        <v>21</v>
      </c>
      <c r="G157" s="237" t="s">
        <v>21</v>
      </c>
      <c r="H157" s="237" t="s">
        <v>4553</v>
      </c>
      <c r="I157" s="237" t="s">
        <v>21</v>
      </c>
      <c r="J157" s="237" t="s">
        <v>4554</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4555</v>
      </c>
      <c r="B158" s="237" t="s">
        <v>4556</v>
      </c>
      <c r="C158" s="237" t="s">
        <v>4557</v>
      </c>
      <c r="D158" s="237" t="s">
        <v>4558</v>
      </c>
      <c r="E158" s="237" t="s">
        <v>21</v>
      </c>
      <c r="F158" s="237" t="s">
        <v>21</v>
      </c>
      <c r="G158" s="237" t="s">
        <v>21</v>
      </c>
      <c r="H158" s="237" t="s">
        <v>21</v>
      </c>
      <c r="I158" s="237" t="s">
        <v>21</v>
      </c>
      <c r="J158" s="237" t="s">
        <v>4559</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4560</v>
      </c>
      <c r="B159" s="237" t="s">
        <v>4561</v>
      </c>
      <c r="C159" s="237" t="s">
        <v>4562</v>
      </c>
      <c r="D159" s="237" t="s">
        <v>4563</v>
      </c>
      <c r="E159" s="237" t="s">
        <v>21</v>
      </c>
      <c r="F159" s="237" t="s">
        <v>4564</v>
      </c>
      <c r="G159" s="237" t="s">
        <v>21</v>
      </c>
      <c r="H159" s="237" t="s">
        <v>4565</v>
      </c>
      <c r="I159" s="237" t="s">
        <v>4566</v>
      </c>
      <c r="J159" s="237" t="s">
        <v>4567</v>
      </c>
      <c r="K159" s="240">
        <f>IF(COUNTIF(L159:AY159,"&lt;&gt;")=0,"",SUMPRODUCT(((Recommendations[ImplStatus]="Implemented")+(Recommendations[ImplStatus]="Compensated"))*ISNUMBER(MATCH(Recommendations[Id],L159:AY159,0)))/COUNTIF(L159:AY159,"&lt;&gt;"))</f>
        <v>0</v>
      </c>
      <c r="L159" s="243" t="s">
        <v>55</v>
      </c>
      <c r="M159" s="243" t="s">
        <v>137</v>
      </c>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1246</v>
      </c>
      <c r="B160" s="236" t="s">
        <v>4568</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4569</v>
      </c>
      <c r="B161" s="237" t="s">
        <v>4570</v>
      </c>
      <c r="C161" s="237" t="s">
        <v>4571</v>
      </c>
      <c r="D161" s="237" t="s">
        <v>4572</v>
      </c>
      <c r="E161" s="237" t="s">
        <v>21</v>
      </c>
      <c r="F161" s="237" t="s">
        <v>21</v>
      </c>
      <c r="G161" s="237" t="s">
        <v>4573</v>
      </c>
      <c r="H161" s="237" t="s">
        <v>4574</v>
      </c>
      <c r="I161" s="237" t="s">
        <v>4575</v>
      </c>
      <c r="J161" s="237" t="s">
        <v>4576</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4577</v>
      </c>
      <c r="B162" s="237" t="s">
        <v>4578</v>
      </c>
      <c r="C162" s="237" t="s">
        <v>4579</v>
      </c>
      <c r="D162" s="237" t="s">
        <v>4580</v>
      </c>
      <c r="E162" s="237" t="s">
        <v>21</v>
      </c>
      <c r="F162" s="237" t="s">
        <v>21</v>
      </c>
      <c r="G162" s="237" t="s">
        <v>21</v>
      </c>
      <c r="H162" s="237" t="s">
        <v>4581</v>
      </c>
      <c r="I162" s="237" t="s">
        <v>21</v>
      </c>
      <c r="J162" s="237" t="s">
        <v>4582</v>
      </c>
      <c r="K162" s="240">
        <f>IF(COUNTIF(L162:AY162,"&lt;&gt;")=0,"",SUMPRODUCT(((Recommendations[ImplStatus]="Implemented")+(Recommendations[ImplStatus]="Compensated"))*ISNUMBER(MATCH(Recommendations[Id],L162:AY162,0)))/COUNTIF(L162:AY162,"&lt;&gt;"))</f>
        <v>0</v>
      </c>
      <c r="L162" s="243" t="s">
        <v>132</v>
      </c>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4583</v>
      </c>
      <c r="B163" s="237" t="s">
        <v>4584</v>
      </c>
      <c r="C163" s="237" t="s">
        <v>4585</v>
      </c>
      <c r="D163" s="237" t="s">
        <v>4580</v>
      </c>
      <c r="E163" s="237" t="s">
        <v>21</v>
      </c>
      <c r="F163" s="237" t="s">
        <v>4586</v>
      </c>
      <c r="G163" s="237" t="s">
        <v>21</v>
      </c>
      <c r="H163" s="237" t="s">
        <v>4587</v>
      </c>
      <c r="I163" s="237" t="s">
        <v>21</v>
      </c>
      <c r="J163" s="237" t="s">
        <v>4588</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4589</v>
      </c>
      <c r="B164" s="237" t="s">
        <v>4590</v>
      </c>
      <c r="C164" s="237" t="s">
        <v>4591</v>
      </c>
      <c r="D164" s="237" t="s">
        <v>4592</v>
      </c>
      <c r="E164" s="237" t="s">
        <v>21</v>
      </c>
      <c r="F164" s="237" t="s">
        <v>21</v>
      </c>
      <c r="G164" s="237" t="s">
        <v>21</v>
      </c>
      <c r="H164" s="237" t="s">
        <v>4593</v>
      </c>
      <c r="I164" s="237" t="s">
        <v>4594</v>
      </c>
      <c r="J164" s="237" t="s">
        <v>4595</v>
      </c>
      <c r="K164" s="240">
        <f>IF(COUNTIF(L164:AY164,"&lt;&gt;")=0,"",SUMPRODUCT(((Recommendations[ImplStatus]="Implemented")+(Recommendations[ImplStatus]="Compensated"))*ISNUMBER(MATCH(Recommendations[Id],L164:AY164,0)))/COUNTIF(L164:AY164,"&lt;&gt;"))</f>
        <v>0</v>
      </c>
      <c r="L164" s="243" t="s">
        <v>50</v>
      </c>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4596</v>
      </c>
      <c r="B165" s="237" t="s">
        <v>4597</v>
      </c>
      <c r="C165" s="237" t="s">
        <v>4598</v>
      </c>
      <c r="D165" s="237" t="s">
        <v>21</v>
      </c>
      <c r="E165" s="237" t="s">
        <v>21</v>
      </c>
      <c r="F165" s="237" t="s">
        <v>21</v>
      </c>
      <c r="G165" s="237" t="s">
        <v>21</v>
      </c>
      <c r="H165" s="237" t="s">
        <v>4599</v>
      </c>
      <c r="I165" s="237" t="s">
        <v>21</v>
      </c>
      <c r="J165" s="237" t="s">
        <v>4600</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4601</v>
      </c>
      <c r="B166" s="237" t="s">
        <v>4602</v>
      </c>
      <c r="C166" s="237" t="s">
        <v>4603</v>
      </c>
      <c r="D166" s="237" t="s">
        <v>4604</v>
      </c>
      <c r="E166" s="237" t="s">
        <v>21</v>
      </c>
      <c r="F166" s="237" t="s">
        <v>21</v>
      </c>
      <c r="G166" s="237" t="s">
        <v>21</v>
      </c>
      <c r="H166" s="237" t="s">
        <v>4605</v>
      </c>
      <c r="I166" s="237" t="s">
        <v>4606</v>
      </c>
      <c r="J166" s="237" t="s">
        <v>4607</v>
      </c>
      <c r="K166" s="240">
        <f>IF(COUNTIF(L166:AY166,"&lt;&gt;")=0,"",SUMPRODUCT(((Recommendations[ImplStatus]="Implemented")+(Recommendations[ImplStatus]="Compensated"))*ISNUMBER(MATCH(Recommendations[Id],L166:AY166,0)))/COUNTIF(L166:AY166,"&lt;&gt;"))</f>
        <v>0</v>
      </c>
      <c r="L166" s="243" t="s">
        <v>104</v>
      </c>
      <c r="M166" s="243" t="s">
        <v>109</v>
      </c>
      <c r="N166" s="243" t="s">
        <v>114</v>
      </c>
      <c r="O166" s="243" t="s">
        <v>119</v>
      </c>
      <c r="P166" s="243" t="s">
        <v>123</v>
      </c>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4608</v>
      </c>
      <c r="B167" s="237" t="s">
        <v>4609</v>
      </c>
      <c r="C167" s="237" t="s">
        <v>4610</v>
      </c>
      <c r="D167" s="237" t="s">
        <v>21</v>
      </c>
      <c r="E167" s="237" t="s">
        <v>21</v>
      </c>
      <c r="F167" s="237" t="s">
        <v>21</v>
      </c>
      <c r="G167" s="237" t="s">
        <v>21</v>
      </c>
      <c r="H167" s="237" t="s">
        <v>4611</v>
      </c>
      <c r="I167" s="237" t="s">
        <v>4612</v>
      </c>
      <c r="J167" s="237" t="s">
        <v>4613</v>
      </c>
      <c r="K167" s="240">
        <f>IF(COUNTIF(L167:AY167,"&lt;&gt;")=0,"",SUMPRODUCT(((Recommendations[ImplStatus]="Implemented")+(Recommendations[ImplStatus]="Compensated"))*ISNUMBER(MATCH(Recommendations[Id],L167:AY167,0)))/COUNTIF(L167:AY167,"&lt;&gt;"))</f>
        <v>0</v>
      </c>
      <c r="L167" s="243" t="s">
        <v>104</v>
      </c>
      <c r="M167" s="243" t="s">
        <v>109</v>
      </c>
      <c r="N167" s="243" t="s">
        <v>114</v>
      </c>
      <c r="O167" s="243" t="s">
        <v>119</v>
      </c>
      <c r="P167" s="243" t="s">
        <v>123</v>
      </c>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4614</v>
      </c>
      <c r="B168" s="237" t="s">
        <v>4615</v>
      </c>
      <c r="C168" s="237" t="s">
        <v>4616</v>
      </c>
      <c r="D168" s="237" t="s">
        <v>4617</v>
      </c>
      <c r="E168" s="237" t="s">
        <v>21</v>
      </c>
      <c r="F168" s="237" t="s">
        <v>21</v>
      </c>
      <c r="G168" s="237" t="s">
        <v>21</v>
      </c>
      <c r="H168" s="237" t="s">
        <v>4618</v>
      </c>
      <c r="I168" s="237" t="s">
        <v>21</v>
      </c>
      <c r="J168" s="237" t="s">
        <v>4619</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4620</v>
      </c>
      <c r="B169" s="237" t="s">
        <v>4621</v>
      </c>
      <c r="C169" s="237" t="s">
        <v>4622</v>
      </c>
      <c r="D169" s="237" t="s">
        <v>4623</v>
      </c>
      <c r="E169" s="237" t="s">
        <v>21</v>
      </c>
      <c r="F169" s="237" t="s">
        <v>21</v>
      </c>
      <c r="G169" s="237" t="s">
        <v>4624</v>
      </c>
      <c r="H169" s="237" t="s">
        <v>4625</v>
      </c>
      <c r="I169" s="237" t="s">
        <v>4626</v>
      </c>
      <c r="J169" s="237" t="s">
        <v>4627</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4628</v>
      </c>
      <c r="B170" s="237" t="s">
        <v>4629</v>
      </c>
      <c r="C170" s="237" t="s">
        <v>4630</v>
      </c>
      <c r="D170" s="237" t="s">
        <v>4631</v>
      </c>
      <c r="E170" s="237" t="s">
        <v>21</v>
      </c>
      <c r="F170" s="237" t="s">
        <v>21</v>
      </c>
      <c r="G170" s="237" t="s">
        <v>21</v>
      </c>
      <c r="H170" s="237" t="s">
        <v>4632</v>
      </c>
      <c r="I170" s="237" t="s">
        <v>4633</v>
      </c>
      <c r="J170" s="237" t="s">
        <v>4634</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4635</v>
      </c>
      <c r="B171" s="237" t="s">
        <v>4636</v>
      </c>
      <c r="C171" s="237" t="s">
        <v>4630</v>
      </c>
      <c r="D171" s="237" t="s">
        <v>4637</v>
      </c>
      <c r="E171" s="237" t="s">
        <v>21</v>
      </c>
      <c r="F171" s="237" t="s">
        <v>21</v>
      </c>
      <c r="G171" s="237" t="s">
        <v>4638</v>
      </c>
      <c r="H171" s="237" t="s">
        <v>4632</v>
      </c>
      <c r="I171" s="237" t="s">
        <v>4639</v>
      </c>
      <c r="J171" s="237" t="s">
        <v>4640</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4641</v>
      </c>
      <c r="B172" s="237" t="s">
        <v>4642</v>
      </c>
      <c r="C172" s="237" t="s">
        <v>4643</v>
      </c>
      <c r="D172" s="237" t="s">
        <v>4644</v>
      </c>
      <c r="E172" s="237" t="s">
        <v>21</v>
      </c>
      <c r="F172" s="237" t="s">
        <v>21</v>
      </c>
      <c r="G172" s="237" t="s">
        <v>21</v>
      </c>
      <c r="H172" s="237" t="s">
        <v>4645</v>
      </c>
      <c r="I172" s="237" t="s">
        <v>21</v>
      </c>
      <c r="J172" s="237" t="s">
        <v>4646</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1250</v>
      </c>
      <c r="B173" s="236" t="s">
        <v>4647</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4648</v>
      </c>
      <c r="B174" s="237" t="s">
        <v>4649</v>
      </c>
      <c r="C174" s="237" t="s">
        <v>4650</v>
      </c>
      <c r="D174" s="237" t="s">
        <v>4651</v>
      </c>
      <c r="E174" s="237" t="s">
        <v>4652</v>
      </c>
      <c r="F174" s="237" t="s">
        <v>21</v>
      </c>
      <c r="G174" s="237" t="s">
        <v>21</v>
      </c>
      <c r="H174" s="237" t="s">
        <v>4653</v>
      </c>
      <c r="I174" s="237" t="s">
        <v>4654</v>
      </c>
      <c r="J174" s="237" t="s">
        <v>4655</v>
      </c>
      <c r="K174" s="240" t="str">
        <f>IF(COUNTIF(L174:AY174,"&lt;&gt;")=0,"",SUMPRODUCT(((Recommendations[ImplStatus]="Implemented")+(Recommendations[ImplStatus]="Compensated"))*ISNUMBER(MATCH(Recommendations[Id],L174:AY174,0)))/COUNTIF(L174:AY174,"&lt;&gt;"))</f>
        <v/>
      </c>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4656</v>
      </c>
      <c r="B175" s="237" t="s">
        <v>4657</v>
      </c>
      <c r="C175" s="237" t="s">
        <v>4658</v>
      </c>
      <c r="D175" s="237" t="s">
        <v>21</v>
      </c>
      <c r="E175" s="237" t="s">
        <v>4659</v>
      </c>
      <c r="F175" s="237" t="s">
        <v>21</v>
      </c>
      <c r="G175" s="237" t="s">
        <v>21</v>
      </c>
      <c r="H175" s="237" t="s">
        <v>4660</v>
      </c>
      <c r="I175" s="237" t="s">
        <v>21</v>
      </c>
      <c r="J175" s="237" t="s">
        <v>4661</v>
      </c>
      <c r="K175" s="240">
        <f>IF(COUNTIF(L175:AY175,"&lt;&gt;")=0,"",SUMPRODUCT(((Recommendations[ImplStatus]="Implemented")+(Recommendations[ImplStatus]="Compensated"))*ISNUMBER(MATCH(Recommendations[Id],L175:AY175,0)))/COUNTIF(L175:AY175,"&lt;&gt;"))</f>
        <v>0</v>
      </c>
      <c r="L175" s="243" t="s">
        <v>205</v>
      </c>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4662</v>
      </c>
      <c r="B176" s="237" t="s">
        <v>4663</v>
      </c>
      <c r="C176" s="237" t="s">
        <v>4664</v>
      </c>
      <c r="D176" s="237" t="s">
        <v>21</v>
      </c>
      <c r="E176" s="237" t="s">
        <v>4665</v>
      </c>
      <c r="F176" s="237" t="s">
        <v>21</v>
      </c>
      <c r="G176" s="237" t="s">
        <v>21</v>
      </c>
      <c r="H176" s="237" t="s">
        <v>4666</v>
      </c>
      <c r="I176" s="237" t="s">
        <v>4667</v>
      </c>
      <c r="J176" s="237" t="s">
        <v>4668</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1255</v>
      </c>
      <c r="B177" s="236" t="s">
        <v>4669</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4670</v>
      </c>
      <c r="B178" s="237" t="s">
        <v>4671</v>
      </c>
      <c r="C178" s="237" t="s">
        <v>4672</v>
      </c>
      <c r="D178" s="237" t="s">
        <v>4673</v>
      </c>
      <c r="E178" s="237" t="s">
        <v>4674</v>
      </c>
      <c r="F178" s="237" t="s">
        <v>4675</v>
      </c>
      <c r="G178" s="237" t="s">
        <v>21</v>
      </c>
      <c r="H178" s="237" t="s">
        <v>4676</v>
      </c>
      <c r="I178" s="237" t="s">
        <v>4677</v>
      </c>
      <c r="J178" s="237" t="s">
        <v>4678</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1259</v>
      </c>
      <c r="B179" s="236" t="s">
        <v>4679</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4680</v>
      </c>
      <c r="B180" s="237" t="s">
        <v>4681</v>
      </c>
      <c r="C180" s="237" t="s">
        <v>4682</v>
      </c>
      <c r="D180" s="237" t="s">
        <v>4673</v>
      </c>
      <c r="E180" s="237" t="s">
        <v>4683</v>
      </c>
      <c r="F180" s="237" t="s">
        <v>21</v>
      </c>
      <c r="G180" s="237" t="s">
        <v>21</v>
      </c>
      <c r="H180" s="237" t="s">
        <v>4684</v>
      </c>
      <c r="I180" s="237" t="s">
        <v>4196</v>
      </c>
      <c r="J180" s="237" t="s">
        <v>4685</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4686</v>
      </c>
      <c r="B181" s="237" t="s">
        <v>4687</v>
      </c>
      <c r="C181" s="237" t="s">
        <v>4688</v>
      </c>
      <c r="D181" s="237" t="s">
        <v>4689</v>
      </c>
      <c r="E181" s="237" t="s">
        <v>21</v>
      </c>
      <c r="F181" s="237" t="s">
        <v>21</v>
      </c>
      <c r="G181" s="237" t="s">
        <v>21</v>
      </c>
      <c r="H181" s="237" t="s">
        <v>4690</v>
      </c>
      <c r="I181" s="237" t="s">
        <v>4691</v>
      </c>
      <c r="J181" s="237" t="s">
        <v>4692</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4693</v>
      </c>
      <c r="B182" s="237" t="s">
        <v>4694</v>
      </c>
      <c r="C182" s="237" t="s">
        <v>4695</v>
      </c>
      <c r="D182" s="237" t="s">
        <v>4696</v>
      </c>
      <c r="E182" s="237" t="s">
        <v>21</v>
      </c>
      <c r="F182" s="237" t="s">
        <v>21</v>
      </c>
      <c r="G182" s="237" t="s">
        <v>21</v>
      </c>
      <c r="H182" s="237" t="s">
        <v>4697</v>
      </c>
      <c r="I182" s="237" t="s">
        <v>4196</v>
      </c>
      <c r="J182" s="237" t="s">
        <v>4698</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4699</v>
      </c>
      <c r="B183" s="235" t="s">
        <v>4700</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1289</v>
      </c>
      <c r="B184" s="236" t="s">
        <v>4701</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4702</v>
      </c>
      <c r="B185" s="237" t="s">
        <v>4703</v>
      </c>
      <c r="C185" s="237" t="s">
        <v>4704</v>
      </c>
      <c r="D185" s="237" t="s">
        <v>3968</v>
      </c>
      <c r="E185" s="237" t="s">
        <v>4705</v>
      </c>
      <c r="F185" s="237" t="s">
        <v>21</v>
      </c>
      <c r="G185" s="237" t="s">
        <v>21</v>
      </c>
      <c r="H185" s="237" t="s">
        <v>4706</v>
      </c>
      <c r="I185" s="237" t="s">
        <v>21</v>
      </c>
      <c r="J185" s="237" t="s">
        <v>4707</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4708</v>
      </c>
      <c r="B186" s="237" t="s">
        <v>4709</v>
      </c>
      <c r="C186" s="237" t="s">
        <v>3973</v>
      </c>
      <c r="D186" s="237" t="s">
        <v>4710</v>
      </c>
      <c r="E186" s="237" t="s">
        <v>21</v>
      </c>
      <c r="F186" s="237" t="s">
        <v>21</v>
      </c>
      <c r="G186" s="237" t="s">
        <v>21</v>
      </c>
      <c r="H186" s="237" t="s">
        <v>4711</v>
      </c>
      <c r="I186" s="237" t="s">
        <v>21</v>
      </c>
      <c r="J186" s="237" t="s">
        <v>4712</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1293</v>
      </c>
      <c r="B187" s="236" t="s">
        <v>4713</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4714</v>
      </c>
      <c r="B188" s="237" t="s">
        <v>4715</v>
      </c>
      <c r="C188" s="237" t="s">
        <v>4716</v>
      </c>
      <c r="D188" s="237" t="s">
        <v>4717</v>
      </c>
      <c r="E188" s="237" t="s">
        <v>21</v>
      </c>
      <c r="F188" s="237" t="s">
        <v>4718</v>
      </c>
      <c r="G188" s="237" t="s">
        <v>21</v>
      </c>
      <c r="H188" s="237" t="s">
        <v>4719</v>
      </c>
      <c r="I188" s="237" t="s">
        <v>4720</v>
      </c>
      <c r="J188" s="237" t="s">
        <v>4721</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4722</v>
      </c>
      <c r="B189" s="237" t="s">
        <v>4723</v>
      </c>
      <c r="C189" s="237" t="s">
        <v>4724</v>
      </c>
      <c r="D189" s="237" t="s">
        <v>4725</v>
      </c>
      <c r="E189" s="237" t="s">
        <v>21</v>
      </c>
      <c r="F189" s="237" t="s">
        <v>21</v>
      </c>
      <c r="G189" s="237" t="s">
        <v>21</v>
      </c>
      <c r="H189" s="237" t="s">
        <v>4726</v>
      </c>
      <c r="I189" s="237" t="s">
        <v>21</v>
      </c>
      <c r="J189" s="237" t="s">
        <v>4727</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4728</v>
      </c>
      <c r="B190" s="237" t="s">
        <v>4729</v>
      </c>
      <c r="C190" s="237" t="s">
        <v>4730</v>
      </c>
      <c r="D190" s="237" t="s">
        <v>4731</v>
      </c>
      <c r="E190" s="237" t="s">
        <v>21</v>
      </c>
      <c r="F190" s="237" t="s">
        <v>4732</v>
      </c>
      <c r="G190" s="237" t="s">
        <v>21</v>
      </c>
      <c r="H190" s="237" t="s">
        <v>4733</v>
      </c>
      <c r="I190" s="237" t="s">
        <v>21</v>
      </c>
      <c r="J190" s="237" t="s">
        <v>4734</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4735</v>
      </c>
      <c r="B191" s="237" t="s">
        <v>4736</v>
      </c>
      <c r="C191" s="237" t="s">
        <v>4737</v>
      </c>
      <c r="D191" s="237" t="s">
        <v>21</v>
      </c>
      <c r="E191" s="237" t="s">
        <v>21</v>
      </c>
      <c r="F191" s="237" t="s">
        <v>21</v>
      </c>
      <c r="G191" s="237" t="s">
        <v>21</v>
      </c>
      <c r="H191" s="237" t="s">
        <v>4738</v>
      </c>
      <c r="I191" s="237" t="s">
        <v>21</v>
      </c>
      <c r="J191" s="237" t="s">
        <v>4739</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4740</v>
      </c>
      <c r="B192" s="237" t="s">
        <v>4741</v>
      </c>
      <c r="C192" s="237" t="s">
        <v>4742</v>
      </c>
      <c r="D192" s="237" t="s">
        <v>4743</v>
      </c>
      <c r="E192" s="237" t="s">
        <v>4744</v>
      </c>
      <c r="F192" s="237" t="s">
        <v>21</v>
      </c>
      <c r="G192" s="237" t="s">
        <v>21</v>
      </c>
      <c r="H192" s="237" t="s">
        <v>4745</v>
      </c>
      <c r="I192" s="237" t="s">
        <v>21</v>
      </c>
      <c r="J192" s="237" t="s">
        <v>4746</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1297</v>
      </c>
      <c r="B193" s="236" t="s">
        <v>4747</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4748</v>
      </c>
      <c r="B194" s="237" t="s">
        <v>4749</v>
      </c>
      <c r="C194" s="237" t="s">
        <v>4750</v>
      </c>
      <c r="D194" s="237" t="s">
        <v>4743</v>
      </c>
      <c r="E194" s="237" t="s">
        <v>4744</v>
      </c>
      <c r="F194" s="237" t="s">
        <v>4751</v>
      </c>
      <c r="G194" s="237" t="s">
        <v>21</v>
      </c>
      <c r="H194" s="237" t="s">
        <v>4752</v>
      </c>
      <c r="I194" s="237" t="s">
        <v>21</v>
      </c>
      <c r="J194" s="237" t="s">
        <v>4753</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4754</v>
      </c>
      <c r="B195" s="237" t="s">
        <v>4755</v>
      </c>
      <c r="C195" s="237" t="s">
        <v>4756</v>
      </c>
      <c r="D195" s="237" t="s">
        <v>4757</v>
      </c>
      <c r="E195" s="237" t="s">
        <v>21</v>
      </c>
      <c r="F195" s="237" t="s">
        <v>21</v>
      </c>
      <c r="G195" s="237" t="s">
        <v>21</v>
      </c>
      <c r="H195" s="237" t="s">
        <v>4758</v>
      </c>
      <c r="I195" s="237" t="s">
        <v>21</v>
      </c>
      <c r="J195" s="237" t="s">
        <v>4759</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4760</v>
      </c>
      <c r="B196" s="237" t="s">
        <v>4761</v>
      </c>
      <c r="C196" s="237" t="s">
        <v>4762</v>
      </c>
      <c r="D196" s="237" t="s">
        <v>21</v>
      </c>
      <c r="E196" s="237" t="s">
        <v>4763</v>
      </c>
      <c r="F196" s="237" t="s">
        <v>21</v>
      </c>
      <c r="G196" s="237" t="s">
        <v>21</v>
      </c>
      <c r="H196" s="237" t="s">
        <v>4764</v>
      </c>
      <c r="I196" s="237" t="s">
        <v>21</v>
      </c>
      <c r="J196" s="237" t="s">
        <v>4765</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4766</v>
      </c>
      <c r="B197" s="237" t="s">
        <v>4767</v>
      </c>
      <c r="C197" s="237" t="s">
        <v>4768</v>
      </c>
      <c r="D197" s="237" t="s">
        <v>21</v>
      </c>
      <c r="E197" s="237" t="s">
        <v>21</v>
      </c>
      <c r="F197" s="237" t="s">
        <v>21</v>
      </c>
      <c r="G197" s="237" t="s">
        <v>21</v>
      </c>
      <c r="H197" s="237" t="s">
        <v>4769</v>
      </c>
      <c r="I197" s="237" t="s">
        <v>21</v>
      </c>
      <c r="J197" s="237" t="s">
        <v>4770</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4771</v>
      </c>
      <c r="B198" s="237" t="s">
        <v>4772</v>
      </c>
      <c r="C198" s="237" t="s">
        <v>4773</v>
      </c>
      <c r="D198" s="237" t="s">
        <v>4774</v>
      </c>
      <c r="E198" s="237" t="s">
        <v>21</v>
      </c>
      <c r="F198" s="237" t="s">
        <v>21</v>
      </c>
      <c r="G198" s="237" t="s">
        <v>21</v>
      </c>
      <c r="H198" s="237" t="s">
        <v>4775</v>
      </c>
      <c r="I198" s="237" t="s">
        <v>21</v>
      </c>
      <c r="J198" s="237" t="s">
        <v>4776</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1301</v>
      </c>
      <c r="B199" s="236" t="s">
        <v>4777</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4778</v>
      </c>
      <c r="B200" s="237" t="s">
        <v>4779</v>
      </c>
      <c r="C200" s="237" t="s">
        <v>4780</v>
      </c>
      <c r="D200" s="237" t="s">
        <v>21</v>
      </c>
      <c r="E200" s="237" t="s">
        <v>21</v>
      </c>
      <c r="F200" s="237" t="s">
        <v>21</v>
      </c>
      <c r="G200" s="237" t="s">
        <v>21</v>
      </c>
      <c r="H200" s="237" t="s">
        <v>4781</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4782</v>
      </c>
      <c r="B201" s="237" t="s">
        <v>4783</v>
      </c>
      <c r="C201" s="237" t="s">
        <v>4784</v>
      </c>
      <c r="D201" s="237" t="s">
        <v>4785</v>
      </c>
      <c r="E201" s="237" t="s">
        <v>21</v>
      </c>
      <c r="F201" s="237" t="s">
        <v>21</v>
      </c>
      <c r="G201" s="237" t="s">
        <v>21</v>
      </c>
      <c r="H201" s="237" t="s">
        <v>4786</v>
      </c>
      <c r="I201" s="237" t="s">
        <v>21</v>
      </c>
      <c r="J201" s="237" t="s">
        <v>4787</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4788</v>
      </c>
      <c r="B202" s="237" t="s">
        <v>4789</v>
      </c>
      <c r="C202" s="237" t="s">
        <v>4790</v>
      </c>
      <c r="D202" s="237" t="s">
        <v>21</v>
      </c>
      <c r="E202" s="237" t="s">
        <v>21</v>
      </c>
      <c r="F202" s="237" t="s">
        <v>21</v>
      </c>
      <c r="G202" s="237" t="s">
        <v>21</v>
      </c>
      <c r="H202" s="237" t="s">
        <v>4791</v>
      </c>
      <c r="I202" s="237" t="s">
        <v>21</v>
      </c>
      <c r="J202" s="237" t="s">
        <v>4792</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4793</v>
      </c>
      <c r="B203" s="237" t="s">
        <v>4794</v>
      </c>
      <c r="C203" s="237" t="s">
        <v>4795</v>
      </c>
      <c r="D203" s="237" t="s">
        <v>4796</v>
      </c>
      <c r="E203" s="237" t="s">
        <v>21</v>
      </c>
      <c r="F203" s="237" t="s">
        <v>21</v>
      </c>
      <c r="G203" s="237" t="s">
        <v>21</v>
      </c>
      <c r="H203" s="237" t="s">
        <v>4797</v>
      </c>
      <c r="I203" s="237" t="s">
        <v>21</v>
      </c>
      <c r="J203" s="237" t="s">
        <v>4798</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4799</v>
      </c>
      <c r="B204" s="237" t="s">
        <v>4800</v>
      </c>
      <c r="C204" s="237" t="s">
        <v>4801</v>
      </c>
      <c r="D204" s="237" t="s">
        <v>21</v>
      </c>
      <c r="E204" s="237" t="s">
        <v>21</v>
      </c>
      <c r="F204" s="237" t="s">
        <v>21</v>
      </c>
      <c r="G204" s="237" t="s">
        <v>21</v>
      </c>
      <c r="H204" s="237" t="s">
        <v>4802</v>
      </c>
      <c r="I204" s="237" t="s">
        <v>21</v>
      </c>
      <c r="J204" s="237" t="s">
        <v>4803</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4804</v>
      </c>
      <c r="B205" s="237" t="s">
        <v>4805</v>
      </c>
      <c r="C205" s="237" t="s">
        <v>4806</v>
      </c>
      <c r="D205" s="237" t="s">
        <v>21</v>
      </c>
      <c r="E205" s="237" t="s">
        <v>21</v>
      </c>
      <c r="F205" s="237" t="s">
        <v>21</v>
      </c>
      <c r="G205" s="237" t="s">
        <v>21</v>
      </c>
      <c r="H205" s="237" t="s">
        <v>4807</v>
      </c>
      <c r="I205" s="237" t="s">
        <v>4808</v>
      </c>
      <c r="J205" s="237" t="s">
        <v>4809</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4810</v>
      </c>
      <c r="B206" s="237" t="s">
        <v>4811</v>
      </c>
      <c r="C206" s="237" t="s">
        <v>4812</v>
      </c>
      <c r="D206" s="237" t="s">
        <v>21</v>
      </c>
      <c r="E206" s="237" t="s">
        <v>21</v>
      </c>
      <c r="F206" s="237" t="s">
        <v>21</v>
      </c>
      <c r="G206" s="237" t="s">
        <v>21</v>
      </c>
      <c r="H206" s="237" t="s">
        <v>4813</v>
      </c>
      <c r="I206" s="237" t="s">
        <v>21</v>
      </c>
      <c r="J206" s="237" t="s">
        <v>4814</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4815</v>
      </c>
      <c r="B207" s="237" t="s">
        <v>4816</v>
      </c>
      <c r="C207" s="237" t="s">
        <v>4812</v>
      </c>
      <c r="D207" s="237" t="s">
        <v>4817</v>
      </c>
      <c r="E207" s="237" t="s">
        <v>21</v>
      </c>
      <c r="F207" s="237" t="s">
        <v>21</v>
      </c>
      <c r="G207" s="237" t="s">
        <v>21</v>
      </c>
      <c r="H207" s="237" t="s">
        <v>4818</v>
      </c>
      <c r="I207" s="237" t="s">
        <v>21</v>
      </c>
      <c r="J207" s="237" t="s">
        <v>4819</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4820</v>
      </c>
      <c r="B208" s="237" t="s">
        <v>4821</v>
      </c>
      <c r="C208" s="237" t="s">
        <v>4822</v>
      </c>
      <c r="D208" s="237" t="s">
        <v>4817</v>
      </c>
      <c r="E208" s="237" t="s">
        <v>21</v>
      </c>
      <c r="F208" s="237" t="s">
        <v>4823</v>
      </c>
      <c r="G208" s="237" t="s">
        <v>4824</v>
      </c>
      <c r="H208" s="237" t="s">
        <v>4825</v>
      </c>
      <c r="I208" s="237" t="s">
        <v>4826</v>
      </c>
      <c r="J208" s="237" t="s">
        <v>4827</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4828</v>
      </c>
      <c r="B209" s="237" t="s">
        <v>4829</v>
      </c>
      <c r="C209" s="237" t="s">
        <v>4830</v>
      </c>
      <c r="D209" s="237" t="s">
        <v>4831</v>
      </c>
      <c r="E209" s="237" t="s">
        <v>21</v>
      </c>
      <c r="F209" s="237" t="s">
        <v>4823</v>
      </c>
      <c r="G209" s="237" t="s">
        <v>4832</v>
      </c>
      <c r="H209" s="237" t="s">
        <v>4833</v>
      </c>
      <c r="I209" s="237" t="s">
        <v>4826</v>
      </c>
      <c r="J209" s="237" t="s">
        <v>4834</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1305</v>
      </c>
      <c r="B210" s="236" t="s">
        <v>4835</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4836</v>
      </c>
      <c r="B211" s="237" t="s">
        <v>4837</v>
      </c>
      <c r="C211" s="237" t="s">
        <v>4838</v>
      </c>
      <c r="D211" s="237" t="s">
        <v>4839</v>
      </c>
      <c r="E211" s="237" t="s">
        <v>21</v>
      </c>
      <c r="F211" s="237" t="s">
        <v>21</v>
      </c>
      <c r="G211" s="237" t="s">
        <v>4840</v>
      </c>
      <c r="H211" s="237" t="s">
        <v>4841</v>
      </c>
      <c r="I211" s="237" t="s">
        <v>4842</v>
      </c>
      <c r="J211" s="237" t="s">
        <v>4843</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4844</v>
      </c>
      <c r="B212" s="237" t="s">
        <v>4845</v>
      </c>
      <c r="C212" s="237" t="s">
        <v>4846</v>
      </c>
      <c r="D212" s="237" t="s">
        <v>4847</v>
      </c>
      <c r="E212" s="237" t="s">
        <v>21</v>
      </c>
      <c r="F212" s="237" t="s">
        <v>4848</v>
      </c>
      <c r="G212" s="237" t="s">
        <v>21</v>
      </c>
      <c r="H212" s="237" t="s">
        <v>21</v>
      </c>
      <c r="I212" s="237" t="s">
        <v>21</v>
      </c>
      <c r="J212" s="237" t="s">
        <v>4849</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4850</v>
      </c>
      <c r="B213" s="237" t="s">
        <v>4851</v>
      </c>
      <c r="C213" s="237" t="s">
        <v>4852</v>
      </c>
      <c r="D213" s="237" t="s">
        <v>4853</v>
      </c>
      <c r="E213" s="237" t="s">
        <v>21</v>
      </c>
      <c r="F213" s="237" t="s">
        <v>4854</v>
      </c>
      <c r="G213" s="237" t="s">
        <v>21</v>
      </c>
      <c r="H213" s="237" t="s">
        <v>4855</v>
      </c>
      <c r="I213" s="237" t="s">
        <v>21</v>
      </c>
      <c r="J213" s="237" t="s">
        <v>4856</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4857</v>
      </c>
      <c r="B214" s="237" t="s">
        <v>4858</v>
      </c>
      <c r="C214" s="237" t="s">
        <v>4859</v>
      </c>
      <c r="D214" s="237" t="s">
        <v>4860</v>
      </c>
      <c r="E214" s="237" t="s">
        <v>21</v>
      </c>
      <c r="F214" s="237" t="s">
        <v>21</v>
      </c>
      <c r="G214" s="237" t="s">
        <v>21</v>
      </c>
      <c r="H214" s="237" t="s">
        <v>4861</v>
      </c>
      <c r="I214" s="237" t="s">
        <v>4196</v>
      </c>
      <c r="J214" s="237" t="s">
        <v>4862</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4863</v>
      </c>
      <c r="B215" s="237" t="s">
        <v>4864</v>
      </c>
      <c r="C215" s="237" t="s">
        <v>4865</v>
      </c>
      <c r="D215" s="237" t="s">
        <v>4866</v>
      </c>
      <c r="E215" s="237" t="s">
        <v>21</v>
      </c>
      <c r="F215" s="237" t="s">
        <v>21</v>
      </c>
      <c r="G215" s="237" t="s">
        <v>21</v>
      </c>
      <c r="H215" s="237" t="s">
        <v>4867</v>
      </c>
      <c r="I215" s="237" t="s">
        <v>21</v>
      </c>
      <c r="J215" s="237" t="s">
        <v>4868</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4869</v>
      </c>
      <c r="B216" s="235" t="s">
        <v>4870</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1319</v>
      </c>
      <c r="B217" s="236" t="s">
        <v>4871</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4872</v>
      </c>
      <c r="B218" s="237" t="s">
        <v>4873</v>
      </c>
      <c r="C218" s="237" t="s">
        <v>4874</v>
      </c>
      <c r="D218" s="237" t="s">
        <v>3968</v>
      </c>
      <c r="E218" s="237" t="s">
        <v>3754</v>
      </c>
      <c r="F218" s="237" t="s">
        <v>21</v>
      </c>
      <c r="G218" s="237" t="s">
        <v>21</v>
      </c>
      <c r="H218" s="237" t="s">
        <v>4875</v>
      </c>
      <c r="I218" s="237" t="s">
        <v>21</v>
      </c>
      <c r="J218" s="237" t="s">
        <v>4876</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4877</v>
      </c>
      <c r="B219" s="237" t="s">
        <v>4878</v>
      </c>
      <c r="C219" s="237" t="s">
        <v>3759</v>
      </c>
      <c r="D219" s="237" t="s">
        <v>3760</v>
      </c>
      <c r="E219" s="237" t="s">
        <v>21</v>
      </c>
      <c r="F219" s="237" t="s">
        <v>3762</v>
      </c>
      <c r="G219" s="237" t="s">
        <v>21</v>
      </c>
      <c r="H219" s="237" t="s">
        <v>4879</v>
      </c>
      <c r="I219" s="237" t="s">
        <v>21</v>
      </c>
      <c r="J219" s="237" t="s">
        <v>4880</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1323</v>
      </c>
      <c r="B220" s="236" t="s">
        <v>4881</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4882</v>
      </c>
      <c r="B221" s="237" t="s">
        <v>4883</v>
      </c>
      <c r="C221" s="237" t="s">
        <v>4884</v>
      </c>
      <c r="D221" s="237" t="s">
        <v>4885</v>
      </c>
      <c r="E221" s="237" t="s">
        <v>21</v>
      </c>
      <c r="F221" s="237" t="s">
        <v>21</v>
      </c>
      <c r="G221" s="237" t="s">
        <v>21</v>
      </c>
      <c r="H221" s="237" t="s">
        <v>4886</v>
      </c>
      <c r="I221" s="237" t="s">
        <v>21</v>
      </c>
      <c r="J221" s="237" t="s">
        <v>4887</v>
      </c>
      <c r="K221" s="240">
        <f>IF(COUNTIF(L221:AY221,"&lt;&gt;")=0,"",SUMPRODUCT(((Recommendations[ImplStatus]="Implemented")+(Recommendations[ImplStatus]="Compensated"))*ISNUMBER(MATCH(Recommendations[Id],L221:AY221,0)))/COUNTIF(L221:AY221,"&lt;&gt;"))</f>
        <v>0</v>
      </c>
      <c r="L221" s="243" t="s">
        <v>25</v>
      </c>
      <c r="M221" s="243" t="s">
        <v>30</v>
      </c>
      <c r="N221" s="243" t="s">
        <v>35</v>
      </c>
      <c r="O221" s="243" t="s">
        <v>40</v>
      </c>
      <c r="P221" s="243" t="s">
        <v>65</v>
      </c>
      <c r="Q221" s="243" t="s">
        <v>70</v>
      </c>
      <c r="R221" s="243" t="s">
        <v>75</v>
      </c>
      <c r="S221" s="243" t="s">
        <v>142</v>
      </c>
      <c r="T221" s="243" t="s">
        <v>147</v>
      </c>
      <c r="U221" s="243" t="s">
        <v>192</v>
      </c>
      <c r="V221" s="243" t="s">
        <v>197</v>
      </c>
      <c r="W221" s="243" t="s">
        <v>201</v>
      </c>
      <c r="X221" s="243" t="s">
        <v>277</v>
      </c>
      <c r="Y221" s="243" t="s">
        <v>282</v>
      </c>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4888</v>
      </c>
      <c r="B222" s="237" t="s">
        <v>4889</v>
      </c>
      <c r="C222" s="237" t="s">
        <v>4890</v>
      </c>
      <c r="D222" s="237" t="s">
        <v>4891</v>
      </c>
      <c r="E222" s="237" t="s">
        <v>21</v>
      </c>
      <c r="F222" s="237" t="s">
        <v>21</v>
      </c>
      <c r="G222" s="237" t="s">
        <v>21</v>
      </c>
      <c r="H222" s="237" t="s">
        <v>4892</v>
      </c>
      <c r="I222" s="237" t="s">
        <v>21</v>
      </c>
      <c r="J222" s="237" t="s">
        <v>4893</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4894</v>
      </c>
      <c r="B223" s="237" t="s">
        <v>4895</v>
      </c>
      <c r="C223" s="237" t="s">
        <v>4896</v>
      </c>
      <c r="D223" s="237" t="s">
        <v>21</v>
      </c>
      <c r="E223" s="237" t="s">
        <v>4897</v>
      </c>
      <c r="F223" s="237" t="s">
        <v>21</v>
      </c>
      <c r="G223" s="237" t="s">
        <v>21</v>
      </c>
      <c r="H223" s="237" t="s">
        <v>4898</v>
      </c>
      <c r="I223" s="237" t="s">
        <v>21</v>
      </c>
      <c r="J223" s="237" t="s">
        <v>4899</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4900</v>
      </c>
      <c r="B224" s="237" t="s">
        <v>4901</v>
      </c>
      <c r="C224" s="237" t="s">
        <v>4902</v>
      </c>
      <c r="D224" s="237" t="s">
        <v>21</v>
      </c>
      <c r="E224" s="237" t="s">
        <v>21</v>
      </c>
      <c r="F224" s="237" t="s">
        <v>21</v>
      </c>
      <c r="G224" s="237" t="s">
        <v>21</v>
      </c>
      <c r="H224" s="237" t="s">
        <v>4903</v>
      </c>
      <c r="I224" s="237" t="s">
        <v>21</v>
      </c>
      <c r="J224" s="237" t="s">
        <v>4904</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4905</v>
      </c>
      <c r="B225" s="237" t="s">
        <v>4906</v>
      </c>
      <c r="C225" s="237" t="s">
        <v>4907</v>
      </c>
      <c r="D225" s="237" t="s">
        <v>21</v>
      </c>
      <c r="E225" s="237" t="s">
        <v>21</v>
      </c>
      <c r="F225" s="237" t="s">
        <v>21</v>
      </c>
      <c r="G225" s="237" t="s">
        <v>21</v>
      </c>
      <c r="H225" s="237" t="s">
        <v>4908</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4909</v>
      </c>
      <c r="B226" s="237" t="s">
        <v>4910</v>
      </c>
      <c r="C226" s="237" t="s">
        <v>4911</v>
      </c>
      <c r="D226" s="237" t="s">
        <v>21</v>
      </c>
      <c r="E226" s="237" t="s">
        <v>21</v>
      </c>
      <c r="F226" s="237" t="s">
        <v>21</v>
      </c>
      <c r="G226" s="237" t="s">
        <v>21</v>
      </c>
      <c r="H226" s="237" t="s">
        <v>4912</v>
      </c>
      <c r="I226" s="237" t="s">
        <v>21</v>
      </c>
      <c r="J226" s="237" t="s">
        <v>4913</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4914</v>
      </c>
      <c r="B227" s="237" t="s">
        <v>4915</v>
      </c>
      <c r="C227" s="237" t="s">
        <v>4916</v>
      </c>
      <c r="D227" s="237" t="s">
        <v>21</v>
      </c>
      <c r="E227" s="237" t="s">
        <v>21</v>
      </c>
      <c r="F227" s="237" t="s">
        <v>21</v>
      </c>
      <c r="G227" s="237" t="s">
        <v>21</v>
      </c>
      <c r="H227" s="237" t="s">
        <v>4917</v>
      </c>
      <c r="I227" s="237" t="s">
        <v>21</v>
      </c>
      <c r="J227" s="237" t="s">
        <v>4918</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4919</v>
      </c>
      <c r="B228" s="237" t="s">
        <v>4920</v>
      </c>
      <c r="C228" s="237" t="s">
        <v>4921</v>
      </c>
      <c r="D228" s="237" t="s">
        <v>21</v>
      </c>
      <c r="E228" s="237" t="s">
        <v>21</v>
      </c>
      <c r="F228" s="237" t="s">
        <v>21</v>
      </c>
      <c r="G228" s="237" t="s">
        <v>21</v>
      </c>
      <c r="H228" s="237" t="s">
        <v>4922</v>
      </c>
      <c r="I228" s="237" t="s">
        <v>21</v>
      </c>
      <c r="J228" s="237" t="s">
        <v>4923</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4924</v>
      </c>
      <c r="B229" s="237" t="s">
        <v>4925</v>
      </c>
      <c r="C229" s="237" t="s">
        <v>4926</v>
      </c>
      <c r="D229" s="237" t="s">
        <v>21</v>
      </c>
      <c r="E229" s="237" t="s">
        <v>21</v>
      </c>
      <c r="F229" s="237" t="s">
        <v>21</v>
      </c>
      <c r="G229" s="237" t="s">
        <v>21</v>
      </c>
      <c r="H229" s="237" t="s">
        <v>4927</v>
      </c>
      <c r="I229" s="237" t="s">
        <v>21</v>
      </c>
      <c r="J229" s="237" t="s">
        <v>4928</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1327</v>
      </c>
      <c r="B230" s="236" t="s">
        <v>4929</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4930</v>
      </c>
      <c r="B231" s="237" t="s">
        <v>4931</v>
      </c>
      <c r="C231" s="237" t="s">
        <v>4932</v>
      </c>
      <c r="D231" s="237" t="s">
        <v>4933</v>
      </c>
      <c r="E231" s="237" t="s">
        <v>21</v>
      </c>
      <c r="F231" s="237" t="s">
        <v>21</v>
      </c>
      <c r="G231" s="237" t="s">
        <v>21</v>
      </c>
      <c r="H231" s="237" t="s">
        <v>4934</v>
      </c>
      <c r="I231" s="237" t="s">
        <v>21</v>
      </c>
      <c r="J231" s="237" t="s">
        <v>4935</v>
      </c>
      <c r="K231" s="240">
        <f>IF(COUNTIF(L231:AY231,"&lt;&gt;")=0,"",SUMPRODUCT(((Recommendations[ImplStatus]="Implemented")+(Recommendations[ImplStatus]="Compensated"))*ISNUMBER(MATCH(Recommendations[Id],L231:AY231,0)))/COUNTIF(L231:AY231,"&lt;&gt;"))</f>
        <v>0</v>
      </c>
      <c r="L231" s="243" t="s">
        <v>70</v>
      </c>
      <c r="M231" s="243" t="s">
        <v>75</v>
      </c>
      <c r="N231" s="243" t="s">
        <v>147</v>
      </c>
      <c r="O231" s="243" t="s">
        <v>192</v>
      </c>
      <c r="P231" s="243" t="s">
        <v>201</v>
      </c>
      <c r="Q231" s="243" t="s">
        <v>277</v>
      </c>
      <c r="R231" s="243" t="s">
        <v>282</v>
      </c>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4936</v>
      </c>
      <c r="B232" s="237" t="s">
        <v>4937</v>
      </c>
      <c r="C232" s="237" t="s">
        <v>4938</v>
      </c>
      <c r="D232" s="237" t="s">
        <v>4939</v>
      </c>
      <c r="E232" s="237" t="s">
        <v>21</v>
      </c>
      <c r="F232" s="237" t="s">
        <v>21</v>
      </c>
      <c r="G232" s="237" t="s">
        <v>21</v>
      </c>
      <c r="H232" s="237" t="s">
        <v>4940</v>
      </c>
      <c r="I232" s="237" t="s">
        <v>21</v>
      </c>
      <c r="J232" s="237" t="s">
        <v>4941</v>
      </c>
      <c r="K232" s="240">
        <f>IF(COUNTIF(L232:AY232,"&lt;&gt;")=0,"",SUMPRODUCT(((Recommendations[ImplStatus]="Implemented")+(Recommendations[ImplStatus]="Compensated"))*ISNUMBER(MATCH(Recommendations[Id],L232:AY232,0)))/COUNTIF(L232:AY232,"&lt;&gt;"))</f>
        <v>0</v>
      </c>
      <c r="L232" s="243" t="s">
        <v>623</v>
      </c>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4942</v>
      </c>
      <c r="B233" s="237" t="s">
        <v>4943</v>
      </c>
      <c r="C233" s="237" t="s">
        <v>4944</v>
      </c>
      <c r="D233" s="237" t="s">
        <v>4945</v>
      </c>
      <c r="E233" s="237" t="s">
        <v>21</v>
      </c>
      <c r="F233" s="237" t="s">
        <v>21</v>
      </c>
      <c r="G233" s="237" t="s">
        <v>21</v>
      </c>
      <c r="H233" s="237" t="s">
        <v>4946</v>
      </c>
      <c r="I233" s="237" t="s">
        <v>21</v>
      </c>
      <c r="J233" s="237" t="s">
        <v>4947</v>
      </c>
      <c r="K233" s="240">
        <f>IF(COUNTIF(L233:AY233,"&lt;&gt;")=0,"",SUMPRODUCT(((Recommendations[ImplStatus]="Implemented")+(Recommendations[ImplStatus]="Compensated"))*ISNUMBER(MATCH(Recommendations[Id],L233:AY233,0)))/COUNTIF(L233:AY233,"&lt;&gt;"))</f>
        <v>0</v>
      </c>
      <c r="L233" s="243" t="s">
        <v>623</v>
      </c>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4948</v>
      </c>
      <c r="B234" s="237" t="s">
        <v>4949</v>
      </c>
      <c r="C234" s="237" t="s">
        <v>4950</v>
      </c>
      <c r="D234" s="237" t="s">
        <v>4951</v>
      </c>
      <c r="E234" s="237" t="s">
        <v>21</v>
      </c>
      <c r="F234" s="237" t="s">
        <v>21</v>
      </c>
      <c r="G234" s="237" t="s">
        <v>21</v>
      </c>
      <c r="H234" s="237" t="s">
        <v>4952</v>
      </c>
      <c r="I234" s="237" t="s">
        <v>21</v>
      </c>
      <c r="J234" s="237" t="s">
        <v>4953</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1331</v>
      </c>
      <c r="B235" s="236" t="s">
        <v>4954</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4955</v>
      </c>
      <c r="B236" s="237" t="s">
        <v>4956</v>
      </c>
      <c r="C236" s="237" t="s">
        <v>4957</v>
      </c>
      <c r="D236" s="237" t="s">
        <v>4958</v>
      </c>
      <c r="E236" s="237" t="s">
        <v>21</v>
      </c>
      <c r="F236" s="237" t="s">
        <v>21</v>
      </c>
      <c r="G236" s="237" t="s">
        <v>21</v>
      </c>
      <c r="H236" s="237" t="s">
        <v>4959</v>
      </c>
      <c r="I236" s="237" t="s">
        <v>21</v>
      </c>
      <c r="J236" s="237" t="s">
        <v>4960</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4961</v>
      </c>
      <c r="B237" s="237" t="s">
        <v>4962</v>
      </c>
      <c r="C237" s="237" t="s">
        <v>4963</v>
      </c>
      <c r="D237" s="237" t="s">
        <v>4964</v>
      </c>
      <c r="E237" s="237" t="s">
        <v>21</v>
      </c>
      <c r="F237" s="237" t="s">
        <v>21</v>
      </c>
      <c r="G237" s="237" t="s">
        <v>4965</v>
      </c>
      <c r="H237" s="237" t="s">
        <v>4966</v>
      </c>
      <c r="I237" s="237" t="s">
        <v>4196</v>
      </c>
      <c r="J237" s="237" t="s">
        <v>4967</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4968</v>
      </c>
      <c r="B238" s="237" t="s">
        <v>4969</v>
      </c>
      <c r="C238" s="237" t="s">
        <v>4970</v>
      </c>
      <c r="D238" s="237" t="s">
        <v>21</v>
      </c>
      <c r="E238" s="237" t="s">
        <v>21</v>
      </c>
      <c r="F238" s="237" t="s">
        <v>21</v>
      </c>
      <c r="G238" s="237" t="s">
        <v>21</v>
      </c>
      <c r="H238" s="237" t="s">
        <v>4971</v>
      </c>
      <c r="I238" s="237" t="s">
        <v>4972</v>
      </c>
      <c r="J238" s="237" t="s">
        <v>4973</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4974</v>
      </c>
      <c r="B239" s="237" t="s">
        <v>4975</v>
      </c>
      <c r="C239" s="237" t="s">
        <v>4976</v>
      </c>
      <c r="D239" s="237" t="s">
        <v>21</v>
      </c>
      <c r="E239" s="237" t="s">
        <v>21</v>
      </c>
      <c r="F239" s="237" t="s">
        <v>21</v>
      </c>
      <c r="G239" s="237" t="s">
        <v>21</v>
      </c>
      <c r="H239" s="237" t="s">
        <v>4977</v>
      </c>
      <c r="I239" s="237" t="s">
        <v>4196</v>
      </c>
      <c r="J239" s="237" t="s">
        <v>4978</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4979</v>
      </c>
      <c r="B240" s="237" t="s">
        <v>4980</v>
      </c>
      <c r="C240" s="237" t="s">
        <v>4981</v>
      </c>
      <c r="D240" s="237" t="s">
        <v>4982</v>
      </c>
      <c r="E240" s="237" t="s">
        <v>21</v>
      </c>
      <c r="F240" s="237" t="s">
        <v>21</v>
      </c>
      <c r="G240" s="237" t="s">
        <v>21</v>
      </c>
      <c r="H240" s="237" t="s">
        <v>4983</v>
      </c>
      <c r="I240" s="237" t="s">
        <v>21</v>
      </c>
      <c r="J240" s="237" t="s">
        <v>4984</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1335</v>
      </c>
      <c r="B241" s="236" t="s">
        <v>4985</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4986</v>
      </c>
      <c r="B242" s="237" t="s">
        <v>4987</v>
      </c>
      <c r="C242" s="237" t="s">
        <v>4988</v>
      </c>
      <c r="D242" s="237" t="s">
        <v>21</v>
      </c>
      <c r="E242" s="237" t="s">
        <v>21</v>
      </c>
      <c r="F242" s="237" t="s">
        <v>4989</v>
      </c>
      <c r="G242" s="237" t="s">
        <v>21</v>
      </c>
      <c r="H242" s="237" t="s">
        <v>4990</v>
      </c>
      <c r="I242" s="237" t="s">
        <v>21</v>
      </c>
      <c r="J242" s="237" t="s">
        <v>4991</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1339</v>
      </c>
      <c r="B243" s="236" t="s">
        <v>4992</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4993</v>
      </c>
      <c r="B244" s="237" t="s">
        <v>4994</v>
      </c>
      <c r="C244" s="237" t="s">
        <v>4995</v>
      </c>
      <c r="D244" s="237" t="s">
        <v>21</v>
      </c>
      <c r="E244" s="237" t="s">
        <v>21</v>
      </c>
      <c r="F244" s="237" t="s">
        <v>4996</v>
      </c>
      <c r="G244" s="237" t="s">
        <v>21</v>
      </c>
      <c r="H244" s="237" t="s">
        <v>4997</v>
      </c>
      <c r="I244" s="237" t="s">
        <v>4998</v>
      </c>
      <c r="J244" s="237" t="s">
        <v>4999</v>
      </c>
      <c r="K244" s="240">
        <f>IF(COUNTIF(L244:AY244,"&lt;&gt;")=0,"",SUMPRODUCT(((Recommendations[ImplStatus]="Implemented")+(Recommendations[ImplStatus]="Compensated"))*ISNUMBER(MATCH(Recommendations[Id],L244:AY244,0)))/COUNTIF(L244:AY244,"&lt;&gt;"))</f>
        <v>0</v>
      </c>
      <c r="L244" s="243" t="s">
        <v>65</v>
      </c>
      <c r="M244" s="243" t="s">
        <v>157</v>
      </c>
      <c r="N244" s="243" t="s">
        <v>172</v>
      </c>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5000</v>
      </c>
      <c r="B245" s="237" t="s">
        <v>5001</v>
      </c>
      <c r="C245" s="237" t="s">
        <v>5002</v>
      </c>
      <c r="D245" s="237" t="s">
        <v>5003</v>
      </c>
      <c r="E245" s="237" t="s">
        <v>21</v>
      </c>
      <c r="F245" s="237" t="s">
        <v>21</v>
      </c>
      <c r="G245" s="237" t="s">
        <v>21</v>
      </c>
      <c r="H245" s="237" t="s">
        <v>5004</v>
      </c>
      <c r="I245" s="237" t="s">
        <v>21</v>
      </c>
      <c r="J245" s="237" t="s">
        <v>5005</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5006</v>
      </c>
      <c r="B246" s="237" t="s">
        <v>5007</v>
      </c>
      <c r="C246" s="237" t="s">
        <v>5008</v>
      </c>
      <c r="D246" s="237" t="s">
        <v>21</v>
      </c>
      <c r="E246" s="237" t="s">
        <v>21</v>
      </c>
      <c r="F246" s="237" t="s">
        <v>21</v>
      </c>
      <c r="G246" s="237" t="s">
        <v>21</v>
      </c>
      <c r="H246" s="237" t="s">
        <v>5009</v>
      </c>
      <c r="I246" s="237" t="s">
        <v>21</v>
      </c>
      <c r="J246" s="237" t="s">
        <v>5010</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1343</v>
      </c>
      <c r="B247" s="236" t="s">
        <v>5011</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5012</v>
      </c>
      <c r="B248" s="237" t="s">
        <v>5013</v>
      </c>
      <c r="C248" s="237" t="s">
        <v>5014</v>
      </c>
      <c r="D248" s="237" t="s">
        <v>5015</v>
      </c>
      <c r="E248" s="237" t="s">
        <v>21</v>
      </c>
      <c r="F248" s="237" t="s">
        <v>21</v>
      </c>
      <c r="G248" s="237" t="s">
        <v>21</v>
      </c>
      <c r="H248" s="237" t="s">
        <v>5016</v>
      </c>
      <c r="I248" s="237" t="s">
        <v>5017</v>
      </c>
      <c r="J248" s="237" t="s">
        <v>5018</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5019</v>
      </c>
      <c r="B249" s="237" t="s">
        <v>5020</v>
      </c>
      <c r="C249" s="237" t="s">
        <v>5014</v>
      </c>
      <c r="D249" s="237" t="s">
        <v>5021</v>
      </c>
      <c r="E249" s="237" t="s">
        <v>21</v>
      </c>
      <c r="F249" s="237" t="s">
        <v>21</v>
      </c>
      <c r="G249" s="237" t="s">
        <v>21</v>
      </c>
      <c r="H249" s="237" t="s">
        <v>5016</v>
      </c>
      <c r="I249" s="237" t="s">
        <v>5022</v>
      </c>
      <c r="J249" s="237" t="s">
        <v>5023</v>
      </c>
      <c r="K249" s="240">
        <f>IF(COUNTIF(L249:AY249,"&lt;&gt;")=0,"",SUMPRODUCT(((Recommendations[ImplStatus]="Implemented")+(Recommendations[ImplStatus]="Compensated"))*ISNUMBER(MATCH(Recommendations[Id],L249:AY249,0)))/COUNTIF(L249:AY249,"&lt;&gt;"))</f>
        <v>0</v>
      </c>
      <c r="L249" s="243" t="s">
        <v>152</v>
      </c>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5024</v>
      </c>
      <c r="B250" s="237" t="s">
        <v>5025</v>
      </c>
      <c r="C250" s="237" t="s">
        <v>5026</v>
      </c>
      <c r="D250" s="237" t="s">
        <v>5027</v>
      </c>
      <c r="E250" s="237" t="s">
        <v>21</v>
      </c>
      <c r="F250" s="237" t="s">
        <v>21</v>
      </c>
      <c r="G250" s="237" t="s">
        <v>21</v>
      </c>
      <c r="H250" s="237" t="s">
        <v>5028</v>
      </c>
      <c r="I250" s="237" t="s">
        <v>21</v>
      </c>
      <c r="J250" s="237" t="s">
        <v>5029</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5030</v>
      </c>
      <c r="B251" s="235" t="s">
        <v>5031</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1349</v>
      </c>
      <c r="B252" s="236" t="s">
        <v>5032</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5033</v>
      </c>
      <c r="B253" s="237" t="s">
        <v>5034</v>
      </c>
      <c r="C253" s="237" t="s">
        <v>5035</v>
      </c>
      <c r="D253" s="237" t="s">
        <v>3968</v>
      </c>
      <c r="E253" s="237" t="s">
        <v>3754</v>
      </c>
      <c r="F253" s="237" t="s">
        <v>21</v>
      </c>
      <c r="G253" s="237" t="s">
        <v>21</v>
      </c>
      <c r="H253" s="237" t="s">
        <v>5036</v>
      </c>
      <c r="I253" s="237" t="s">
        <v>21</v>
      </c>
      <c r="J253" s="237" t="s">
        <v>5037</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5038</v>
      </c>
      <c r="B254" s="237" t="s">
        <v>5039</v>
      </c>
      <c r="C254" s="237" t="s">
        <v>3759</v>
      </c>
      <c r="D254" s="237" t="s">
        <v>3760</v>
      </c>
      <c r="E254" s="237" t="s">
        <v>21</v>
      </c>
      <c r="F254" s="237" t="s">
        <v>3762</v>
      </c>
      <c r="G254" s="237" t="s">
        <v>21</v>
      </c>
      <c r="H254" s="237" t="s">
        <v>5040</v>
      </c>
      <c r="I254" s="237" t="s">
        <v>21</v>
      </c>
      <c r="J254" s="237" t="s">
        <v>5041</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1353</v>
      </c>
      <c r="B255" s="236" t="s">
        <v>5042</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5043</v>
      </c>
      <c r="B256" s="237" t="s">
        <v>5044</v>
      </c>
      <c r="C256" s="237" t="s">
        <v>5045</v>
      </c>
      <c r="D256" s="237" t="s">
        <v>5046</v>
      </c>
      <c r="E256" s="237" t="s">
        <v>5047</v>
      </c>
      <c r="F256" s="237" t="s">
        <v>5048</v>
      </c>
      <c r="G256" s="237" t="s">
        <v>21</v>
      </c>
      <c r="H256" s="237" t="s">
        <v>5049</v>
      </c>
      <c r="I256" s="237" t="s">
        <v>21</v>
      </c>
      <c r="J256" s="237" t="s">
        <v>5050</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5051</v>
      </c>
      <c r="B257" s="237" t="s">
        <v>5052</v>
      </c>
      <c r="C257" s="237" t="s">
        <v>5053</v>
      </c>
      <c r="D257" s="237" t="s">
        <v>5054</v>
      </c>
      <c r="E257" s="237" t="s">
        <v>21</v>
      </c>
      <c r="F257" s="237" t="s">
        <v>21</v>
      </c>
      <c r="G257" s="237" t="s">
        <v>21</v>
      </c>
      <c r="H257" s="237" t="s">
        <v>5055</v>
      </c>
      <c r="I257" s="237" t="s">
        <v>21</v>
      </c>
      <c r="J257" s="237" t="s">
        <v>5056</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1358</v>
      </c>
      <c r="B258" s="236" t="s">
        <v>5057</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5058</v>
      </c>
      <c r="B259" s="237" t="s">
        <v>5059</v>
      </c>
      <c r="C259" s="237" t="s">
        <v>5060</v>
      </c>
      <c r="D259" s="237" t="s">
        <v>5061</v>
      </c>
      <c r="E259" s="237" t="s">
        <v>5062</v>
      </c>
      <c r="F259" s="237" t="s">
        <v>21</v>
      </c>
      <c r="G259" s="237" t="s">
        <v>21</v>
      </c>
      <c r="H259" s="237" t="s">
        <v>5063</v>
      </c>
      <c r="I259" s="237" t="s">
        <v>21</v>
      </c>
      <c r="J259" s="237" t="s">
        <v>5064</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5065</v>
      </c>
      <c r="B260" s="237" t="s">
        <v>5066</v>
      </c>
      <c r="C260" s="237" t="s">
        <v>5067</v>
      </c>
      <c r="D260" s="237" t="s">
        <v>21</v>
      </c>
      <c r="E260" s="237" t="s">
        <v>21</v>
      </c>
      <c r="F260" s="237" t="s">
        <v>21</v>
      </c>
      <c r="G260" s="237" t="s">
        <v>21</v>
      </c>
      <c r="H260" s="237" t="s">
        <v>5068</v>
      </c>
      <c r="I260" s="237" t="s">
        <v>5069</v>
      </c>
      <c r="J260" s="237" t="s">
        <v>5070</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5071</v>
      </c>
      <c r="B261" s="237" t="s">
        <v>5072</v>
      </c>
      <c r="C261" s="237" t="s">
        <v>5073</v>
      </c>
      <c r="D261" s="237" t="s">
        <v>5074</v>
      </c>
      <c r="E261" s="237" t="s">
        <v>21</v>
      </c>
      <c r="F261" s="237" t="s">
        <v>21</v>
      </c>
      <c r="G261" s="237" t="s">
        <v>21</v>
      </c>
      <c r="H261" s="237" t="s">
        <v>5075</v>
      </c>
      <c r="I261" s="237" t="s">
        <v>5076</v>
      </c>
      <c r="J261" s="237" t="s">
        <v>5077</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5078</v>
      </c>
      <c r="B262" s="237" t="s">
        <v>5079</v>
      </c>
      <c r="C262" s="237" t="s">
        <v>5080</v>
      </c>
      <c r="D262" s="237" t="s">
        <v>5081</v>
      </c>
      <c r="E262" s="237" t="s">
        <v>21</v>
      </c>
      <c r="F262" s="237" t="s">
        <v>21</v>
      </c>
      <c r="G262" s="237" t="s">
        <v>21</v>
      </c>
      <c r="H262" s="237" t="s">
        <v>5082</v>
      </c>
      <c r="I262" s="237" t="s">
        <v>5083</v>
      </c>
      <c r="J262" s="237" t="s">
        <v>5084</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5085</v>
      </c>
      <c r="B263" s="237" t="s">
        <v>5086</v>
      </c>
      <c r="C263" s="237" t="s">
        <v>5087</v>
      </c>
      <c r="D263" s="237" t="s">
        <v>5088</v>
      </c>
      <c r="E263" s="237" t="s">
        <v>21</v>
      </c>
      <c r="F263" s="237" t="s">
        <v>21</v>
      </c>
      <c r="G263" s="237" t="s">
        <v>5089</v>
      </c>
      <c r="H263" s="237" t="s">
        <v>3992</v>
      </c>
      <c r="I263" s="237" t="s">
        <v>5090</v>
      </c>
      <c r="J263" s="237" t="s">
        <v>5091</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5092</v>
      </c>
      <c r="B264" s="237" t="s">
        <v>5093</v>
      </c>
      <c r="C264" s="237" t="s">
        <v>5080</v>
      </c>
      <c r="D264" s="237" t="s">
        <v>5094</v>
      </c>
      <c r="E264" s="237" t="s">
        <v>21</v>
      </c>
      <c r="F264" s="237" t="s">
        <v>21</v>
      </c>
      <c r="G264" s="237" t="s">
        <v>21</v>
      </c>
      <c r="H264" s="237" t="s">
        <v>5095</v>
      </c>
      <c r="I264" s="237" t="s">
        <v>21</v>
      </c>
      <c r="J264" s="237" t="s">
        <v>5096</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1362</v>
      </c>
      <c r="B265" s="236" t="s">
        <v>5097</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5098</v>
      </c>
      <c r="B266" s="237" t="s">
        <v>5099</v>
      </c>
      <c r="C266" s="237" t="s">
        <v>5100</v>
      </c>
      <c r="D266" s="237" t="s">
        <v>5101</v>
      </c>
      <c r="E266" s="237" t="s">
        <v>5102</v>
      </c>
      <c r="F266" s="237" t="s">
        <v>21</v>
      </c>
      <c r="G266" s="237" t="s">
        <v>5103</v>
      </c>
      <c r="H266" s="237" t="s">
        <v>5104</v>
      </c>
      <c r="I266" s="237" t="s">
        <v>5105</v>
      </c>
      <c r="J266" s="237" t="s">
        <v>5106</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5107</v>
      </c>
      <c r="B267" s="237" t="s">
        <v>5108</v>
      </c>
      <c r="C267" s="237" t="s">
        <v>5109</v>
      </c>
      <c r="D267" s="237" t="s">
        <v>5110</v>
      </c>
      <c r="E267" s="237" t="s">
        <v>21</v>
      </c>
      <c r="F267" s="237" t="s">
        <v>21</v>
      </c>
      <c r="G267" s="237" t="s">
        <v>21</v>
      </c>
      <c r="H267" s="237" t="s">
        <v>5111</v>
      </c>
      <c r="I267" s="237" t="s">
        <v>21</v>
      </c>
      <c r="J267" s="237" t="s">
        <v>5112</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5113</v>
      </c>
      <c r="B268" s="237" t="s">
        <v>5114</v>
      </c>
      <c r="C268" s="237" t="s">
        <v>5115</v>
      </c>
      <c r="D268" s="237" t="s">
        <v>5110</v>
      </c>
      <c r="E268" s="237" t="s">
        <v>21</v>
      </c>
      <c r="F268" s="237" t="s">
        <v>21</v>
      </c>
      <c r="G268" s="237" t="s">
        <v>5116</v>
      </c>
      <c r="H268" s="237" t="s">
        <v>5117</v>
      </c>
      <c r="I268" s="237" t="s">
        <v>21</v>
      </c>
      <c r="J268" s="237" t="s">
        <v>5118</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5119</v>
      </c>
      <c r="B269" s="237" t="s">
        <v>5120</v>
      </c>
      <c r="C269" s="237" t="s">
        <v>5115</v>
      </c>
      <c r="D269" s="237" t="s">
        <v>5121</v>
      </c>
      <c r="E269" s="237" t="s">
        <v>21</v>
      </c>
      <c r="F269" s="237" t="s">
        <v>21</v>
      </c>
      <c r="G269" s="237" t="s">
        <v>21</v>
      </c>
      <c r="H269" s="237" t="s">
        <v>5122</v>
      </c>
      <c r="I269" s="237" t="s">
        <v>21</v>
      </c>
      <c r="J269" s="237" t="s">
        <v>5123</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5124</v>
      </c>
      <c r="B270" s="237" t="s">
        <v>5125</v>
      </c>
      <c r="C270" s="237" t="s">
        <v>5126</v>
      </c>
      <c r="D270" s="237" t="s">
        <v>5127</v>
      </c>
      <c r="E270" s="237" t="s">
        <v>21</v>
      </c>
      <c r="F270" s="237" t="s">
        <v>21</v>
      </c>
      <c r="G270" s="237" t="s">
        <v>21</v>
      </c>
      <c r="H270" s="237" t="s">
        <v>5128</v>
      </c>
      <c r="I270" s="237" t="s">
        <v>21</v>
      </c>
      <c r="J270" s="237" t="s">
        <v>5129</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5130</v>
      </c>
      <c r="B271" s="237" t="s">
        <v>5131</v>
      </c>
      <c r="C271" s="237" t="s">
        <v>5132</v>
      </c>
      <c r="D271" s="237" t="s">
        <v>5133</v>
      </c>
      <c r="E271" s="237" t="s">
        <v>21</v>
      </c>
      <c r="F271" s="237" t="s">
        <v>21</v>
      </c>
      <c r="G271" s="237" t="s">
        <v>21</v>
      </c>
      <c r="H271" s="237" t="s">
        <v>5134</v>
      </c>
      <c r="I271" s="237" t="s">
        <v>5135</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5136</v>
      </c>
      <c r="B272" s="237" t="s">
        <v>5137</v>
      </c>
      <c r="C272" s="237" t="s">
        <v>5138</v>
      </c>
      <c r="D272" s="237" t="s">
        <v>5139</v>
      </c>
      <c r="E272" s="237" t="s">
        <v>21</v>
      </c>
      <c r="F272" s="237" t="s">
        <v>21</v>
      </c>
      <c r="G272" s="237" t="s">
        <v>21</v>
      </c>
      <c r="H272" s="237" t="s">
        <v>5140</v>
      </c>
      <c r="I272" s="237" t="s">
        <v>5141</v>
      </c>
      <c r="J272" s="237" t="s">
        <v>5142</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1366</v>
      </c>
      <c r="B273" s="236" t="s">
        <v>5143</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5144</v>
      </c>
      <c r="B274" s="237" t="s">
        <v>5145</v>
      </c>
      <c r="C274" s="237" t="s">
        <v>5146</v>
      </c>
      <c r="D274" s="237" t="s">
        <v>5139</v>
      </c>
      <c r="E274" s="237" t="s">
        <v>5147</v>
      </c>
      <c r="F274" s="237" t="s">
        <v>21</v>
      </c>
      <c r="G274" s="237" t="s">
        <v>21</v>
      </c>
      <c r="H274" s="237" t="s">
        <v>5148</v>
      </c>
      <c r="I274" s="237" t="s">
        <v>21</v>
      </c>
      <c r="J274" s="237" t="s">
        <v>5149</v>
      </c>
      <c r="K274" s="240">
        <f>IF(COUNTIF(L274:AY274,"&lt;&gt;")=0,"",SUMPRODUCT(((Recommendations[ImplStatus]="Implemented")+(Recommendations[ImplStatus]="Compensated"))*ISNUMBER(MATCH(Recommendations[Id],L274:AY274,0)))/COUNTIF(L274:AY274,"&lt;&gt;"))</f>
        <v>0</v>
      </c>
      <c r="L274" s="243" t="s">
        <v>187</v>
      </c>
      <c r="M274" s="243" t="s">
        <v>242</v>
      </c>
      <c r="N274" s="243" t="s">
        <v>430</v>
      </c>
      <c r="O274" s="243" t="s">
        <v>509</v>
      </c>
      <c r="P274" s="243" t="s">
        <v>544</v>
      </c>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5150</v>
      </c>
      <c r="B275" s="237" t="s">
        <v>5151</v>
      </c>
      <c r="C275" s="237" t="s">
        <v>5152</v>
      </c>
      <c r="D275" s="237" t="s">
        <v>5153</v>
      </c>
      <c r="E275" s="237" t="s">
        <v>21</v>
      </c>
      <c r="F275" s="237" t="s">
        <v>21</v>
      </c>
      <c r="G275" s="237" t="s">
        <v>21</v>
      </c>
      <c r="H275" s="237" t="s">
        <v>5154</v>
      </c>
      <c r="I275" s="237" t="s">
        <v>21</v>
      </c>
      <c r="J275" s="237" t="s">
        <v>5155</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5156</v>
      </c>
      <c r="B276" s="237" t="s">
        <v>5157</v>
      </c>
      <c r="C276" s="237" t="s">
        <v>5158</v>
      </c>
      <c r="D276" s="237" t="s">
        <v>5159</v>
      </c>
      <c r="E276" s="237" t="s">
        <v>21</v>
      </c>
      <c r="F276" s="237" t="s">
        <v>5160</v>
      </c>
      <c r="G276" s="237" t="s">
        <v>21</v>
      </c>
      <c r="H276" s="237" t="s">
        <v>5161</v>
      </c>
      <c r="I276" s="237" t="s">
        <v>5162</v>
      </c>
      <c r="J276" s="237" t="s">
        <v>5163</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5164</v>
      </c>
      <c r="B277" s="236" t="s">
        <v>5165</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5166</v>
      </c>
      <c r="B278" s="237" t="s">
        <v>5167</v>
      </c>
      <c r="C278" s="237" t="s">
        <v>5168</v>
      </c>
      <c r="D278" s="237" t="s">
        <v>5169</v>
      </c>
      <c r="E278" s="237" t="s">
        <v>21</v>
      </c>
      <c r="F278" s="237" t="s">
        <v>5170</v>
      </c>
      <c r="G278" s="237" t="s">
        <v>21</v>
      </c>
      <c r="H278" s="237" t="s">
        <v>5171</v>
      </c>
      <c r="I278" s="237" t="s">
        <v>21</v>
      </c>
      <c r="J278" s="237" t="s">
        <v>5172</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5173</v>
      </c>
      <c r="B279" s="235" t="s">
        <v>5174</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1372</v>
      </c>
      <c r="B280" s="236" t="s">
        <v>5175</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5176</v>
      </c>
      <c r="B281" s="237" t="s">
        <v>5177</v>
      </c>
      <c r="C281" s="237" t="s">
        <v>5178</v>
      </c>
      <c r="D281" s="237" t="s">
        <v>5179</v>
      </c>
      <c r="E281" s="237" t="s">
        <v>5180</v>
      </c>
      <c r="F281" s="237" t="s">
        <v>21</v>
      </c>
      <c r="G281" s="237" t="s">
        <v>21</v>
      </c>
      <c r="H281" s="237" t="s">
        <v>5181</v>
      </c>
      <c r="I281" s="237" t="s">
        <v>21</v>
      </c>
      <c r="J281" s="237" t="s">
        <v>5182</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5183</v>
      </c>
      <c r="B282" s="237" t="s">
        <v>5184</v>
      </c>
      <c r="C282" s="237" t="s">
        <v>5185</v>
      </c>
      <c r="D282" s="237" t="s">
        <v>21</v>
      </c>
      <c r="E282" s="237" t="s">
        <v>21</v>
      </c>
      <c r="F282" s="237" t="s">
        <v>21</v>
      </c>
      <c r="G282" s="237" t="s">
        <v>21</v>
      </c>
      <c r="H282" s="237" t="s">
        <v>5186</v>
      </c>
      <c r="I282" s="237" t="s">
        <v>21</v>
      </c>
      <c r="J282" s="237" t="s">
        <v>5187</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5188</v>
      </c>
      <c r="B283" s="237" t="s">
        <v>5189</v>
      </c>
      <c r="C283" s="237" t="s">
        <v>5190</v>
      </c>
      <c r="D283" s="237" t="s">
        <v>21</v>
      </c>
      <c r="E283" s="237" t="s">
        <v>21</v>
      </c>
      <c r="F283" s="237" t="s">
        <v>21</v>
      </c>
      <c r="G283" s="237" t="s">
        <v>21</v>
      </c>
      <c r="H283" s="237" t="s">
        <v>5191</v>
      </c>
      <c r="I283" s="237" t="s">
        <v>21</v>
      </c>
      <c r="J283" s="237" t="s">
        <v>5192</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5193</v>
      </c>
      <c r="B284" s="237" t="s">
        <v>5194</v>
      </c>
      <c r="C284" s="237" t="s">
        <v>5195</v>
      </c>
      <c r="D284" s="237" t="s">
        <v>5196</v>
      </c>
      <c r="E284" s="237" t="s">
        <v>21</v>
      </c>
      <c r="F284" s="237" t="s">
        <v>21</v>
      </c>
      <c r="G284" s="237" t="s">
        <v>21</v>
      </c>
      <c r="H284" s="237" t="s">
        <v>5197</v>
      </c>
      <c r="I284" s="237" t="s">
        <v>21</v>
      </c>
      <c r="J284" s="237" t="s">
        <v>5198</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1376</v>
      </c>
      <c r="B285" s="236" t="s">
        <v>5199</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5200</v>
      </c>
      <c r="B286" s="237" t="s">
        <v>5201</v>
      </c>
      <c r="C286" s="237" t="s">
        <v>5202</v>
      </c>
      <c r="D286" s="237" t="s">
        <v>5203</v>
      </c>
      <c r="E286" s="237" t="s">
        <v>21</v>
      </c>
      <c r="F286" s="237" t="s">
        <v>21</v>
      </c>
      <c r="G286" s="237" t="s">
        <v>21</v>
      </c>
      <c r="H286" s="237" t="s">
        <v>5204</v>
      </c>
      <c r="I286" s="237" t="s">
        <v>5205</v>
      </c>
      <c r="J286" s="237" t="s">
        <v>5206</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1380</v>
      </c>
      <c r="B287" s="236" t="s">
        <v>5207</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5208</v>
      </c>
      <c r="B288" s="237" t="s">
        <v>5209</v>
      </c>
      <c r="C288" s="237" t="s">
        <v>5210</v>
      </c>
      <c r="D288" s="237" t="s">
        <v>5211</v>
      </c>
      <c r="E288" s="237" t="s">
        <v>5212</v>
      </c>
      <c r="F288" s="237" t="s">
        <v>5213</v>
      </c>
      <c r="G288" s="237" t="s">
        <v>5214</v>
      </c>
      <c r="H288" s="237" t="s">
        <v>5215</v>
      </c>
      <c r="I288" s="237" t="s">
        <v>4196</v>
      </c>
      <c r="J288" s="237" t="s">
        <v>5216</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5217</v>
      </c>
      <c r="B289" s="237" t="s">
        <v>5218</v>
      </c>
      <c r="C289" s="237" t="s">
        <v>5219</v>
      </c>
      <c r="D289" s="237" t="s">
        <v>21</v>
      </c>
      <c r="E289" s="237" t="s">
        <v>5212</v>
      </c>
      <c r="F289" s="237" t="s">
        <v>21</v>
      </c>
      <c r="G289" s="237" t="s">
        <v>5220</v>
      </c>
      <c r="H289" s="237" t="s">
        <v>5221</v>
      </c>
      <c r="I289" s="237" t="s">
        <v>5222</v>
      </c>
      <c r="J289" s="237" t="s">
        <v>5223</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5224</v>
      </c>
      <c r="B290" s="237" t="s">
        <v>5225</v>
      </c>
      <c r="C290" s="237" t="s">
        <v>5226</v>
      </c>
      <c r="D290" s="237" t="s">
        <v>21</v>
      </c>
      <c r="E290" s="237" t="s">
        <v>5227</v>
      </c>
      <c r="F290" s="237" t="s">
        <v>21</v>
      </c>
      <c r="G290" s="237" t="s">
        <v>5228</v>
      </c>
      <c r="H290" s="237" t="s">
        <v>5229</v>
      </c>
      <c r="I290" s="237" t="s">
        <v>5230</v>
      </c>
      <c r="J290" s="237" t="s">
        <v>5231</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5232</v>
      </c>
      <c r="B291" s="237" t="s">
        <v>5233</v>
      </c>
      <c r="C291" s="237" t="s">
        <v>5234</v>
      </c>
      <c r="D291" s="237" t="s">
        <v>21</v>
      </c>
      <c r="E291" s="237" t="s">
        <v>21</v>
      </c>
      <c r="F291" s="237" t="s">
        <v>21</v>
      </c>
      <c r="G291" s="237" t="s">
        <v>21</v>
      </c>
      <c r="H291" s="237" t="s">
        <v>5235</v>
      </c>
      <c r="I291" s="237" t="s">
        <v>4196</v>
      </c>
      <c r="J291" s="237" t="s">
        <v>5236</v>
      </c>
      <c r="K291" s="240">
        <f>IF(COUNTIF(L291:AY291,"&lt;&gt;")=0,"",SUMPRODUCT(((Recommendations[ImplStatus]="Implemented")+(Recommendations[ImplStatus]="Compensated"))*ISNUMBER(MATCH(Recommendations[Id],L291:AY291,0)))/COUNTIF(L291:AY291,"&lt;&gt;"))</f>
        <v>0</v>
      </c>
      <c r="L291" s="243" t="s">
        <v>210</v>
      </c>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1384</v>
      </c>
      <c r="B292" s="236" t="s">
        <v>5237</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5238</v>
      </c>
      <c r="B293" s="237" t="s">
        <v>5239</v>
      </c>
      <c r="C293" s="237" t="s">
        <v>5240</v>
      </c>
      <c r="D293" s="237" t="s">
        <v>5241</v>
      </c>
      <c r="E293" s="237" t="s">
        <v>21</v>
      </c>
      <c r="F293" s="237" t="s">
        <v>21</v>
      </c>
      <c r="G293" s="237" t="s">
        <v>21</v>
      </c>
      <c r="H293" s="237" t="s">
        <v>5242</v>
      </c>
      <c r="I293" s="237" t="s">
        <v>5243</v>
      </c>
      <c r="J293" s="237" t="s">
        <v>5244</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5245</v>
      </c>
      <c r="B294" s="237" t="s">
        <v>5246</v>
      </c>
      <c r="C294" s="237" t="s">
        <v>5247</v>
      </c>
      <c r="D294" s="237" t="s">
        <v>5241</v>
      </c>
      <c r="E294" s="237" t="s">
        <v>21</v>
      </c>
      <c r="F294" s="237" t="s">
        <v>5248</v>
      </c>
      <c r="G294" s="237" t="s">
        <v>21</v>
      </c>
      <c r="H294" s="237" t="s">
        <v>5249</v>
      </c>
      <c r="I294" s="237" t="s">
        <v>4166</v>
      </c>
      <c r="J294" s="237" t="s">
        <v>5250</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5251</v>
      </c>
      <c r="B295" s="237" t="s">
        <v>5252</v>
      </c>
      <c r="C295" s="237" t="s">
        <v>5253</v>
      </c>
      <c r="D295" s="237" t="s">
        <v>5254</v>
      </c>
      <c r="E295" s="237" t="s">
        <v>21</v>
      </c>
      <c r="F295" s="237" t="s">
        <v>21</v>
      </c>
      <c r="G295" s="237" t="s">
        <v>21</v>
      </c>
      <c r="H295" s="237" t="s">
        <v>5255</v>
      </c>
      <c r="I295" s="237" t="s">
        <v>4166</v>
      </c>
      <c r="J295" s="237" t="s">
        <v>5256</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1388</v>
      </c>
      <c r="B296" s="236" t="s">
        <v>5257</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5258</v>
      </c>
      <c r="B297" s="237" t="s">
        <v>5259</v>
      </c>
      <c r="C297" s="237" t="s">
        <v>5260</v>
      </c>
      <c r="D297" s="237" t="s">
        <v>5254</v>
      </c>
      <c r="E297" s="237" t="s">
        <v>21</v>
      </c>
      <c r="F297" s="237" t="s">
        <v>5261</v>
      </c>
      <c r="G297" s="237" t="s">
        <v>21</v>
      </c>
      <c r="H297" s="237" t="s">
        <v>5262</v>
      </c>
      <c r="I297" s="237" t="s">
        <v>21</v>
      </c>
      <c r="J297" s="237" t="s">
        <v>5263</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5264</v>
      </c>
      <c r="B298" s="237" t="s">
        <v>5265</v>
      </c>
      <c r="C298" s="237" t="s">
        <v>5266</v>
      </c>
      <c r="D298" s="237" t="s">
        <v>5267</v>
      </c>
      <c r="E298" s="237" t="s">
        <v>21</v>
      </c>
      <c r="F298" s="237" t="s">
        <v>21</v>
      </c>
      <c r="G298" s="237" t="s">
        <v>5268</v>
      </c>
      <c r="H298" s="237" t="s">
        <v>5269</v>
      </c>
      <c r="I298" s="237" t="s">
        <v>5269</v>
      </c>
      <c r="J298" s="237" t="s">
        <v>5270</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5271</v>
      </c>
      <c r="B299" s="237" t="s">
        <v>5272</v>
      </c>
      <c r="C299" s="237" t="s">
        <v>5273</v>
      </c>
      <c r="D299" s="237" t="s">
        <v>21</v>
      </c>
      <c r="E299" s="237" t="s">
        <v>21</v>
      </c>
      <c r="F299" s="237" t="s">
        <v>21</v>
      </c>
      <c r="G299" s="237" t="s">
        <v>21</v>
      </c>
      <c r="H299" s="237" t="s">
        <v>5274</v>
      </c>
      <c r="I299" s="237" t="s">
        <v>5275</v>
      </c>
      <c r="J299" s="237" t="s">
        <v>5276</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5277</v>
      </c>
      <c r="B300" s="237" t="s">
        <v>5278</v>
      </c>
      <c r="C300" s="237" t="s">
        <v>5279</v>
      </c>
      <c r="D300" s="237" t="s">
        <v>21</v>
      </c>
      <c r="E300" s="237" t="s">
        <v>21</v>
      </c>
      <c r="F300" s="237" t="s">
        <v>5280</v>
      </c>
      <c r="G300" s="237" t="s">
        <v>21</v>
      </c>
      <c r="H300" s="237" t="s">
        <v>5281</v>
      </c>
      <c r="I300" s="237" t="s">
        <v>5275</v>
      </c>
      <c r="J300" s="237" t="s">
        <v>5282</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1392</v>
      </c>
      <c r="B301" s="236" t="s">
        <v>5283</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5284</v>
      </c>
      <c r="B302" s="237" t="s">
        <v>5285</v>
      </c>
      <c r="C302" s="237" t="s">
        <v>5286</v>
      </c>
      <c r="D302" s="237" t="s">
        <v>21</v>
      </c>
      <c r="E302" s="237" t="s">
        <v>21</v>
      </c>
      <c r="F302" s="237" t="s">
        <v>21</v>
      </c>
      <c r="G302" s="237" t="s">
        <v>21</v>
      </c>
      <c r="H302" s="237" t="s">
        <v>5287</v>
      </c>
      <c r="I302" s="237" t="s">
        <v>21</v>
      </c>
      <c r="J302" s="237" t="s">
        <v>5288</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5289</v>
      </c>
      <c r="B303" s="237" t="s">
        <v>5290</v>
      </c>
      <c r="C303" s="237" t="s">
        <v>5291</v>
      </c>
      <c r="D303" s="237" t="s">
        <v>5292</v>
      </c>
      <c r="E303" s="237" t="s">
        <v>21</v>
      </c>
      <c r="F303" s="237" t="s">
        <v>21</v>
      </c>
      <c r="G303" s="237" t="s">
        <v>21</v>
      </c>
      <c r="H303" s="237" t="s">
        <v>5293</v>
      </c>
      <c r="I303" s="237" t="s">
        <v>4196</v>
      </c>
      <c r="J303" s="237" t="s">
        <v>5294</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5295</v>
      </c>
      <c r="B304" s="237" t="s">
        <v>5296</v>
      </c>
      <c r="C304" s="237" t="s">
        <v>5297</v>
      </c>
      <c r="D304" s="237" t="s">
        <v>5292</v>
      </c>
      <c r="E304" s="237" t="s">
        <v>21</v>
      </c>
      <c r="F304" s="237" t="s">
        <v>5298</v>
      </c>
      <c r="G304" s="237" t="s">
        <v>21</v>
      </c>
      <c r="H304" s="237" t="s">
        <v>5299</v>
      </c>
      <c r="I304" s="237" t="s">
        <v>21</v>
      </c>
      <c r="J304" s="237" t="s">
        <v>5300</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5301</v>
      </c>
      <c r="B305" s="237" t="s">
        <v>5302</v>
      </c>
      <c r="C305" s="237" t="s">
        <v>5303</v>
      </c>
      <c r="D305" s="237" t="s">
        <v>5304</v>
      </c>
      <c r="E305" s="237" t="s">
        <v>21</v>
      </c>
      <c r="F305" s="237" t="s">
        <v>21</v>
      </c>
      <c r="G305" s="237" t="s">
        <v>21</v>
      </c>
      <c r="H305" s="237" t="s">
        <v>5305</v>
      </c>
      <c r="I305" s="237" t="s">
        <v>5306</v>
      </c>
      <c r="J305" s="237" t="s">
        <v>5307</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5308</v>
      </c>
      <c r="B306" s="237" t="s">
        <v>5309</v>
      </c>
      <c r="C306" s="237" t="s">
        <v>5310</v>
      </c>
      <c r="D306" s="237" t="s">
        <v>5311</v>
      </c>
      <c r="E306" s="237" t="s">
        <v>21</v>
      </c>
      <c r="F306" s="237" t="s">
        <v>21</v>
      </c>
      <c r="G306" s="237" t="s">
        <v>21</v>
      </c>
      <c r="H306" s="237" t="s">
        <v>5312</v>
      </c>
      <c r="I306" s="237" t="s">
        <v>4196</v>
      </c>
      <c r="J306" s="237" t="s">
        <v>5313</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1396</v>
      </c>
      <c r="B307" s="236" t="s">
        <v>5314</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5315</v>
      </c>
      <c r="B308" s="237" t="s">
        <v>5316</v>
      </c>
      <c r="C308" s="237" t="s">
        <v>5317</v>
      </c>
      <c r="D308" s="237" t="s">
        <v>5311</v>
      </c>
      <c r="E308" s="237" t="s">
        <v>21</v>
      </c>
      <c r="F308" s="237" t="s">
        <v>5318</v>
      </c>
      <c r="G308" s="237" t="s">
        <v>21</v>
      </c>
      <c r="H308" s="237" t="s">
        <v>5319</v>
      </c>
      <c r="I308" s="237" t="s">
        <v>5320</v>
      </c>
      <c r="J308" s="237" t="s">
        <v>5321</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1400</v>
      </c>
      <c r="B309" s="236" t="s">
        <v>5322</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5323</v>
      </c>
      <c r="B310" s="237" t="s">
        <v>5324</v>
      </c>
      <c r="C310" s="237" t="s">
        <v>5325</v>
      </c>
      <c r="D310" s="237" t="s">
        <v>21</v>
      </c>
      <c r="E310" s="237" t="s">
        <v>21</v>
      </c>
      <c r="F310" s="237" t="s">
        <v>5326</v>
      </c>
      <c r="G310" s="237" t="s">
        <v>21</v>
      </c>
      <c r="H310" s="237" t="s">
        <v>5327</v>
      </c>
      <c r="I310" s="237" t="s">
        <v>5328</v>
      </c>
      <c r="J310" s="237" t="s">
        <v>5329</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5330</v>
      </c>
      <c r="B311" s="237" t="s">
        <v>5331</v>
      </c>
      <c r="C311" s="237" t="s">
        <v>5332</v>
      </c>
      <c r="D311" s="237" t="s">
        <v>5333</v>
      </c>
      <c r="E311" s="237" t="s">
        <v>21</v>
      </c>
      <c r="F311" s="237" t="s">
        <v>21</v>
      </c>
      <c r="G311" s="237" t="s">
        <v>5334</v>
      </c>
      <c r="H311" s="237" t="s">
        <v>5335</v>
      </c>
      <c r="I311" s="237" t="s">
        <v>21</v>
      </c>
      <c r="J311" s="237" t="s">
        <v>5336</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5337</v>
      </c>
      <c r="B312" s="237" t="s">
        <v>5338</v>
      </c>
      <c r="C312" s="237" t="s">
        <v>5339</v>
      </c>
      <c r="D312" s="237" t="s">
        <v>5340</v>
      </c>
      <c r="E312" s="237" t="s">
        <v>21</v>
      </c>
      <c r="F312" s="237" t="s">
        <v>21</v>
      </c>
      <c r="G312" s="237" t="s">
        <v>21</v>
      </c>
      <c r="H312" s="237" t="s">
        <v>5341</v>
      </c>
      <c r="I312" s="237" t="s">
        <v>21</v>
      </c>
      <c r="J312" s="237" t="s">
        <v>5342</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5343</v>
      </c>
      <c r="B313" s="237" t="s">
        <v>5344</v>
      </c>
      <c r="C313" s="237" t="s">
        <v>5345</v>
      </c>
      <c r="D313" s="237" t="s">
        <v>5346</v>
      </c>
      <c r="E313" s="237" t="s">
        <v>21</v>
      </c>
      <c r="F313" s="237" t="s">
        <v>21</v>
      </c>
      <c r="G313" s="237" t="s">
        <v>5347</v>
      </c>
      <c r="H313" s="237" t="s">
        <v>5348</v>
      </c>
      <c r="I313" s="237" t="s">
        <v>5349</v>
      </c>
      <c r="J313" s="237" t="s">
        <v>5350</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5351</v>
      </c>
      <c r="B314" s="237" t="s">
        <v>5352</v>
      </c>
      <c r="C314" s="237" t="s">
        <v>5353</v>
      </c>
      <c r="D314" s="237" t="s">
        <v>5354</v>
      </c>
      <c r="E314" s="237" t="s">
        <v>21</v>
      </c>
      <c r="F314" s="237" t="s">
        <v>21</v>
      </c>
      <c r="G314" s="237" t="s">
        <v>5355</v>
      </c>
      <c r="H314" s="237" t="s">
        <v>5356</v>
      </c>
      <c r="I314" s="237" t="s">
        <v>5357</v>
      </c>
      <c r="J314" s="237" t="s">
        <v>5358</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5359</v>
      </c>
      <c r="B315" s="236" t="s">
        <v>5360</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5361</v>
      </c>
      <c r="B316" s="237" t="s">
        <v>5362</v>
      </c>
      <c r="C316" s="237" t="s">
        <v>5363</v>
      </c>
      <c r="D316" s="237" t="s">
        <v>21</v>
      </c>
      <c r="E316" s="237" t="s">
        <v>21</v>
      </c>
      <c r="F316" s="237" t="s">
        <v>21</v>
      </c>
      <c r="G316" s="237" t="s">
        <v>21</v>
      </c>
      <c r="H316" s="237" t="s">
        <v>5364</v>
      </c>
      <c r="I316" s="237" t="s">
        <v>5365</v>
      </c>
      <c r="J316" s="237" t="s">
        <v>5366</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5367</v>
      </c>
      <c r="B317" s="237" t="s">
        <v>5368</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5369</v>
      </c>
      <c r="B318" s="236" t="s">
        <v>5370</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5371</v>
      </c>
      <c r="B319" s="237" t="s">
        <v>5372</v>
      </c>
      <c r="C319" s="237" t="s">
        <v>5373</v>
      </c>
      <c r="D319" s="237" t="s">
        <v>5374</v>
      </c>
      <c r="E319" s="237" t="s">
        <v>21</v>
      </c>
      <c r="F319" s="237" t="s">
        <v>5375</v>
      </c>
      <c r="G319" s="237" t="s">
        <v>5376</v>
      </c>
      <c r="H319" s="237" t="s">
        <v>5377</v>
      </c>
      <c r="I319" s="237" t="s">
        <v>21</v>
      </c>
      <c r="J319" s="237" t="s">
        <v>5378</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5379</v>
      </c>
      <c r="B320" s="237" t="s">
        <v>5380</v>
      </c>
      <c r="C320" s="237" t="s">
        <v>5381</v>
      </c>
      <c r="D320" s="237" t="s">
        <v>5382</v>
      </c>
      <c r="E320" s="237" t="s">
        <v>21</v>
      </c>
      <c r="F320" s="237" t="s">
        <v>21</v>
      </c>
      <c r="G320" s="237" t="s">
        <v>21</v>
      </c>
      <c r="H320" s="237" t="s">
        <v>5383</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5384</v>
      </c>
      <c r="B321" s="237" t="s">
        <v>5385</v>
      </c>
      <c r="C321" s="237" t="s">
        <v>5386</v>
      </c>
      <c r="D321" s="237" t="s">
        <v>5387</v>
      </c>
      <c r="E321" s="237" t="s">
        <v>21</v>
      </c>
      <c r="F321" s="237" t="s">
        <v>21</v>
      </c>
      <c r="G321" s="237" t="s">
        <v>21</v>
      </c>
      <c r="H321" s="237" t="s">
        <v>5388</v>
      </c>
      <c r="I321" s="237" t="s">
        <v>21</v>
      </c>
      <c r="J321" s="237" t="s">
        <v>5389</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5390</v>
      </c>
      <c r="B322" s="237" t="s">
        <v>5391</v>
      </c>
      <c r="C322" s="237" t="s">
        <v>5392</v>
      </c>
      <c r="D322" s="237" t="s">
        <v>5393</v>
      </c>
      <c r="E322" s="237" t="s">
        <v>21</v>
      </c>
      <c r="F322" s="237" t="s">
        <v>21</v>
      </c>
      <c r="G322" s="237" t="s">
        <v>21</v>
      </c>
      <c r="H322" s="237" t="s">
        <v>5394</v>
      </c>
      <c r="I322" s="237" t="s">
        <v>21</v>
      </c>
      <c r="J322" s="237" t="s">
        <v>5395</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5396</v>
      </c>
      <c r="B323" s="237" t="s">
        <v>5397</v>
      </c>
      <c r="C323" s="237" t="s">
        <v>5398</v>
      </c>
      <c r="D323" s="237" t="s">
        <v>21</v>
      </c>
      <c r="E323" s="237" t="s">
        <v>21</v>
      </c>
      <c r="F323" s="237" t="s">
        <v>21</v>
      </c>
      <c r="G323" s="237" t="s">
        <v>21</v>
      </c>
      <c r="H323" s="237" t="s">
        <v>5399</v>
      </c>
      <c r="I323" s="237" t="s">
        <v>4196</v>
      </c>
      <c r="J323" s="237" t="s">
        <v>5400</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5401</v>
      </c>
      <c r="B324" s="237" t="s">
        <v>5402</v>
      </c>
      <c r="C324" s="237" t="s">
        <v>5403</v>
      </c>
      <c r="D324" s="237" t="s">
        <v>21</v>
      </c>
      <c r="E324" s="237" t="s">
        <v>21</v>
      </c>
      <c r="F324" s="237" t="s">
        <v>21</v>
      </c>
      <c r="G324" s="237" t="s">
        <v>21</v>
      </c>
      <c r="H324" s="237" t="s">
        <v>5404</v>
      </c>
      <c r="I324" s="237" t="s">
        <v>5405</v>
      </c>
      <c r="J324" s="237" t="s">
        <v>5406</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5407</v>
      </c>
      <c r="B325" s="237" t="s">
        <v>5408</v>
      </c>
      <c r="C325" s="237" t="s">
        <v>5409</v>
      </c>
      <c r="D325" s="237" t="s">
        <v>5410</v>
      </c>
      <c r="E325" s="237" t="s">
        <v>21</v>
      </c>
      <c r="F325" s="237" t="s">
        <v>21</v>
      </c>
      <c r="G325" s="237" t="s">
        <v>21</v>
      </c>
      <c r="H325" s="237" t="s">
        <v>5411</v>
      </c>
      <c r="I325" s="237" t="s">
        <v>21</v>
      </c>
      <c r="J325" s="237" t="s">
        <v>5412</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5413</v>
      </c>
      <c r="B326" s="244" t="s">
        <v>5414</v>
      </c>
      <c r="C326" s="244" t="s">
        <v>5415</v>
      </c>
      <c r="D326" s="244" t="s">
        <v>5416</v>
      </c>
      <c r="E326" s="244" t="s">
        <v>21</v>
      </c>
      <c r="F326" s="244" t="s">
        <v>21</v>
      </c>
      <c r="G326" s="244" t="s">
        <v>21</v>
      </c>
      <c r="H326" s="244" t="s">
        <v>5417</v>
      </c>
      <c r="I326" s="244" t="s">
        <v>4196</v>
      </c>
      <c r="J326" s="244" t="s">
        <v>5418</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686</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IFERROR(INDEX('Recommendations'!$H$2:$H$136, MATCH(L2,'Recommendations'!$A$2:$A$136,0))="Implemented", FALSE))</xm:f>
            <x14:dxf>
              <font>
                <color rgb="FF000000"/>
              </font>
              <fill>
                <patternFill>
                  <bgColor rgb="FF3C7D22"/>
                </patternFill>
              </fill>
            </x14:dxf>
          </x14:cfRule>
          <x14:cfRule type="expression" priority="2" id="{00000000-000E-0000-0A00-000002000000}">
            <xm:f>AND(L2&lt;&gt;"", IFERROR(INDEX('Recommendations'!$H$2:$H$136, MATCH(L2,'Recommendations'!$A$2:$A$136,0))="Compensated", FALSE))</xm:f>
            <x14:dxf>
              <font>
                <color rgb="FF000000"/>
              </font>
              <fill>
                <patternFill>
                  <bgColor rgb="FFC6E0B4"/>
                </patternFill>
              </fill>
            </x14:dxf>
          </x14:cfRule>
          <x14:cfRule type="expression" priority="3" id="{00000000-000E-0000-0A00-000003000000}">
            <xm:f>AND(L2&lt;&gt;"", IFERROR(INDEX('Recommendations'!$H$2:$H$136, MATCH(L2,'Recommendations'!$A$2:$A$136,0))="Testing", FALSE))</xm:f>
            <x14:dxf>
              <font>
                <color rgb="FF000000"/>
              </font>
              <fill>
                <patternFill>
                  <bgColor rgb="FFFFC000"/>
                </patternFill>
              </fill>
            </x14:dxf>
          </x14:cfRule>
          <x14:cfRule type="expression" priority="4" id="{00000000-000E-0000-0A00-000004000000}">
            <xm:f>AND(L2&lt;&gt;"", IFERROR(INDEX('Recommendations'!$H$2:$H$136, MATCH(L2,'Recommendations'!$A$2:$A$136,0))="Failed", FALSE))</xm:f>
            <x14:dxf>
              <font>
                <color rgb="FF000000"/>
              </font>
              <fill>
                <patternFill>
                  <bgColor rgb="FFD82891"/>
                </patternFill>
              </fill>
            </x14:dxf>
          </x14:cfRule>
          <x14:cfRule type="expression" priority="5" id="{00000000-000E-0000-0A00-000005000000}">
            <xm:f>AND(L2&lt;&gt;"", IFERROR(INDEX('Recommendations'!$H$2:$H$136, MATCH(L2,'Recommendations'!$A$2:$A$136,0))="Risk Accepted", FALSE))</xm:f>
            <x14:dxf>
              <font>
                <color rgb="FF000000"/>
              </font>
              <fill>
                <patternFill>
                  <bgColor rgb="FFD9D9D9"/>
                </patternFill>
              </fill>
            </x14:dxf>
          </x14:cfRule>
          <x14:cfRule type="expression" priority="6" id="{00000000-000E-0000-0A00-000006000000}">
            <xm:f>AND(L2&lt;&gt;"", IFERROR(INDEX('Recommendations'!$H$2:$H$136, MATCH(L2,'Recommendations'!$A$2:$A$136,0))="N/A",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2567</v>
      </c>
      <c r="B1" s="289" t="s">
        <v>3452</v>
      </c>
      <c r="C1" s="289" t="s">
        <v>0</v>
      </c>
      <c r="D1" s="289" t="s">
        <v>930</v>
      </c>
      <c r="E1" s="289" t="s">
        <v>5419</v>
      </c>
      <c r="F1" s="289" t="s">
        <v>5420</v>
      </c>
      <c r="G1" s="289" t="s">
        <v>935</v>
      </c>
      <c r="H1" s="289" t="s">
        <v>936</v>
      </c>
      <c r="I1" s="289" t="s">
        <v>937</v>
      </c>
      <c r="J1" s="289" t="s">
        <v>938</v>
      </c>
      <c r="K1" s="289" t="s">
        <v>939</v>
      </c>
      <c r="L1" s="289" t="s">
        <v>940</v>
      </c>
      <c r="M1" s="289" t="s">
        <v>941</v>
      </c>
      <c r="N1" s="289" t="s">
        <v>942</v>
      </c>
      <c r="O1" s="289" t="s">
        <v>943</v>
      </c>
      <c r="P1" s="289" t="s">
        <v>944</v>
      </c>
      <c r="Q1" s="289" t="s">
        <v>945</v>
      </c>
      <c r="R1" s="289" t="s">
        <v>946</v>
      </c>
      <c r="S1" s="289" t="s">
        <v>947</v>
      </c>
      <c r="T1" s="289" t="s">
        <v>948</v>
      </c>
      <c r="U1" s="289" t="s">
        <v>949</v>
      </c>
      <c r="V1" s="289" t="s">
        <v>950</v>
      </c>
      <c r="W1" s="289" t="s">
        <v>951</v>
      </c>
      <c r="X1" s="289" t="s">
        <v>952</v>
      </c>
      <c r="Y1" s="289" t="s">
        <v>953</v>
      </c>
      <c r="Z1" s="289" t="s">
        <v>954</v>
      </c>
      <c r="AA1" s="289" t="s">
        <v>955</v>
      </c>
      <c r="AB1" s="289" t="s">
        <v>956</v>
      </c>
      <c r="AC1" s="289" t="s">
        <v>957</v>
      </c>
      <c r="AD1" s="289" t="s">
        <v>958</v>
      </c>
      <c r="AE1" s="289" t="s">
        <v>959</v>
      </c>
      <c r="AF1" s="289" t="s">
        <v>960</v>
      </c>
      <c r="AG1" s="289" t="s">
        <v>961</v>
      </c>
      <c r="AH1" s="289" t="s">
        <v>962</v>
      </c>
      <c r="AI1" s="289" t="s">
        <v>963</v>
      </c>
      <c r="AJ1" s="289" t="s">
        <v>964</v>
      </c>
      <c r="AK1" s="289" t="s">
        <v>965</v>
      </c>
      <c r="AL1" s="289" t="s">
        <v>966</v>
      </c>
      <c r="AM1" s="289" t="s">
        <v>967</v>
      </c>
      <c r="AN1" s="289" t="s">
        <v>968</v>
      </c>
      <c r="AO1" s="289" t="s">
        <v>969</v>
      </c>
      <c r="AP1" s="289" t="s">
        <v>970</v>
      </c>
      <c r="AQ1" s="289" t="s">
        <v>971</v>
      </c>
      <c r="AR1" s="289" t="s">
        <v>972</v>
      </c>
      <c r="AS1" s="289" t="s">
        <v>973</v>
      </c>
      <c r="AT1" s="289" t="s">
        <v>974</v>
      </c>
      <c r="AU1" s="290" t="s">
        <v>975</v>
      </c>
    </row>
    <row r="2" spans="1:47" ht="60" customHeight="1" outlineLevel="1" x14ac:dyDescent="0.35">
      <c r="A2" s="280" t="s">
        <v>5421</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5421</v>
      </c>
      <c r="B3" s="259" t="s">
        <v>5422</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5421</v>
      </c>
      <c r="B4" s="260" t="s">
        <v>5422</v>
      </c>
      <c r="C4" s="261" t="s">
        <v>5423</v>
      </c>
      <c r="D4" s="264" t="s">
        <v>5424</v>
      </c>
      <c r="E4" s="265" t="s">
        <v>5425</v>
      </c>
      <c r="F4" s="268" t="s">
        <v>5426</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5421</v>
      </c>
      <c r="B5" s="260" t="s">
        <v>5422</v>
      </c>
      <c r="C5" s="261" t="s">
        <v>5427</v>
      </c>
      <c r="D5" s="264" t="s">
        <v>5428</v>
      </c>
      <c r="E5" s="265" t="s">
        <v>5425</v>
      </c>
      <c r="F5" s="268" t="s">
        <v>5426</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5421</v>
      </c>
      <c r="B6" s="260" t="s">
        <v>5422</v>
      </c>
      <c r="C6" s="261" t="s">
        <v>5429</v>
      </c>
      <c r="D6" s="264" t="s">
        <v>5430</v>
      </c>
      <c r="E6" s="265" t="s">
        <v>5425</v>
      </c>
      <c r="F6" s="268" t="s">
        <v>5426</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5421</v>
      </c>
      <c r="B7" s="260" t="s">
        <v>5422</v>
      </c>
      <c r="C7" s="261" t="s">
        <v>5431</v>
      </c>
      <c r="D7" s="264" t="s">
        <v>5432</v>
      </c>
      <c r="E7" s="265" t="s">
        <v>5425</v>
      </c>
      <c r="F7" s="268" t="s">
        <v>5426</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5421</v>
      </c>
      <c r="B8" s="260" t="s">
        <v>5422</v>
      </c>
      <c r="C8" s="261" t="s">
        <v>5433</v>
      </c>
      <c r="D8" s="264" t="s">
        <v>5434</v>
      </c>
      <c r="E8" s="265" t="s">
        <v>5425</v>
      </c>
      <c r="F8" s="268" t="s">
        <v>5426</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5421</v>
      </c>
      <c r="B9" s="260" t="s">
        <v>5422</v>
      </c>
      <c r="C9" s="261" t="s">
        <v>5435</v>
      </c>
      <c r="D9" s="264" t="s">
        <v>5436</v>
      </c>
      <c r="E9" s="265" t="s">
        <v>5425</v>
      </c>
      <c r="F9" s="268" t="s">
        <v>5426</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5421</v>
      </c>
      <c r="B10" s="260" t="s">
        <v>5422</v>
      </c>
      <c r="C10" s="261" t="s">
        <v>5437</v>
      </c>
      <c r="D10" s="264" t="s">
        <v>5438</v>
      </c>
      <c r="E10" s="265" t="s">
        <v>5425</v>
      </c>
      <c r="F10" s="268" t="s">
        <v>5426</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5421</v>
      </c>
      <c r="B11" s="260" t="s">
        <v>5422</v>
      </c>
      <c r="C11" s="261" t="s">
        <v>5439</v>
      </c>
      <c r="D11" s="264" t="s">
        <v>5440</v>
      </c>
      <c r="E11" s="265" t="s">
        <v>5425</v>
      </c>
      <c r="F11" s="268" t="s">
        <v>5426</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5421</v>
      </c>
      <c r="B12" s="260" t="s">
        <v>5422</v>
      </c>
      <c r="C12" s="261" t="s">
        <v>5441</v>
      </c>
      <c r="D12" s="264" t="s">
        <v>5442</v>
      </c>
      <c r="E12" s="265" t="s">
        <v>5425</v>
      </c>
      <c r="F12" s="268" t="s">
        <v>5426</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5421</v>
      </c>
      <c r="B13" s="260" t="s">
        <v>5422</v>
      </c>
      <c r="C13" s="261" t="s">
        <v>5443</v>
      </c>
      <c r="D13" s="264" t="s">
        <v>5444</v>
      </c>
      <c r="E13" s="265" t="s">
        <v>5425</v>
      </c>
      <c r="F13" s="268" t="s">
        <v>5426</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5421</v>
      </c>
      <c r="B14" s="260" t="s">
        <v>5422</v>
      </c>
      <c r="C14" s="261" t="s">
        <v>5445</v>
      </c>
      <c r="D14" s="264" t="s">
        <v>5446</v>
      </c>
      <c r="E14" s="265" t="s">
        <v>5425</v>
      </c>
      <c r="F14" s="268" t="s">
        <v>5426</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5421</v>
      </c>
      <c r="B15" s="260" t="s">
        <v>5422</v>
      </c>
      <c r="C15" s="261" t="s">
        <v>5447</v>
      </c>
      <c r="D15" s="264" t="s">
        <v>5448</v>
      </c>
      <c r="E15" s="265" t="s">
        <v>5425</v>
      </c>
      <c r="F15" s="268" t="s">
        <v>5426</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5421</v>
      </c>
      <c r="B16" s="260" t="s">
        <v>5422</v>
      </c>
      <c r="C16" s="261" t="s">
        <v>5449</v>
      </c>
      <c r="D16" s="264" t="s">
        <v>5450</v>
      </c>
      <c r="E16" s="265" t="s">
        <v>5425</v>
      </c>
      <c r="F16" s="268" t="s">
        <v>5426</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5421</v>
      </c>
      <c r="B17" s="259" t="s">
        <v>5451</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5421</v>
      </c>
      <c r="B18" s="260" t="s">
        <v>5451</v>
      </c>
      <c r="C18" s="261" t="s">
        <v>5452</v>
      </c>
      <c r="D18" s="264" t="s">
        <v>5453</v>
      </c>
      <c r="E18" s="265" t="s">
        <v>5454</v>
      </c>
      <c r="F18" s="268" t="s">
        <v>5455</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5421</v>
      </c>
      <c r="B19" s="260" t="s">
        <v>5451</v>
      </c>
      <c r="C19" s="261" t="s">
        <v>5456</v>
      </c>
      <c r="D19" s="264" t="s">
        <v>5457</v>
      </c>
      <c r="E19" s="265" t="s">
        <v>5454</v>
      </c>
      <c r="F19" s="268" t="s">
        <v>5455</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5421</v>
      </c>
      <c r="B20" s="260" t="s">
        <v>5451</v>
      </c>
      <c r="C20" s="261" t="s">
        <v>5458</v>
      </c>
      <c r="D20" s="264" t="s">
        <v>5459</v>
      </c>
      <c r="E20" s="265" t="s">
        <v>5454</v>
      </c>
      <c r="F20" s="268" t="s">
        <v>5455</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5421</v>
      </c>
      <c r="B21" s="260" t="s">
        <v>5451</v>
      </c>
      <c r="C21" s="261" t="s">
        <v>5460</v>
      </c>
      <c r="D21" s="264" t="s">
        <v>5461</v>
      </c>
      <c r="E21" s="265" t="s">
        <v>5454</v>
      </c>
      <c r="F21" s="268" t="s">
        <v>5455</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5421</v>
      </c>
      <c r="B22" s="260" t="s">
        <v>5451</v>
      </c>
      <c r="C22" s="261" t="s">
        <v>5462</v>
      </c>
      <c r="D22" s="264" t="s">
        <v>5463</v>
      </c>
      <c r="E22" s="265" t="s">
        <v>5454</v>
      </c>
      <c r="F22" s="268" t="s">
        <v>5455</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5421</v>
      </c>
      <c r="B23" s="260" t="s">
        <v>5451</v>
      </c>
      <c r="C23" s="261" t="s">
        <v>5464</v>
      </c>
      <c r="D23" s="264" t="s">
        <v>5465</v>
      </c>
      <c r="E23" s="265" t="s">
        <v>5425</v>
      </c>
      <c r="F23" s="268" t="s">
        <v>5426</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5421</v>
      </c>
      <c r="B24" s="260" t="s">
        <v>5451</v>
      </c>
      <c r="C24" s="261" t="s">
        <v>5466</v>
      </c>
      <c r="D24" s="264" t="s">
        <v>5467</v>
      </c>
      <c r="E24" s="265" t="s">
        <v>5425</v>
      </c>
      <c r="F24" s="268" t="s">
        <v>5426</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5421</v>
      </c>
      <c r="B25" s="260" t="s">
        <v>5451</v>
      </c>
      <c r="C25" s="261" t="s">
        <v>5468</v>
      </c>
      <c r="D25" s="264" t="s">
        <v>5469</v>
      </c>
      <c r="E25" s="265" t="s">
        <v>5425</v>
      </c>
      <c r="F25" s="268" t="s">
        <v>5470</v>
      </c>
      <c r="G25" s="271">
        <f>IF(COUNTIF(H25:AU25,"&lt;&gt;")=0,"",SUMPRODUCT(((Recommendations[ImplStatus]="Implemented")+(Recommendations[ImplStatus]="Compensated"))*ISNUMBER(MATCH(Recommendations[Id],H25:AU25,0)))/COUNTIF(H25:AU25,"&lt;&gt;"))</f>
        <v>0</v>
      </c>
      <c r="H25" s="272" t="s">
        <v>210</v>
      </c>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5421</v>
      </c>
      <c r="B26" s="260" t="s">
        <v>5451</v>
      </c>
      <c r="C26" s="261" t="s">
        <v>5471</v>
      </c>
      <c r="D26" s="264" t="s">
        <v>5472</v>
      </c>
      <c r="E26" s="265" t="s">
        <v>5425</v>
      </c>
      <c r="F26" s="268" t="s">
        <v>5470</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5421</v>
      </c>
      <c r="B27" s="260" t="s">
        <v>5451</v>
      </c>
      <c r="C27" s="261" t="s">
        <v>5473</v>
      </c>
      <c r="D27" s="264" t="s">
        <v>5474</v>
      </c>
      <c r="E27" s="265" t="s">
        <v>5425</v>
      </c>
      <c r="F27" s="268" t="s">
        <v>5470</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5421</v>
      </c>
      <c r="B28" s="260" t="s">
        <v>5451</v>
      </c>
      <c r="C28" s="261" t="s">
        <v>5475</v>
      </c>
      <c r="D28" s="264" t="s">
        <v>5476</v>
      </c>
      <c r="E28" s="265" t="s">
        <v>5425</v>
      </c>
      <c r="F28" s="268" t="s">
        <v>5470</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5421</v>
      </c>
      <c r="B29" s="260" t="s">
        <v>5451</v>
      </c>
      <c r="C29" s="261" t="s">
        <v>5477</v>
      </c>
      <c r="D29" s="264" t="s">
        <v>5478</v>
      </c>
      <c r="E29" s="265" t="s">
        <v>5425</v>
      </c>
      <c r="F29" s="268" t="s">
        <v>5470</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5421</v>
      </c>
      <c r="B30" s="260" t="s">
        <v>5451</v>
      </c>
      <c r="C30" s="261" t="s">
        <v>5479</v>
      </c>
      <c r="D30" s="264" t="s">
        <v>5480</v>
      </c>
      <c r="E30" s="265" t="s">
        <v>5425</v>
      </c>
      <c r="F30" s="268" t="s">
        <v>5470</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5421</v>
      </c>
      <c r="B31" s="260" t="s">
        <v>5451</v>
      </c>
      <c r="C31" s="261" t="s">
        <v>5481</v>
      </c>
      <c r="D31" s="264" t="s">
        <v>5482</v>
      </c>
      <c r="E31" s="265" t="s">
        <v>5425</v>
      </c>
      <c r="F31" s="268" t="s">
        <v>5470</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5421</v>
      </c>
      <c r="B32" s="260" t="s">
        <v>5451</v>
      </c>
      <c r="C32" s="261" t="s">
        <v>5483</v>
      </c>
      <c r="D32" s="264" t="s">
        <v>5484</v>
      </c>
      <c r="E32" s="265" t="s">
        <v>5425</v>
      </c>
      <c r="F32" s="268" t="s">
        <v>5470</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5421</v>
      </c>
      <c r="B33" s="260" t="s">
        <v>5451</v>
      </c>
      <c r="C33" s="261" t="s">
        <v>5485</v>
      </c>
      <c r="D33" s="264" t="s">
        <v>5486</v>
      </c>
      <c r="E33" s="265" t="s">
        <v>5454</v>
      </c>
      <c r="F33" s="268" t="s">
        <v>5455</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5421</v>
      </c>
      <c r="B34" s="260" t="s">
        <v>5451</v>
      </c>
      <c r="C34" s="261" t="s">
        <v>5487</v>
      </c>
      <c r="D34" s="264" t="s">
        <v>5488</v>
      </c>
      <c r="E34" s="265" t="s">
        <v>5425</v>
      </c>
      <c r="F34" s="268" t="s">
        <v>5470</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5421</v>
      </c>
      <c r="B35" s="259" t="s">
        <v>5489</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5421</v>
      </c>
      <c r="B36" s="260" t="s">
        <v>5489</v>
      </c>
      <c r="C36" s="261" t="s">
        <v>5490</v>
      </c>
      <c r="D36" s="264" t="s">
        <v>5491</v>
      </c>
      <c r="E36" s="265" t="s">
        <v>5425</v>
      </c>
      <c r="F36" s="268" t="s">
        <v>5470</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5421</v>
      </c>
      <c r="B37" s="260" t="s">
        <v>5489</v>
      </c>
      <c r="C37" s="261" t="s">
        <v>5492</v>
      </c>
      <c r="D37" s="264" t="s">
        <v>5493</v>
      </c>
      <c r="E37" s="265" t="s">
        <v>5425</v>
      </c>
      <c r="F37" s="268" t="s">
        <v>5494</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5421</v>
      </c>
      <c r="B38" s="260" t="s">
        <v>5489</v>
      </c>
      <c r="C38" s="261" t="s">
        <v>5495</v>
      </c>
      <c r="D38" s="264" t="s">
        <v>5496</v>
      </c>
      <c r="E38" s="265" t="s">
        <v>5425</v>
      </c>
      <c r="F38" s="268" t="s">
        <v>5494</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5421</v>
      </c>
      <c r="B39" s="260" t="s">
        <v>5489</v>
      </c>
      <c r="C39" s="261" t="s">
        <v>5497</v>
      </c>
      <c r="D39" s="264" t="s">
        <v>5498</v>
      </c>
      <c r="E39" s="265" t="s">
        <v>5425</v>
      </c>
      <c r="F39" s="268" t="s">
        <v>5494</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5421</v>
      </c>
      <c r="B40" s="260" t="s">
        <v>5489</v>
      </c>
      <c r="C40" s="261" t="s">
        <v>5499</v>
      </c>
      <c r="D40" s="264" t="s">
        <v>5500</v>
      </c>
      <c r="E40" s="265" t="s">
        <v>5425</v>
      </c>
      <c r="F40" s="268" t="s">
        <v>5494</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5421</v>
      </c>
      <c r="B41" s="260" t="s">
        <v>5489</v>
      </c>
      <c r="C41" s="261" t="s">
        <v>5501</v>
      </c>
      <c r="D41" s="264" t="s">
        <v>5502</v>
      </c>
      <c r="E41" s="265" t="s">
        <v>5425</v>
      </c>
      <c r="F41" s="268" t="s">
        <v>5494</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5421</v>
      </c>
      <c r="B42" s="260" t="s">
        <v>5489</v>
      </c>
      <c r="C42" s="261" t="s">
        <v>5503</v>
      </c>
      <c r="D42" s="264" t="s">
        <v>5504</v>
      </c>
      <c r="E42" s="265" t="s">
        <v>5425</v>
      </c>
      <c r="F42" s="268" t="s">
        <v>5494</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5421</v>
      </c>
      <c r="B43" s="260" t="s">
        <v>5489</v>
      </c>
      <c r="C43" s="261" t="s">
        <v>5505</v>
      </c>
      <c r="D43" s="264" t="s">
        <v>5506</v>
      </c>
      <c r="E43" s="265" t="s">
        <v>5425</v>
      </c>
      <c r="F43" s="268" t="s">
        <v>5494</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5421</v>
      </c>
      <c r="B44" s="260" t="s">
        <v>5489</v>
      </c>
      <c r="C44" s="261" t="s">
        <v>5507</v>
      </c>
      <c r="D44" s="264" t="s">
        <v>5508</v>
      </c>
      <c r="E44" s="265" t="s">
        <v>5425</v>
      </c>
      <c r="F44" s="268" t="s">
        <v>5494</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5421</v>
      </c>
      <c r="B45" s="260" t="s">
        <v>5489</v>
      </c>
      <c r="C45" s="261" t="s">
        <v>5509</v>
      </c>
      <c r="D45" s="264" t="s">
        <v>5510</v>
      </c>
      <c r="E45" s="265" t="s">
        <v>5425</v>
      </c>
      <c r="F45" s="268" t="s">
        <v>5494</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5421</v>
      </c>
      <c r="B46" s="260" t="s">
        <v>5489</v>
      </c>
      <c r="C46" s="261" t="s">
        <v>5511</v>
      </c>
      <c r="D46" s="264" t="s">
        <v>5512</v>
      </c>
      <c r="E46" s="265" t="s">
        <v>5425</v>
      </c>
      <c r="F46" s="268" t="s">
        <v>5494</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5421</v>
      </c>
      <c r="B47" s="260" t="s">
        <v>5489</v>
      </c>
      <c r="C47" s="261" t="s">
        <v>5513</v>
      </c>
      <c r="D47" s="264" t="s">
        <v>5514</v>
      </c>
      <c r="E47" s="265" t="s">
        <v>5425</v>
      </c>
      <c r="F47" s="268" t="s">
        <v>5494</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5421</v>
      </c>
      <c r="B48" s="260" t="s">
        <v>5489</v>
      </c>
      <c r="C48" s="261" t="s">
        <v>5515</v>
      </c>
      <c r="D48" s="264" t="s">
        <v>5516</v>
      </c>
      <c r="E48" s="265" t="s">
        <v>5425</v>
      </c>
      <c r="F48" s="268" t="s">
        <v>5494</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5421</v>
      </c>
      <c r="B49" s="260" t="s">
        <v>5489</v>
      </c>
      <c r="C49" s="261" t="s">
        <v>5517</v>
      </c>
      <c r="D49" s="264" t="s">
        <v>5518</v>
      </c>
      <c r="E49" s="265" t="s">
        <v>5425</v>
      </c>
      <c r="F49" s="268" t="s">
        <v>5494</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5421</v>
      </c>
      <c r="B50" s="259" t="s">
        <v>2691</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5421</v>
      </c>
      <c r="B51" s="260" t="s">
        <v>2691</v>
      </c>
      <c r="C51" s="261" t="s">
        <v>5519</v>
      </c>
      <c r="D51" s="264" t="s">
        <v>5520</v>
      </c>
      <c r="E51" s="265" t="s">
        <v>5521</v>
      </c>
      <c r="F51" s="268" t="s">
        <v>5522</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5421</v>
      </c>
      <c r="B52" s="260" t="s">
        <v>2691</v>
      </c>
      <c r="C52" s="261" t="s">
        <v>5523</v>
      </c>
      <c r="D52" s="264" t="s">
        <v>5524</v>
      </c>
      <c r="E52" s="265" t="s">
        <v>5521</v>
      </c>
      <c r="F52" s="268" t="s">
        <v>5522</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5421</v>
      </c>
      <c r="B53" s="260" t="s">
        <v>2691</v>
      </c>
      <c r="C53" s="261" t="s">
        <v>5525</v>
      </c>
      <c r="D53" s="264" t="s">
        <v>5526</v>
      </c>
      <c r="E53" s="265" t="s">
        <v>5521</v>
      </c>
      <c r="F53" s="268" t="s">
        <v>5522</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5421</v>
      </c>
      <c r="B54" s="260" t="s">
        <v>2691</v>
      </c>
      <c r="C54" s="261" t="s">
        <v>5527</v>
      </c>
      <c r="D54" s="264" t="s">
        <v>5528</v>
      </c>
      <c r="E54" s="265" t="s">
        <v>5521</v>
      </c>
      <c r="F54" s="268" t="s">
        <v>5522</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5421</v>
      </c>
      <c r="B55" s="260" t="s">
        <v>2691</v>
      </c>
      <c r="C55" s="261" t="s">
        <v>5529</v>
      </c>
      <c r="D55" s="264" t="s">
        <v>5530</v>
      </c>
      <c r="E55" s="265" t="s">
        <v>5521</v>
      </c>
      <c r="F55" s="268" t="s">
        <v>5522</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5421</v>
      </c>
      <c r="B56" s="260" t="s">
        <v>2691</v>
      </c>
      <c r="C56" s="261" t="s">
        <v>5531</v>
      </c>
      <c r="D56" s="264" t="s">
        <v>5532</v>
      </c>
      <c r="E56" s="265" t="s">
        <v>5521</v>
      </c>
      <c r="F56" s="268" t="s">
        <v>5522</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5421</v>
      </c>
      <c r="B57" s="260" t="s">
        <v>2691</v>
      </c>
      <c r="C57" s="261" t="s">
        <v>5533</v>
      </c>
      <c r="D57" s="264" t="s">
        <v>5534</v>
      </c>
      <c r="E57" s="265" t="s">
        <v>5521</v>
      </c>
      <c r="F57" s="268" t="s">
        <v>5522</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5421</v>
      </c>
      <c r="B58" s="260" t="s">
        <v>2691</v>
      </c>
      <c r="C58" s="261" t="s">
        <v>5535</v>
      </c>
      <c r="D58" s="264" t="s">
        <v>5536</v>
      </c>
      <c r="E58" s="265" t="s">
        <v>5425</v>
      </c>
      <c r="F58" s="268" t="s">
        <v>5522</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5421</v>
      </c>
      <c r="B59" s="260" t="s">
        <v>2691</v>
      </c>
      <c r="C59" s="261" t="s">
        <v>5537</v>
      </c>
      <c r="D59" s="264" t="s">
        <v>5538</v>
      </c>
      <c r="E59" s="265" t="s">
        <v>5425</v>
      </c>
      <c r="F59" s="268" t="s">
        <v>5522</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5421</v>
      </c>
      <c r="B60" s="259" t="s">
        <v>5539</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5421</v>
      </c>
      <c r="B61" s="260" t="s">
        <v>5539</v>
      </c>
      <c r="C61" s="261" t="s">
        <v>5540</v>
      </c>
      <c r="D61" s="264" t="s">
        <v>5541</v>
      </c>
      <c r="E61" s="265" t="s">
        <v>5425</v>
      </c>
      <c r="F61" s="268" t="s">
        <v>5542</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5421</v>
      </c>
      <c r="B62" s="260" t="s">
        <v>5539</v>
      </c>
      <c r="C62" s="261" t="s">
        <v>5543</v>
      </c>
      <c r="D62" s="264" t="s">
        <v>5544</v>
      </c>
      <c r="E62" s="265" t="s">
        <v>5425</v>
      </c>
      <c r="F62" s="268" t="s">
        <v>5542</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5421</v>
      </c>
      <c r="B63" s="260" t="s">
        <v>5539</v>
      </c>
      <c r="C63" s="261" t="s">
        <v>5545</v>
      </c>
      <c r="D63" s="264" t="s">
        <v>5546</v>
      </c>
      <c r="E63" s="265" t="s">
        <v>5425</v>
      </c>
      <c r="F63" s="268" t="s">
        <v>5542</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5421</v>
      </c>
      <c r="B64" s="260" t="s">
        <v>5539</v>
      </c>
      <c r="C64" s="261" t="s">
        <v>5547</v>
      </c>
      <c r="D64" s="264" t="s">
        <v>5548</v>
      </c>
      <c r="E64" s="265" t="s">
        <v>5425</v>
      </c>
      <c r="F64" s="268" t="s">
        <v>5542</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5421</v>
      </c>
      <c r="B65" s="260" t="s">
        <v>5539</v>
      </c>
      <c r="C65" s="261" t="s">
        <v>5549</v>
      </c>
      <c r="D65" s="264" t="s">
        <v>5550</v>
      </c>
      <c r="E65" s="265" t="s">
        <v>5425</v>
      </c>
      <c r="F65" s="268" t="s">
        <v>5542</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5421</v>
      </c>
      <c r="B66" s="260" t="s">
        <v>5539</v>
      </c>
      <c r="C66" s="261" t="s">
        <v>5551</v>
      </c>
      <c r="D66" s="264" t="s">
        <v>5552</v>
      </c>
      <c r="E66" s="265" t="s">
        <v>5425</v>
      </c>
      <c r="F66" s="268" t="s">
        <v>5542</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5421</v>
      </c>
      <c r="B67" s="260" t="s">
        <v>5539</v>
      </c>
      <c r="C67" s="261" t="s">
        <v>5553</v>
      </c>
      <c r="D67" s="264" t="s">
        <v>5554</v>
      </c>
      <c r="E67" s="265" t="s">
        <v>5425</v>
      </c>
      <c r="F67" s="268" t="s">
        <v>5542</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5421</v>
      </c>
      <c r="B68" s="260" t="s">
        <v>5539</v>
      </c>
      <c r="C68" s="261" t="s">
        <v>5555</v>
      </c>
      <c r="D68" s="264" t="s">
        <v>5556</v>
      </c>
      <c r="E68" s="265" t="s">
        <v>5425</v>
      </c>
      <c r="F68" s="268" t="s">
        <v>5557</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5421</v>
      </c>
      <c r="B69" s="260" t="s">
        <v>5539</v>
      </c>
      <c r="C69" s="261" t="s">
        <v>5558</v>
      </c>
      <c r="D69" s="264" t="s">
        <v>5559</v>
      </c>
      <c r="E69" s="265" t="s">
        <v>5425</v>
      </c>
      <c r="F69" s="268" t="s">
        <v>5557</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5421</v>
      </c>
      <c r="B70" s="260" t="s">
        <v>5539</v>
      </c>
      <c r="C70" s="261" t="s">
        <v>5560</v>
      </c>
      <c r="D70" s="264" t="s">
        <v>5561</v>
      </c>
      <c r="E70" s="265" t="s">
        <v>5425</v>
      </c>
      <c r="F70" s="268" t="s">
        <v>5557</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5421</v>
      </c>
      <c r="B71" s="260" t="s">
        <v>5539</v>
      </c>
      <c r="C71" s="261" t="s">
        <v>5562</v>
      </c>
      <c r="D71" s="264" t="s">
        <v>5563</v>
      </c>
      <c r="E71" s="265" t="s">
        <v>5425</v>
      </c>
      <c r="F71" s="268" t="s">
        <v>5564</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5421</v>
      </c>
      <c r="B72" s="260" t="s">
        <v>5539</v>
      </c>
      <c r="C72" s="261" t="s">
        <v>5565</v>
      </c>
      <c r="D72" s="264" t="s">
        <v>5566</v>
      </c>
      <c r="E72" s="265" t="s">
        <v>5425</v>
      </c>
      <c r="F72" s="268" t="s">
        <v>5542</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5421</v>
      </c>
      <c r="B73" s="260" t="s">
        <v>5539</v>
      </c>
      <c r="C73" s="261" t="s">
        <v>5567</v>
      </c>
      <c r="D73" s="264" t="s">
        <v>5568</v>
      </c>
      <c r="E73" s="265" t="s">
        <v>5569</v>
      </c>
      <c r="F73" s="268" t="s">
        <v>5542</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5421</v>
      </c>
      <c r="B74" s="259" t="s">
        <v>5570</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5421</v>
      </c>
      <c r="B75" s="260" t="s">
        <v>5570</v>
      </c>
      <c r="C75" s="261" t="s">
        <v>5571</v>
      </c>
      <c r="D75" s="264" t="s">
        <v>5572</v>
      </c>
      <c r="E75" s="265" t="s">
        <v>5569</v>
      </c>
      <c r="F75" s="268" t="s">
        <v>5573</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5421</v>
      </c>
      <c r="B76" s="260" t="s">
        <v>5570</v>
      </c>
      <c r="C76" s="261" t="s">
        <v>5574</v>
      </c>
      <c r="D76" s="264" t="s">
        <v>5575</v>
      </c>
      <c r="E76" s="265" t="s">
        <v>5569</v>
      </c>
      <c r="F76" s="268" t="s">
        <v>5573</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5421</v>
      </c>
      <c r="B77" s="260" t="s">
        <v>5570</v>
      </c>
      <c r="C77" s="261" t="s">
        <v>5576</v>
      </c>
      <c r="D77" s="264" t="s">
        <v>5577</v>
      </c>
      <c r="E77" s="265" t="s">
        <v>5569</v>
      </c>
      <c r="F77" s="268" t="s">
        <v>5573</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5421</v>
      </c>
      <c r="B78" s="260" t="s">
        <v>5570</v>
      </c>
      <c r="C78" s="261" t="s">
        <v>5578</v>
      </c>
      <c r="D78" s="264" t="s">
        <v>5579</v>
      </c>
      <c r="E78" s="265" t="s">
        <v>5569</v>
      </c>
      <c r="F78" s="268" t="s">
        <v>5573</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5421</v>
      </c>
      <c r="B79" s="260" t="s">
        <v>5570</v>
      </c>
      <c r="C79" s="261" t="s">
        <v>5580</v>
      </c>
      <c r="D79" s="264" t="s">
        <v>5581</v>
      </c>
      <c r="E79" s="265" t="s">
        <v>5569</v>
      </c>
      <c r="F79" s="268" t="s">
        <v>5573</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5421</v>
      </c>
      <c r="B80" s="260" t="s">
        <v>5570</v>
      </c>
      <c r="C80" s="261" t="s">
        <v>5582</v>
      </c>
      <c r="D80" s="264" t="s">
        <v>5583</v>
      </c>
      <c r="E80" s="265" t="s">
        <v>5569</v>
      </c>
      <c r="F80" s="268" t="s">
        <v>5573</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5421</v>
      </c>
      <c r="B81" s="260" t="s">
        <v>5570</v>
      </c>
      <c r="C81" s="261" t="s">
        <v>5584</v>
      </c>
      <c r="D81" s="264" t="s">
        <v>5585</v>
      </c>
      <c r="E81" s="265" t="s">
        <v>5569</v>
      </c>
      <c r="F81" s="268" t="s">
        <v>5573</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5421</v>
      </c>
      <c r="B82" s="260" t="s">
        <v>5570</v>
      </c>
      <c r="C82" s="261" t="s">
        <v>5586</v>
      </c>
      <c r="D82" s="264" t="s">
        <v>5587</v>
      </c>
      <c r="E82" s="265" t="s">
        <v>5569</v>
      </c>
      <c r="F82" s="268" t="s">
        <v>5573</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5421</v>
      </c>
      <c r="B83" s="260" t="s">
        <v>5570</v>
      </c>
      <c r="C83" s="261" t="s">
        <v>5588</v>
      </c>
      <c r="D83" s="264" t="s">
        <v>5589</v>
      </c>
      <c r="E83" s="265" t="s">
        <v>5569</v>
      </c>
      <c r="F83" s="268" t="s">
        <v>5573</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5421</v>
      </c>
      <c r="B84" s="260" t="s">
        <v>5570</v>
      </c>
      <c r="C84" s="261" t="s">
        <v>5590</v>
      </c>
      <c r="D84" s="264" t="s">
        <v>5591</v>
      </c>
      <c r="E84" s="265" t="s">
        <v>5569</v>
      </c>
      <c r="F84" s="268" t="s">
        <v>5573</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5421</v>
      </c>
      <c r="B85" s="260" t="s">
        <v>5570</v>
      </c>
      <c r="C85" s="261" t="s">
        <v>5592</v>
      </c>
      <c r="D85" s="264" t="s">
        <v>5593</v>
      </c>
      <c r="E85" s="265" t="s">
        <v>5569</v>
      </c>
      <c r="F85" s="268" t="s">
        <v>5573</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5421</v>
      </c>
      <c r="B86" s="260" t="s">
        <v>5570</v>
      </c>
      <c r="C86" s="261" t="s">
        <v>5594</v>
      </c>
      <c r="D86" s="264" t="s">
        <v>5595</v>
      </c>
      <c r="E86" s="265" t="s">
        <v>5569</v>
      </c>
      <c r="F86" s="268" t="s">
        <v>5573</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5421</v>
      </c>
      <c r="B87" s="260" t="s">
        <v>5570</v>
      </c>
      <c r="C87" s="261" t="s">
        <v>5596</v>
      </c>
      <c r="D87" s="264" t="s">
        <v>5597</v>
      </c>
      <c r="E87" s="265" t="s">
        <v>5569</v>
      </c>
      <c r="F87" s="268" t="s">
        <v>5573</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5421</v>
      </c>
      <c r="B88" s="260" t="s">
        <v>5570</v>
      </c>
      <c r="C88" s="261" t="s">
        <v>5598</v>
      </c>
      <c r="D88" s="264" t="s">
        <v>5599</v>
      </c>
      <c r="E88" s="265" t="s">
        <v>5569</v>
      </c>
      <c r="F88" s="268" t="s">
        <v>5557</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5421</v>
      </c>
      <c r="B89" s="260" t="s">
        <v>5570</v>
      </c>
      <c r="C89" s="261" t="s">
        <v>5600</v>
      </c>
      <c r="D89" s="264" t="s">
        <v>5601</v>
      </c>
      <c r="E89" s="265" t="s">
        <v>5569</v>
      </c>
      <c r="F89" s="268" t="s">
        <v>5557</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5421</v>
      </c>
      <c r="B90" s="260" t="s">
        <v>5570</v>
      </c>
      <c r="C90" s="261" t="s">
        <v>5602</v>
      </c>
      <c r="D90" s="264" t="s">
        <v>5603</v>
      </c>
      <c r="E90" s="265" t="s">
        <v>5569</v>
      </c>
      <c r="F90" s="268" t="s">
        <v>5557</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5421</v>
      </c>
      <c r="B91" s="259" t="s">
        <v>5604</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5421</v>
      </c>
      <c r="B92" s="260" t="s">
        <v>5604</v>
      </c>
      <c r="C92" s="261" t="s">
        <v>5605</v>
      </c>
      <c r="D92" s="264" t="s">
        <v>5606</v>
      </c>
      <c r="E92" s="265" t="s">
        <v>5425</v>
      </c>
      <c r="F92" s="268" t="s">
        <v>5557</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5421</v>
      </c>
      <c r="B93" s="260" t="s">
        <v>5604</v>
      </c>
      <c r="C93" s="261" t="s">
        <v>5607</v>
      </c>
      <c r="D93" s="264" t="s">
        <v>5608</v>
      </c>
      <c r="E93" s="265" t="s">
        <v>5425</v>
      </c>
      <c r="F93" s="268" t="s">
        <v>5557</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5421</v>
      </c>
      <c r="B94" s="260" t="s">
        <v>5604</v>
      </c>
      <c r="C94" s="261" t="s">
        <v>5609</v>
      </c>
      <c r="D94" s="264" t="s">
        <v>5610</v>
      </c>
      <c r="E94" s="265" t="s">
        <v>5425</v>
      </c>
      <c r="F94" s="268" t="s">
        <v>5557</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5421</v>
      </c>
      <c r="B95" s="260" t="s">
        <v>5604</v>
      </c>
      <c r="C95" s="261" t="s">
        <v>5611</v>
      </c>
      <c r="D95" s="264" t="s">
        <v>5612</v>
      </c>
      <c r="E95" s="265" t="s">
        <v>5425</v>
      </c>
      <c r="F95" s="268" t="s">
        <v>5557</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5421</v>
      </c>
      <c r="B96" s="260" t="s">
        <v>5604</v>
      </c>
      <c r="C96" s="261" t="s">
        <v>5613</v>
      </c>
      <c r="D96" s="264" t="s">
        <v>5614</v>
      </c>
      <c r="E96" s="265" t="s">
        <v>5425</v>
      </c>
      <c r="F96" s="268" t="s">
        <v>5557</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5421</v>
      </c>
      <c r="B97" s="260" t="s">
        <v>5604</v>
      </c>
      <c r="C97" s="261" t="s">
        <v>5615</v>
      </c>
      <c r="D97" s="264" t="s">
        <v>5616</v>
      </c>
      <c r="E97" s="265" t="s">
        <v>5425</v>
      </c>
      <c r="F97" s="268" t="s">
        <v>5617</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5421</v>
      </c>
      <c r="B98" s="260" t="s">
        <v>5604</v>
      </c>
      <c r="C98" s="261" t="s">
        <v>5618</v>
      </c>
      <c r="D98" s="264" t="s">
        <v>5619</v>
      </c>
      <c r="E98" s="265" t="s">
        <v>5425</v>
      </c>
      <c r="F98" s="268" t="s">
        <v>5617</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5421</v>
      </c>
      <c r="B99" s="260" t="s">
        <v>5604</v>
      </c>
      <c r="C99" s="261" t="s">
        <v>5620</v>
      </c>
      <c r="D99" s="264" t="s">
        <v>5621</v>
      </c>
      <c r="E99" s="265" t="s">
        <v>5425</v>
      </c>
      <c r="F99" s="268" t="s">
        <v>5617</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5421</v>
      </c>
      <c r="B100" s="260" t="s">
        <v>5604</v>
      </c>
      <c r="C100" s="261" t="s">
        <v>5622</v>
      </c>
      <c r="D100" s="264" t="s">
        <v>5623</v>
      </c>
      <c r="E100" s="265" t="s">
        <v>5425</v>
      </c>
      <c r="F100" s="268" t="s">
        <v>5617</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5421</v>
      </c>
      <c r="B101" s="260" t="s">
        <v>5604</v>
      </c>
      <c r="C101" s="261" t="s">
        <v>5624</v>
      </c>
      <c r="D101" s="264" t="s">
        <v>5625</v>
      </c>
      <c r="E101" s="265" t="s">
        <v>5425</v>
      </c>
      <c r="F101" s="268" t="s">
        <v>5557</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5421</v>
      </c>
      <c r="B102" s="260" t="s">
        <v>5604</v>
      </c>
      <c r="C102" s="261" t="s">
        <v>5626</v>
      </c>
      <c r="D102" s="264" t="s">
        <v>5627</v>
      </c>
      <c r="E102" s="265" t="s">
        <v>5569</v>
      </c>
      <c r="F102" s="268" t="s">
        <v>5557</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5421</v>
      </c>
      <c r="B103" s="260" t="s">
        <v>5604</v>
      </c>
      <c r="C103" s="261" t="s">
        <v>5628</v>
      </c>
      <c r="D103" s="264" t="s">
        <v>5629</v>
      </c>
      <c r="E103" s="265" t="s">
        <v>5569</v>
      </c>
      <c r="F103" s="268" t="s">
        <v>5557</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5421</v>
      </c>
      <c r="B104" s="260" t="s">
        <v>5604</v>
      </c>
      <c r="C104" s="261" t="s">
        <v>5630</v>
      </c>
      <c r="D104" s="264" t="s">
        <v>5631</v>
      </c>
      <c r="E104" s="265" t="s">
        <v>5569</v>
      </c>
      <c r="F104" s="268" t="s">
        <v>5557</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5421</v>
      </c>
      <c r="B105" s="260" t="s">
        <v>5604</v>
      </c>
      <c r="C105" s="261" t="s">
        <v>5632</v>
      </c>
      <c r="D105" s="264" t="s">
        <v>5633</v>
      </c>
      <c r="E105" s="265" t="s">
        <v>5454</v>
      </c>
      <c r="F105" s="268" t="s">
        <v>5557</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5421</v>
      </c>
      <c r="B106" s="259" t="s">
        <v>5634</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5421</v>
      </c>
      <c r="B107" s="260" t="s">
        <v>5634</v>
      </c>
      <c r="C107" s="261" t="s">
        <v>5635</v>
      </c>
      <c r="D107" s="264" t="s">
        <v>5636</v>
      </c>
      <c r="E107" s="265" t="s">
        <v>5569</v>
      </c>
      <c r="F107" s="268" t="s">
        <v>5557</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5421</v>
      </c>
      <c r="B108" s="260" t="s">
        <v>5634</v>
      </c>
      <c r="C108" s="261" t="s">
        <v>5637</v>
      </c>
      <c r="D108" s="264" t="s">
        <v>5638</v>
      </c>
      <c r="E108" s="265" t="s">
        <v>5569</v>
      </c>
      <c r="F108" s="268" t="s">
        <v>5557</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5421</v>
      </c>
      <c r="B109" s="260" t="s">
        <v>5634</v>
      </c>
      <c r="C109" s="261" t="s">
        <v>5639</v>
      </c>
      <c r="D109" s="264" t="s">
        <v>5640</v>
      </c>
      <c r="E109" s="265" t="s">
        <v>5569</v>
      </c>
      <c r="F109" s="268" t="s">
        <v>5557</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5421</v>
      </c>
      <c r="B110" s="260" t="s">
        <v>5634</v>
      </c>
      <c r="C110" s="261" t="s">
        <v>5641</v>
      </c>
      <c r="D110" s="264" t="s">
        <v>5642</v>
      </c>
      <c r="E110" s="265" t="s">
        <v>5569</v>
      </c>
      <c r="F110" s="268" t="s">
        <v>5557</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5421</v>
      </c>
      <c r="B111" s="260" t="s">
        <v>5634</v>
      </c>
      <c r="C111" s="261" t="s">
        <v>5643</v>
      </c>
      <c r="D111" s="264" t="s">
        <v>5644</v>
      </c>
      <c r="E111" s="265" t="s">
        <v>5569</v>
      </c>
      <c r="F111" s="268" t="s">
        <v>5557</v>
      </c>
      <c r="G111" s="271">
        <f>IF(COUNTIF(H111:AU111,"&lt;&gt;")=0,"",SUMPRODUCT(((Recommendations[ImplStatus]="Implemented")+(Recommendations[ImplStatus]="Compensated"))*ISNUMBER(MATCH(Recommendations[Id],H111:AU111,0)))/COUNTIF(H111:AU111,"&lt;&gt;"))</f>
        <v>0</v>
      </c>
      <c r="H111" s="272" t="s">
        <v>162</v>
      </c>
      <c r="I111" s="272" t="s">
        <v>167</v>
      </c>
      <c r="J111" s="272" t="s">
        <v>177</v>
      </c>
      <c r="K111" s="272" t="s">
        <v>182</v>
      </c>
      <c r="L111" s="272" t="s">
        <v>226</v>
      </c>
      <c r="M111" s="272" t="s">
        <v>480</v>
      </c>
      <c r="N111" s="272" t="s">
        <v>613</v>
      </c>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5421</v>
      </c>
      <c r="B112" s="260" t="s">
        <v>5634</v>
      </c>
      <c r="C112" s="261" t="s">
        <v>5645</v>
      </c>
      <c r="D112" s="264" t="s">
        <v>5646</v>
      </c>
      <c r="E112" s="265" t="s">
        <v>5569</v>
      </c>
      <c r="F112" s="268" t="s">
        <v>5557</v>
      </c>
      <c r="G112" s="271">
        <f>IF(COUNTIF(H112:AU112,"&lt;&gt;")=0,"",SUMPRODUCT(((Recommendations[ImplStatus]="Implemented")+(Recommendations[ImplStatus]="Compensated"))*ISNUMBER(MATCH(Recommendations[Id],H112:AU112,0)))/COUNTIF(H112:AU112,"&lt;&gt;"))</f>
        <v>0</v>
      </c>
      <c r="H112" s="272" t="s">
        <v>162</v>
      </c>
      <c r="I112" s="272" t="s">
        <v>167</v>
      </c>
      <c r="J112" s="272" t="s">
        <v>177</v>
      </c>
      <c r="K112" s="272" t="s">
        <v>182</v>
      </c>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5421</v>
      </c>
      <c r="B113" s="260" t="s">
        <v>5634</v>
      </c>
      <c r="C113" s="261" t="s">
        <v>5647</v>
      </c>
      <c r="D113" s="264" t="s">
        <v>5648</v>
      </c>
      <c r="E113" s="265" t="s">
        <v>5569</v>
      </c>
      <c r="F113" s="268" t="s">
        <v>5557</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5421</v>
      </c>
      <c r="B114" s="260" t="s">
        <v>5634</v>
      </c>
      <c r="C114" s="261" t="s">
        <v>5649</v>
      </c>
      <c r="D114" s="264" t="s">
        <v>5650</v>
      </c>
      <c r="E114" s="265" t="s">
        <v>5569</v>
      </c>
      <c r="F114" s="268" t="s">
        <v>5557</v>
      </c>
      <c r="G114" s="271">
        <f>IF(COUNTIF(H114:AU114,"&lt;&gt;")=0,"",SUMPRODUCT(((Recommendations[ImplStatus]="Implemented")+(Recommendations[ImplStatus]="Compensated"))*ISNUMBER(MATCH(Recommendations[Id],H114:AU114,0)))/COUNTIF(H114:AU114,"&lt;&gt;"))</f>
        <v>0</v>
      </c>
      <c r="H114" s="272" t="s">
        <v>215</v>
      </c>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5421</v>
      </c>
      <c r="B115" s="260" t="s">
        <v>5634</v>
      </c>
      <c r="C115" s="261" t="s">
        <v>5651</v>
      </c>
      <c r="D115" s="264" t="s">
        <v>5652</v>
      </c>
      <c r="E115" s="265" t="s">
        <v>5569</v>
      </c>
      <c r="F115" s="268" t="s">
        <v>5557</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5421</v>
      </c>
      <c r="B116" s="260" t="s">
        <v>5634</v>
      </c>
      <c r="C116" s="261" t="s">
        <v>5653</v>
      </c>
      <c r="D116" s="264" t="s">
        <v>5654</v>
      </c>
      <c r="E116" s="265" t="s">
        <v>5569</v>
      </c>
      <c r="F116" s="268" t="s">
        <v>5557</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5421</v>
      </c>
      <c r="B117" s="260" t="s">
        <v>5634</v>
      </c>
      <c r="C117" s="261" t="s">
        <v>5655</v>
      </c>
      <c r="D117" s="264" t="s">
        <v>5656</v>
      </c>
      <c r="E117" s="265" t="s">
        <v>5569</v>
      </c>
      <c r="F117" s="268" t="s">
        <v>5557</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5657</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5657</v>
      </c>
      <c r="B119" s="259" t="s">
        <v>5658</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5657</v>
      </c>
      <c r="B120" s="260" t="s">
        <v>5658</v>
      </c>
      <c r="C120" s="261" t="s">
        <v>5659</v>
      </c>
      <c r="D120" s="264" t="s">
        <v>5660</v>
      </c>
      <c r="E120" s="265" t="s">
        <v>5425</v>
      </c>
      <c r="F120" s="268" t="s">
        <v>5661</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5657</v>
      </c>
      <c r="B121" s="260" t="s">
        <v>5658</v>
      </c>
      <c r="C121" s="261" t="s">
        <v>5662</v>
      </c>
      <c r="D121" s="264" t="s">
        <v>5663</v>
      </c>
      <c r="E121" s="265" t="s">
        <v>5425</v>
      </c>
      <c r="F121" s="268" t="s">
        <v>5661</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5657</v>
      </c>
      <c r="B122" s="260" t="s">
        <v>5658</v>
      </c>
      <c r="C122" s="261" t="s">
        <v>5664</v>
      </c>
      <c r="D122" s="264" t="s">
        <v>5665</v>
      </c>
      <c r="E122" s="265" t="s">
        <v>5425</v>
      </c>
      <c r="F122" s="268" t="s">
        <v>5661</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5657</v>
      </c>
      <c r="B123" s="260" t="s">
        <v>5658</v>
      </c>
      <c r="C123" s="261" t="s">
        <v>5666</v>
      </c>
      <c r="D123" s="264" t="s">
        <v>5667</v>
      </c>
      <c r="E123" s="265" t="s">
        <v>5425</v>
      </c>
      <c r="F123" s="268" t="s">
        <v>5661</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5657</v>
      </c>
      <c r="B124" s="260" t="s">
        <v>5658</v>
      </c>
      <c r="C124" s="261" t="s">
        <v>5668</v>
      </c>
      <c r="D124" s="264" t="s">
        <v>5669</v>
      </c>
      <c r="E124" s="265" t="s">
        <v>5425</v>
      </c>
      <c r="F124" s="268" t="s">
        <v>5661</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5657</v>
      </c>
      <c r="B125" s="260" t="s">
        <v>5658</v>
      </c>
      <c r="C125" s="261" t="s">
        <v>5670</v>
      </c>
      <c r="D125" s="264" t="s">
        <v>5671</v>
      </c>
      <c r="E125" s="265" t="s">
        <v>5425</v>
      </c>
      <c r="F125" s="268" t="s">
        <v>5661</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5657</v>
      </c>
      <c r="B126" s="260" t="s">
        <v>5658</v>
      </c>
      <c r="C126" s="261" t="s">
        <v>5672</v>
      </c>
      <c r="D126" s="264" t="s">
        <v>5673</v>
      </c>
      <c r="E126" s="265" t="s">
        <v>5425</v>
      </c>
      <c r="F126" s="268" t="s">
        <v>5661</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5657</v>
      </c>
      <c r="B127" s="260" t="s">
        <v>5658</v>
      </c>
      <c r="C127" s="261" t="s">
        <v>5674</v>
      </c>
      <c r="D127" s="264" t="s">
        <v>5675</v>
      </c>
      <c r="E127" s="265" t="s">
        <v>5425</v>
      </c>
      <c r="F127" s="268" t="s">
        <v>5661</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5657</v>
      </c>
      <c r="B128" s="260" t="s">
        <v>5658</v>
      </c>
      <c r="C128" s="261" t="s">
        <v>5676</v>
      </c>
      <c r="D128" s="264" t="s">
        <v>5677</v>
      </c>
      <c r="E128" s="265" t="s">
        <v>5425</v>
      </c>
      <c r="F128" s="268" t="s">
        <v>5661</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5657</v>
      </c>
      <c r="B129" s="260" t="s">
        <v>5658</v>
      </c>
      <c r="C129" s="261" t="s">
        <v>5678</v>
      </c>
      <c r="D129" s="264" t="s">
        <v>5679</v>
      </c>
      <c r="E129" s="265" t="s">
        <v>5425</v>
      </c>
      <c r="F129" s="268" t="s">
        <v>5661</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5657</v>
      </c>
      <c r="B130" s="260" t="s">
        <v>5658</v>
      </c>
      <c r="C130" s="261" t="s">
        <v>5680</v>
      </c>
      <c r="D130" s="264" t="s">
        <v>5681</v>
      </c>
      <c r="E130" s="265" t="s">
        <v>5425</v>
      </c>
      <c r="F130" s="268" t="s">
        <v>5661</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5657</v>
      </c>
      <c r="B131" s="260" t="s">
        <v>5658</v>
      </c>
      <c r="C131" s="261" t="s">
        <v>5682</v>
      </c>
      <c r="D131" s="264" t="s">
        <v>5683</v>
      </c>
      <c r="E131" s="265" t="s">
        <v>5425</v>
      </c>
      <c r="F131" s="268" t="s">
        <v>5661</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5657</v>
      </c>
      <c r="B132" s="260" t="s">
        <v>5658</v>
      </c>
      <c r="C132" s="261" t="s">
        <v>5684</v>
      </c>
      <c r="D132" s="264" t="s">
        <v>5685</v>
      </c>
      <c r="E132" s="265" t="s">
        <v>5425</v>
      </c>
      <c r="F132" s="268" t="s">
        <v>5661</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5657</v>
      </c>
      <c r="B133" s="260" t="s">
        <v>5658</v>
      </c>
      <c r="C133" s="261" t="s">
        <v>5686</v>
      </c>
      <c r="D133" s="264" t="s">
        <v>5687</v>
      </c>
      <c r="E133" s="265" t="s">
        <v>5454</v>
      </c>
      <c r="F133" s="268" t="s">
        <v>5661</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5657</v>
      </c>
      <c r="B134" s="260" t="s">
        <v>5658</v>
      </c>
      <c r="C134" s="261" t="s">
        <v>5688</v>
      </c>
      <c r="D134" s="264" t="s">
        <v>5689</v>
      </c>
      <c r="E134" s="265" t="s">
        <v>5454</v>
      </c>
      <c r="F134" s="268" t="s">
        <v>5661</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5657</v>
      </c>
      <c r="B135" s="260" t="s">
        <v>5658</v>
      </c>
      <c r="C135" s="261" t="s">
        <v>5690</v>
      </c>
      <c r="D135" s="264" t="s">
        <v>5691</v>
      </c>
      <c r="E135" s="265" t="s">
        <v>5569</v>
      </c>
      <c r="F135" s="268" t="s">
        <v>5661</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5657</v>
      </c>
      <c r="B136" s="260" t="s">
        <v>5658</v>
      </c>
      <c r="C136" s="261" t="s">
        <v>5692</v>
      </c>
      <c r="D136" s="264" t="s">
        <v>5693</v>
      </c>
      <c r="E136" s="265" t="s">
        <v>5454</v>
      </c>
      <c r="F136" s="268" t="s">
        <v>5661</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5657</v>
      </c>
      <c r="B137" s="260" t="s">
        <v>5658</v>
      </c>
      <c r="C137" s="261" t="s">
        <v>5694</v>
      </c>
      <c r="D137" s="264" t="s">
        <v>5695</v>
      </c>
      <c r="E137" s="265" t="s">
        <v>5454</v>
      </c>
      <c r="F137" s="268" t="s">
        <v>5661</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5657</v>
      </c>
      <c r="B138" s="260" t="s">
        <v>5658</v>
      </c>
      <c r="C138" s="261" t="s">
        <v>5696</v>
      </c>
      <c r="D138" s="264" t="s">
        <v>5697</v>
      </c>
      <c r="E138" s="265" t="s">
        <v>5569</v>
      </c>
      <c r="F138" s="268" t="s">
        <v>5661</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5657</v>
      </c>
      <c r="B139" s="260" t="s">
        <v>5658</v>
      </c>
      <c r="C139" s="261" t="s">
        <v>5698</v>
      </c>
      <c r="D139" s="264" t="s">
        <v>5699</v>
      </c>
      <c r="E139" s="265" t="s">
        <v>5569</v>
      </c>
      <c r="F139" s="268" t="s">
        <v>5661</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5657</v>
      </c>
      <c r="B140" s="260" t="s">
        <v>5658</v>
      </c>
      <c r="C140" s="261" t="s">
        <v>5700</v>
      </c>
      <c r="D140" s="264" t="s">
        <v>5701</v>
      </c>
      <c r="E140" s="265" t="s">
        <v>5425</v>
      </c>
      <c r="F140" s="268" t="s">
        <v>5661</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5657</v>
      </c>
      <c r="B141" s="260" t="s">
        <v>5658</v>
      </c>
      <c r="C141" s="261" t="s">
        <v>5702</v>
      </c>
      <c r="D141" s="264" t="s">
        <v>5703</v>
      </c>
      <c r="E141" s="265" t="s">
        <v>5704</v>
      </c>
      <c r="F141" s="268" t="s">
        <v>5705</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5657</v>
      </c>
      <c r="B142" s="260" t="s">
        <v>5658</v>
      </c>
      <c r="C142" s="261" t="s">
        <v>5706</v>
      </c>
      <c r="D142" s="264" t="s">
        <v>5707</v>
      </c>
      <c r="E142" s="265" t="s">
        <v>5704</v>
      </c>
      <c r="F142" s="268" t="s">
        <v>5705</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5657</v>
      </c>
      <c r="B143" s="260" t="s">
        <v>5658</v>
      </c>
      <c r="C143" s="261" t="s">
        <v>5708</v>
      </c>
      <c r="D143" s="264" t="s">
        <v>5709</v>
      </c>
      <c r="E143" s="265" t="s">
        <v>5704</v>
      </c>
      <c r="F143" s="268" t="s">
        <v>5705</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5657</v>
      </c>
      <c r="B144" s="260" t="s">
        <v>5658</v>
      </c>
      <c r="C144" s="261" t="s">
        <v>5710</v>
      </c>
      <c r="D144" s="264" t="s">
        <v>5711</v>
      </c>
      <c r="E144" s="265" t="s">
        <v>5521</v>
      </c>
      <c r="F144" s="268" t="s">
        <v>5705</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5657</v>
      </c>
      <c r="B145" s="260" t="s">
        <v>5658</v>
      </c>
      <c r="C145" s="261" t="s">
        <v>5712</v>
      </c>
      <c r="D145" s="264" t="s">
        <v>5713</v>
      </c>
      <c r="E145" s="265" t="s">
        <v>5521</v>
      </c>
      <c r="F145" s="268" t="s">
        <v>5705</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5657</v>
      </c>
      <c r="B146" s="260" t="s">
        <v>5658</v>
      </c>
      <c r="C146" s="261" t="s">
        <v>5714</v>
      </c>
      <c r="D146" s="264" t="s">
        <v>5715</v>
      </c>
      <c r="E146" s="265" t="s">
        <v>5521</v>
      </c>
      <c r="F146" s="268" t="s">
        <v>5705</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5657</v>
      </c>
      <c r="B147" s="259" t="s">
        <v>5716</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5657</v>
      </c>
      <c r="B148" s="260" t="s">
        <v>5716</v>
      </c>
      <c r="C148" s="261" t="s">
        <v>5717</v>
      </c>
      <c r="D148" s="264" t="s">
        <v>5718</v>
      </c>
      <c r="E148" s="265" t="s">
        <v>5454</v>
      </c>
      <c r="F148" s="268" t="s">
        <v>5719</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5657</v>
      </c>
      <c r="B149" s="260" t="s">
        <v>5716</v>
      </c>
      <c r="C149" s="261" t="s">
        <v>5720</v>
      </c>
      <c r="D149" s="264" t="s">
        <v>5721</v>
      </c>
      <c r="E149" s="265" t="s">
        <v>5454</v>
      </c>
      <c r="F149" s="268" t="s">
        <v>5719</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5657</v>
      </c>
      <c r="B150" s="260" t="s">
        <v>5716</v>
      </c>
      <c r="C150" s="261" t="s">
        <v>5722</v>
      </c>
      <c r="D150" s="264" t="s">
        <v>5723</v>
      </c>
      <c r="E150" s="265" t="s">
        <v>5454</v>
      </c>
      <c r="F150" s="268" t="s">
        <v>5719</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5657</v>
      </c>
      <c r="B151" s="260" t="s">
        <v>5716</v>
      </c>
      <c r="C151" s="261" t="s">
        <v>5724</v>
      </c>
      <c r="D151" s="264" t="s">
        <v>5725</v>
      </c>
      <c r="E151" s="265" t="s">
        <v>5454</v>
      </c>
      <c r="F151" s="268" t="s">
        <v>5719</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5657</v>
      </c>
      <c r="B152" s="260" t="s">
        <v>5716</v>
      </c>
      <c r="C152" s="261" t="s">
        <v>5726</v>
      </c>
      <c r="D152" s="264" t="s">
        <v>5727</v>
      </c>
      <c r="E152" s="265" t="s">
        <v>5454</v>
      </c>
      <c r="F152" s="268" t="s">
        <v>5719</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5657</v>
      </c>
      <c r="B153" s="260" t="s">
        <v>5716</v>
      </c>
      <c r="C153" s="261" t="s">
        <v>5728</v>
      </c>
      <c r="D153" s="264" t="s">
        <v>5729</v>
      </c>
      <c r="E153" s="265" t="s">
        <v>5454</v>
      </c>
      <c r="F153" s="268" t="s">
        <v>5719</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5657</v>
      </c>
      <c r="B154" s="260" t="s">
        <v>5716</v>
      </c>
      <c r="C154" s="261" t="s">
        <v>5730</v>
      </c>
      <c r="D154" s="264" t="s">
        <v>5731</v>
      </c>
      <c r="E154" s="265" t="s">
        <v>5454</v>
      </c>
      <c r="F154" s="268" t="s">
        <v>5719</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5657</v>
      </c>
      <c r="B155" s="260" t="s">
        <v>5716</v>
      </c>
      <c r="C155" s="261" t="s">
        <v>5732</v>
      </c>
      <c r="D155" s="264" t="s">
        <v>5733</v>
      </c>
      <c r="E155" s="265" t="s">
        <v>5454</v>
      </c>
      <c r="F155" s="268" t="s">
        <v>5719</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5657</v>
      </c>
      <c r="B156" s="260" t="s">
        <v>5716</v>
      </c>
      <c r="C156" s="261" t="s">
        <v>5734</v>
      </c>
      <c r="D156" s="264" t="s">
        <v>5735</v>
      </c>
      <c r="E156" s="265" t="s">
        <v>5454</v>
      </c>
      <c r="F156" s="268" t="s">
        <v>5719</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5657</v>
      </c>
      <c r="B157" s="260" t="s">
        <v>5716</v>
      </c>
      <c r="C157" s="261" t="s">
        <v>5736</v>
      </c>
      <c r="D157" s="264" t="s">
        <v>5737</v>
      </c>
      <c r="E157" s="265" t="s">
        <v>5454</v>
      </c>
      <c r="F157" s="268" t="s">
        <v>5719</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5657</v>
      </c>
      <c r="B158" s="260" t="s">
        <v>5716</v>
      </c>
      <c r="C158" s="261" t="s">
        <v>5738</v>
      </c>
      <c r="D158" s="264" t="s">
        <v>5739</v>
      </c>
      <c r="E158" s="265" t="s">
        <v>5454</v>
      </c>
      <c r="F158" s="268" t="s">
        <v>5719</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5657</v>
      </c>
      <c r="B159" s="260" t="s">
        <v>5716</v>
      </c>
      <c r="C159" s="261" t="s">
        <v>5740</v>
      </c>
      <c r="D159" s="264" t="s">
        <v>5741</v>
      </c>
      <c r="E159" s="265" t="s">
        <v>5454</v>
      </c>
      <c r="F159" s="268" t="s">
        <v>5719</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5657</v>
      </c>
      <c r="B160" s="260" t="s">
        <v>5716</v>
      </c>
      <c r="C160" s="261" t="s">
        <v>5742</v>
      </c>
      <c r="D160" s="264" t="s">
        <v>5743</v>
      </c>
      <c r="E160" s="265" t="s">
        <v>5454</v>
      </c>
      <c r="F160" s="268" t="s">
        <v>5744</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5657</v>
      </c>
      <c r="B161" s="260" t="s">
        <v>5716</v>
      </c>
      <c r="C161" s="261" t="s">
        <v>5745</v>
      </c>
      <c r="D161" s="264" t="s">
        <v>5746</v>
      </c>
      <c r="E161" s="265" t="s">
        <v>5454</v>
      </c>
      <c r="F161" s="268" t="s">
        <v>5744</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5657</v>
      </c>
      <c r="B162" s="260" t="s">
        <v>5716</v>
      </c>
      <c r="C162" s="261" t="s">
        <v>5747</v>
      </c>
      <c r="D162" s="264" t="s">
        <v>5748</v>
      </c>
      <c r="E162" s="265" t="s">
        <v>5454</v>
      </c>
      <c r="F162" s="268" t="s">
        <v>5744</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5657</v>
      </c>
      <c r="B163" s="260" t="s">
        <v>5716</v>
      </c>
      <c r="C163" s="261" t="s">
        <v>5749</v>
      </c>
      <c r="D163" s="264" t="s">
        <v>5750</v>
      </c>
      <c r="E163" s="265" t="s">
        <v>5454</v>
      </c>
      <c r="F163" s="268" t="s">
        <v>5744</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5657</v>
      </c>
      <c r="B164" s="260" t="s">
        <v>5716</v>
      </c>
      <c r="C164" s="261" t="s">
        <v>5751</v>
      </c>
      <c r="D164" s="264" t="s">
        <v>5752</v>
      </c>
      <c r="E164" s="265" t="s">
        <v>5454</v>
      </c>
      <c r="F164" s="268" t="s">
        <v>5744</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5657</v>
      </c>
      <c r="B165" s="259" t="s">
        <v>5753</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5657</v>
      </c>
      <c r="B166" s="260" t="s">
        <v>5753</v>
      </c>
      <c r="C166" s="261" t="s">
        <v>5754</v>
      </c>
      <c r="D166" s="264" t="s">
        <v>5755</v>
      </c>
      <c r="E166" s="265" t="s">
        <v>5425</v>
      </c>
      <c r="F166" s="268" t="s">
        <v>5756</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5657</v>
      </c>
      <c r="B167" s="260" t="s">
        <v>5753</v>
      </c>
      <c r="C167" s="261" t="s">
        <v>5757</v>
      </c>
      <c r="D167" s="264" t="s">
        <v>5758</v>
      </c>
      <c r="E167" s="265" t="s">
        <v>5569</v>
      </c>
      <c r="F167" s="268" t="s">
        <v>5756</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5657</v>
      </c>
      <c r="B168" s="260" t="s">
        <v>5753</v>
      </c>
      <c r="C168" s="261" t="s">
        <v>5759</v>
      </c>
      <c r="D168" s="264" t="s">
        <v>5760</v>
      </c>
      <c r="E168" s="265" t="s">
        <v>5521</v>
      </c>
      <c r="F168" s="268" t="s">
        <v>5756</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5657</v>
      </c>
      <c r="B169" s="260" t="s">
        <v>5753</v>
      </c>
      <c r="C169" s="261" t="s">
        <v>5761</v>
      </c>
      <c r="D169" s="264" t="s">
        <v>5762</v>
      </c>
      <c r="E169" s="265" t="s">
        <v>5521</v>
      </c>
      <c r="F169" s="268" t="s">
        <v>5756</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5657</v>
      </c>
      <c r="B170" s="260" t="s">
        <v>5753</v>
      </c>
      <c r="C170" s="261" t="s">
        <v>5763</v>
      </c>
      <c r="D170" s="264" t="s">
        <v>5764</v>
      </c>
      <c r="E170" s="265" t="s">
        <v>5569</v>
      </c>
      <c r="F170" s="268" t="s">
        <v>5756</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5657</v>
      </c>
      <c r="B171" s="260" t="s">
        <v>5753</v>
      </c>
      <c r="C171" s="261" t="s">
        <v>5765</v>
      </c>
      <c r="D171" s="264" t="s">
        <v>5766</v>
      </c>
      <c r="E171" s="265" t="s">
        <v>5454</v>
      </c>
      <c r="F171" s="268" t="s">
        <v>5756</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5657</v>
      </c>
      <c r="B172" s="260" t="s">
        <v>5753</v>
      </c>
      <c r="C172" s="261" t="s">
        <v>5767</v>
      </c>
      <c r="D172" s="264" t="s">
        <v>5768</v>
      </c>
      <c r="E172" s="265" t="s">
        <v>5521</v>
      </c>
      <c r="F172" s="268" t="s">
        <v>5756</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5657</v>
      </c>
      <c r="B173" s="260" t="s">
        <v>5753</v>
      </c>
      <c r="C173" s="261" t="s">
        <v>5769</v>
      </c>
      <c r="D173" s="264" t="s">
        <v>5770</v>
      </c>
      <c r="E173" s="265" t="s">
        <v>5454</v>
      </c>
      <c r="F173" s="268" t="s">
        <v>5756</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5657</v>
      </c>
      <c r="B174" s="260" t="s">
        <v>5753</v>
      </c>
      <c r="C174" s="261" t="s">
        <v>5771</v>
      </c>
      <c r="D174" s="264" t="s">
        <v>5772</v>
      </c>
      <c r="E174" s="265" t="s">
        <v>5521</v>
      </c>
      <c r="F174" s="268" t="s">
        <v>5756</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5657</v>
      </c>
      <c r="B175" s="260" t="s">
        <v>5753</v>
      </c>
      <c r="C175" s="261" t="s">
        <v>5773</v>
      </c>
      <c r="D175" s="264" t="s">
        <v>5774</v>
      </c>
      <c r="E175" s="265" t="s">
        <v>5454</v>
      </c>
      <c r="F175" s="268" t="s">
        <v>5756</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5657</v>
      </c>
      <c r="B176" s="260" t="s">
        <v>5753</v>
      </c>
      <c r="C176" s="261" t="s">
        <v>5775</v>
      </c>
      <c r="D176" s="264" t="s">
        <v>5776</v>
      </c>
      <c r="E176" s="265" t="s">
        <v>5425</v>
      </c>
      <c r="F176" s="268" t="s">
        <v>5756</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5657</v>
      </c>
      <c r="B177" s="260" t="s">
        <v>5753</v>
      </c>
      <c r="C177" s="261" t="s">
        <v>5777</v>
      </c>
      <c r="D177" s="264" t="s">
        <v>5778</v>
      </c>
      <c r="E177" s="265" t="s">
        <v>5425</v>
      </c>
      <c r="F177" s="268" t="s">
        <v>5756</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5657</v>
      </c>
      <c r="B178" s="260" t="s">
        <v>5753</v>
      </c>
      <c r="C178" s="261" t="s">
        <v>5779</v>
      </c>
      <c r="D178" s="264" t="s">
        <v>5780</v>
      </c>
      <c r="E178" s="265" t="s">
        <v>5454</v>
      </c>
      <c r="F178" s="268" t="s">
        <v>5756</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5657</v>
      </c>
      <c r="B179" s="260" t="s">
        <v>5753</v>
      </c>
      <c r="C179" s="261" t="s">
        <v>5781</v>
      </c>
      <c r="D179" s="264" t="s">
        <v>5782</v>
      </c>
      <c r="E179" s="265" t="s">
        <v>5569</v>
      </c>
      <c r="F179" s="268" t="s">
        <v>5756</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5657</v>
      </c>
      <c r="B180" s="260" t="s">
        <v>5753</v>
      </c>
      <c r="C180" s="261" t="s">
        <v>5783</v>
      </c>
      <c r="D180" s="264" t="s">
        <v>5784</v>
      </c>
      <c r="E180" s="265" t="s">
        <v>5569</v>
      </c>
      <c r="F180" s="268" t="s">
        <v>5756</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5657</v>
      </c>
      <c r="B181" s="259" t="s">
        <v>5785</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5657</v>
      </c>
      <c r="B182" s="260" t="s">
        <v>5785</v>
      </c>
      <c r="C182" s="261" t="s">
        <v>5786</v>
      </c>
      <c r="D182" s="264" t="s">
        <v>5787</v>
      </c>
      <c r="E182" s="265" t="s">
        <v>5425</v>
      </c>
      <c r="F182" s="268" t="s">
        <v>5788</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5657</v>
      </c>
      <c r="B183" s="260" t="s">
        <v>5785</v>
      </c>
      <c r="C183" s="261" t="s">
        <v>5789</v>
      </c>
      <c r="D183" s="264" t="s">
        <v>5790</v>
      </c>
      <c r="E183" s="265" t="s">
        <v>5425</v>
      </c>
      <c r="F183" s="268" t="s">
        <v>5788</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5657</v>
      </c>
      <c r="B184" s="260" t="s">
        <v>5785</v>
      </c>
      <c r="C184" s="261" t="s">
        <v>5791</v>
      </c>
      <c r="D184" s="264" t="s">
        <v>5792</v>
      </c>
      <c r="E184" s="265" t="s">
        <v>5425</v>
      </c>
      <c r="F184" s="268" t="s">
        <v>5788</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5657</v>
      </c>
      <c r="B185" s="260" t="s">
        <v>5785</v>
      </c>
      <c r="C185" s="261" t="s">
        <v>5793</v>
      </c>
      <c r="D185" s="264" t="s">
        <v>5794</v>
      </c>
      <c r="E185" s="265" t="s">
        <v>5425</v>
      </c>
      <c r="F185" s="268" t="s">
        <v>5788</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5657</v>
      </c>
      <c r="B186" s="260" t="s">
        <v>5785</v>
      </c>
      <c r="C186" s="261" t="s">
        <v>5795</v>
      </c>
      <c r="D186" s="264" t="s">
        <v>5796</v>
      </c>
      <c r="E186" s="265" t="s">
        <v>5425</v>
      </c>
      <c r="F186" s="268" t="s">
        <v>5788</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5657</v>
      </c>
      <c r="B187" s="260" t="s">
        <v>5785</v>
      </c>
      <c r="C187" s="261" t="s">
        <v>5797</v>
      </c>
      <c r="D187" s="264" t="s">
        <v>5798</v>
      </c>
      <c r="E187" s="265" t="s">
        <v>5454</v>
      </c>
      <c r="F187" s="268" t="s">
        <v>5788</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5657</v>
      </c>
      <c r="B188" s="260" t="s">
        <v>5785</v>
      </c>
      <c r="C188" s="261" t="s">
        <v>5799</v>
      </c>
      <c r="D188" s="264" t="s">
        <v>5800</v>
      </c>
      <c r="E188" s="265" t="s">
        <v>5454</v>
      </c>
      <c r="F188" s="268" t="s">
        <v>5788</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5657</v>
      </c>
      <c r="B189" s="260" t="s">
        <v>5785</v>
      </c>
      <c r="C189" s="261" t="s">
        <v>5801</v>
      </c>
      <c r="D189" s="264" t="s">
        <v>5802</v>
      </c>
      <c r="E189" s="265" t="s">
        <v>5454</v>
      </c>
      <c r="F189" s="268" t="s">
        <v>5788</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5657</v>
      </c>
      <c r="B190" s="260" t="s">
        <v>5785</v>
      </c>
      <c r="C190" s="261" t="s">
        <v>5803</v>
      </c>
      <c r="D190" s="264" t="s">
        <v>5804</v>
      </c>
      <c r="E190" s="265" t="s">
        <v>5454</v>
      </c>
      <c r="F190" s="268" t="s">
        <v>5788</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5657</v>
      </c>
      <c r="B191" s="260" t="s">
        <v>5785</v>
      </c>
      <c r="C191" s="261" t="s">
        <v>5805</v>
      </c>
      <c r="D191" s="264" t="s">
        <v>5806</v>
      </c>
      <c r="E191" s="265" t="s">
        <v>5425</v>
      </c>
      <c r="F191" s="268" t="s">
        <v>5788</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5657</v>
      </c>
      <c r="B192" s="260" t="s">
        <v>5785</v>
      </c>
      <c r="C192" s="261" t="s">
        <v>5807</v>
      </c>
      <c r="D192" s="264" t="s">
        <v>5808</v>
      </c>
      <c r="E192" s="265" t="s">
        <v>5425</v>
      </c>
      <c r="F192" s="268" t="s">
        <v>5788</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5657</v>
      </c>
      <c r="B193" s="260" t="s">
        <v>5785</v>
      </c>
      <c r="C193" s="261" t="s">
        <v>5809</v>
      </c>
      <c r="D193" s="264" t="s">
        <v>5810</v>
      </c>
      <c r="E193" s="265" t="s">
        <v>5425</v>
      </c>
      <c r="F193" s="268" t="s">
        <v>5788</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5657</v>
      </c>
      <c r="B194" s="260" t="s">
        <v>5785</v>
      </c>
      <c r="C194" s="261" t="s">
        <v>5811</v>
      </c>
      <c r="D194" s="264" t="s">
        <v>5812</v>
      </c>
      <c r="E194" s="265" t="s">
        <v>5425</v>
      </c>
      <c r="F194" s="268" t="s">
        <v>5788</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5657</v>
      </c>
      <c r="B195" s="260" t="s">
        <v>5785</v>
      </c>
      <c r="C195" s="261" t="s">
        <v>5813</v>
      </c>
      <c r="D195" s="264" t="s">
        <v>5814</v>
      </c>
      <c r="E195" s="265" t="s">
        <v>5425</v>
      </c>
      <c r="F195" s="268" t="s">
        <v>5788</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5657</v>
      </c>
      <c r="B196" s="260" t="s">
        <v>5785</v>
      </c>
      <c r="C196" s="261" t="s">
        <v>5815</v>
      </c>
      <c r="D196" s="264" t="s">
        <v>5816</v>
      </c>
      <c r="E196" s="265" t="s">
        <v>5425</v>
      </c>
      <c r="F196" s="268" t="s">
        <v>5817</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5657</v>
      </c>
      <c r="B197" s="260" t="s">
        <v>5785</v>
      </c>
      <c r="C197" s="261" t="s">
        <v>5818</v>
      </c>
      <c r="D197" s="264" t="s">
        <v>5819</v>
      </c>
      <c r="E197" s="265" t="s">
        <v>5425</v>
      </c>
      <c r="F197" s="268" t="s">
        <v>5817</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5657</v>
      </c>
      <c r="B198" s="260" t="s">
        <v>5785</v>
      </c>
      <c r="C198" s="261" t="s">
        <v>5820</v>
      </c>
      <c r="D198" s="264" t="s">
        <v>5821</v>
      </c>
      <c r="E198" s="265" t="s">
        <v>5425</v>
      </c>
      <c r="F198" s="268" t="s">
        <v>5817</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5657</v>
      </c>
      <c r="B199" s="260" t="s">
        <v>5785</v>
      </c>
      <c r="C199" s="261" t="s">
        <v>5822</v>
      </c>
      <c r="D199" s="264" t="s">
        <v>5823</v>
      </c>
      <c r="E199" s="265" t="s">
        <v>5425</v>
      </c>
      <c r="F199" s="268" t="s">
        <v>5817</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5824</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5824</v>
      </c>
      <c r="B201" s="259" t="s">
        <v>5825</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5824</v>
      </c>
      <c r="B202" s="260" t="s">
        <v>5825</v>
      </c>
      <c r="C202" s="261" t="s">
        <v>5826</v>
      </c>
      <c r="D202" s="264" t="s">
        <v>5827</v>
      </c>
      <c r="E202" s="265" t="s">
        <v>5704</v>
      </c>
      <c r="F202" s="268" t="s">
        <v>5828</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5824</v>
      </c>
      <c r="B203" s="260" t="s">
        <v>5825</v>
      </c>
      <c r="C203" s="261" t="s">
        <v>5829</v>
      </c>
      <c r="D203" s="264" t="s">
        <v>5830</v>
      </c>
      <c r="E203" s="265" t="s">
        <v>5704</v>
      </c>
      <c r="F203" s="268" t="s">
        <v>5828</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5824</v>
      </c>
      <c r="B204" s="260" t="s">
        <v>5825</v>
      </c>
      <c r="C204" s="261" t="s">
        <v>5831</v>
      </c>
      <c r="D204" s="264" t="s">
        <v>5832</v>
      </c>
      <c r="E204" s="265" t="s">
        <v>5704</v>
      </c>
      <c r="F204" s="268" t="s">
        <v>5828</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5824</v>
      </c>
      <c r="B205" s="260" t="s">
        <v>5825</v>
      </c>
      <c r="C205" s="261" t="s">
        <v>5833</v>
      </c>
      <c r="D205" s="264" t="s">
        <v>5834</v>
      </c>
      <c r="E205" s="265" t="s">
        <v>5704</v>
      </c>
      <c r="F205" s="268" t="s">
        <v>5828</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5824</v>
      </c>
      <c r="B206" s="260" t="s">
        <v>5825</v>
      </c>
      <c r="C206" s="261" t="s">
        <v>5835</v>
      </c>
      <c r="D206" s="264" t="s">
        <v>5836</v>
      </c>
      <c r="E206" s="265" t="s">
        <v>5704</v>
      </c>
      <c r="F206" s="268" t="s">
        <v>5828</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5824</v>
      </c>
      <c r="B207" s="260" t="s">
        <v>5825</v>
      </c>
      <c r="C207" s="261" t="s">
        <v>5837</v>
      </c>
      <c r="D207" s="264" t="s">
        <v>5838</v>
      </c>
      <c r="E207" s="265" t="s">
        <v>5569</v>
      </c>
      <c r="F207" s="268" t="s">
        <v>5828</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5824</v>
      </c>
      <c r="B208" s="260" t="s">
        <v>5825</v>
      </c>
      <c r="C208" s="261" t="s">
        <v>5839</v>
      </c>
      <c r="D208" s="264" t="s">
        <v>5840</v>
      </c>
      <c r="E208" s="265" t="s">
        <v>5569</v>
      </c>
      <c r="F208" s="268" t="s">
        <v>5828</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5824</v>
      </c>
      <c r="B209" s="260" t="s">
        <v>5825</v>
      </c>
      <c r="C209" s="261" t="s">
        <v>5841</v>
      </c>
      <c r="D209" s="264" t="s">
        <v>5842</v>
      </c>
      <c r="E209" s="265" t="s">
        <v>5704</v>
      </c>
      <c r="F209" s="268" t="s">
        <v>5828</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5824</v>
      </c>
      <c r="B210" s="260" t="s">
        <v>5825</v>
      </c>
      <c r="C210" s="261" t="s">
        <v>5843</v>
      </c>
      <c r="D210" s="264" t="s">
        <v>5844</v>
      </c>
      <c r="E210" s="265" t="s">
        <v>5454</v>
      </c>
      <c r="F210" s="268" t="s">
        <v>5845</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5824</v>
      </c>
      <c r="B211" s="260" t="s">
        <v>5825</v>
      </c>
      <c r="C211" s="261" t="s">
        <v>5846</v>
      </c>
      <c r="D211" s="264" t="s">
        <v>5847</v>
      </c>
      <c r="E211" s="265" t="s">
        <v>5454</v>
      </c>
      <c r="F211" s="268" t="s">
        <v>5845</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5824</v>
      </c>
      <c r="B212" s="260" t="s">
        <v>5825</v>
      </c>
      <c r="C212" s="261" t="s">
        <v>5848</v>
      </c>
      <c r="D212" s="264" t="s">
        <v>5849</v>
      </c>
      <c r="E212" s="265" t="s">
        <v>5521</v>
      </c>
      <c r="F212" s="268" t="s">
        <v>5850</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5824</v>
      </c>
      <c r="B213" s="260" t="s">
        <v>5825</v>
      </c>
      <c r="C213" s="261" t="s">
        <v>5851</v>
      </c>
      <c r="D213" s="264" t="s">
        <v>5852</v>
      </c>
      <c r="E213" s="265" t="s">
        <v>5454</v>
      </c>
      <c r="F213" s="268" t="s">
        <v>5853</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5824</v>
      </c>
      <c r="B214" s="260" t="s">
        <v>5825</v>
      </c>
      <c r="C214" s="261" t="s">
        <v>5854</v>
      </c>
      <c r="D214" s="264" t="s">
        <v>5855</v>
      </c>
      <c r="E214" s="265" t="s">
        <v>5521</v>
      </c>
      <c r="F214" s="268" t="s">
        <v>5856</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5824</v>
      </c>
      <c r="B215" s="260" t="s">
        <v>5825</v>
      </c>
      <c r="C215" s="261" t="s">
        <v>5857</v>
      </c>
      <c r="D215" s="264" t="s">
        <v>5858</v>
      </c>
      <c r="E215" s="265" t="s">
        <v>5425</v>
      </c>
      <c r="F215" s="268" t="s">
        <v>5856</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5824</v>
      </c>
      <c r="B216" s="260" t="s">
        <v>5825</v>
      </c>
      <c r="C216" s="261" t="s">
        <v>5859</v>
      </c>
      <c r="D216" s="264" t="s">
        <v>5860</v>
      </c>
      <c r="E216" s="265" t="s">
        <v>5425</v>
      </c>
      <c r="F216" s="268" t="s">
        <v>5856</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5824</v>
      </c>
      <c r="B217" s="260" t="s">
        <v>5825</v>
      </c>
      <c r="C217" s="261" t="s">
        <v>5861</v>
      </c>
      <c r="D217" s="264" t="s">
        <v>5862</v>
      </c>
      <c r="E217" s="265" t="s">
        <v>5454</v>
      </c>
      <c r="F217" s="268" t="s">
        <v>5856</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5824</v>
      </c>
      <c r="B218" s="260" t="s">
        <v>5825</v>
      </c>
      <c r="C218" s="261" t="s">
        <v>5863</v>
      </c>
      <c r="D218" s="264" t="s">
        <v>5864</v>
      </c>
      <c r="E218" s="265" t="s">
        <v>5454</v>
      </c>
      <c r="F218" s="268" t="s">
        <v>5856</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5824</v>
      </c>
      <c r="B219" s="260" t="s">
        <v>5825</v>
      </c>
      <c r="C219" s="261" t="s">
        <v>5865</v>
      </c>
      <c r="D219" s="264" t="s">
        <v>5866</v>
      </c>
      <c r="E219" s="265" t="s">
        <v>5454</v>
      </c>
      <c r="F219" s="268" t="s">
        <v>5856</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5824</v>
      </c>
      <c r="B220" s="260" t="s">
        <v>5825</v>
      </c>
      <c r="C220" s="261" t="s">
        <v>5867</v>
      </c>
      <c r="D220" s="264" t="s">
        <v>5868</v>
      </c>
      <c r="E220" s="265" t="s">
        <v>5454</v>
      </c>
      <c r="F220" s="268" t="s">
        <v>5856</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5824</v>
      </c>
      <c r="B221" s="259" t="s">
        <v>5869</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5824</v>
      </c>
      <c r="B222" s="260" t="s">
        <v>5869</v>
      </c>
      <c r="C222" s="261" t="s">
        <v>5870</v>
      </c>
      <c r="D222" s="264" t="s">
        <v>5871</v>
      </c>
      <c r="E222" s="265" t="s">
        <v>5521</v>
      </c>
      <c r="F222" s="268" t="s">
        <v>5872</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5824</v>
      </c>
      <c r="B223" s="260" t="s">
        <v>5869</v>
      </c>
      <c r="C223" s="261" t="s">
        <v>5873</v>
      </c>
      <c r="D223" s="264" t="s">
        <v>5874</v>
      </c>
      <c r="E223" s="265" t="s">
        <v>5521</v>
      </c>
      <c r="F223" s="268" t="s">
        <v>5872</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5824</v>
      </c>
      <c r="B224" s="260" t="s">
        <v>5869</v>
      </c>
      <c r="C224" s="261" t="s">
        <v>5875</v>
      </c>
      <c r="D224" s="264" t="s">
        <v>5876</v>
      </c>
      <c r="E224" s="265" t="s">
        <v>5521</v>
      </c>
      <c r="F224" s="268" t="s">
        <v>5872</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5824</v>
      </c>
      <c r="B225" s="260" t="s">
        <v>5869</v>
      </c>
      <c r="C225" s="261" t="s">
        <v>5877</v>
      </c>
      <c r="D225" s="264" t="s">
        <v>5878</v>
      </c>
      <c r="E225" s="265" t="s">
        <v>5521</v>
      </c>
      <c r="F225" s="268" t="s">
        <v>5872</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5824</v>
      </c>
      <c r="B226" s="260" t="s">
        <v>5869</v>
      </c>
      <c r="C226" s="261" t="s">
        <v>5879</v>
      </c>
      <c r="D226" s="264" t="s">
        <v>5880</v>
      </c>
      <c r="E226" s="265" t="s">
        <v>5521</v>
      </c>
      <c r="F226" s="268" t="s">
        <v>5872</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5824</v>
      </c>
      <c r="B227" s="260" t="s">
        <v>5869</v>
      </c>
      <c r="C227" s="261" t="s">
        <v>5881</v>
      </c>
      <c r="D227" s="264" t="s">
        <v>5882</v>
      </c>
      <c r="E227" s="265" t="s">
        <v>5521</v>
      </c>
      <c r="F227" s="268" t="s">
        <v>5872</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5824</v>
      </c>
      <c r="B228" s="260" t="s">
        <v>5869</v>
      </c>
      <c r="C228" s="261" t="s">
        <v>5883</v>
      </c>
      <c r="D228" s="264" t="s">
        <v>5884</v>
      </c>
      <c r="E228" s="265" t="s">
        <v>5521</v>
      </c>
      <c r="F228" s="268" t="s">
        <v>5872</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5824</v>
      </c>
      <c r="B229" s="260" t="s">
        <v>5869</v>
      </c>
      <c r="C229" s="261" t="s">
        <v>5885</v>
      </c>
      <c r="D229" s="264" t="s">
        <v>5886</v>
      </c>
      <c r="E229" s="265" t="s">
        <v>5425</v>
      </c>
      <c r="F229" s="268" t="s">
        <v>5872</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5824</v>
      </c>
      <c r="B230" s="260" t="s">
        <v>5869</v>
      </c>
      <c r="C230" s="261" t="s">
        <v>5887</v>
      </c>
      <c r="D230" s="264" t="s">
        <v>5888</v>
      </c>
      <c r="E230" s="265" t="s">
        <v>5425</v>
      </c>
      <c r="F230" s="268" t="s">
        <v>5872</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5824</v>
      </c>
      <c r="B231" s="260" t="s">
        <v>5869</v>
      </c>
      <c r="C231" s="261" t="s">
        <v>5889</v>
      </c>
      <c r="D231" s="264" t="s">
        <v>5890</v>
      </c>
      <c r="E231" s="265" t="s">
        <v>5521</v>
      </c>
      <c r="F231" s="268" t="s">
        <v>5891</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5824</v>
      </c>
      <c r="B232" s="260" t="s">
        <v>5869</v>
      </c>
      <c r="C232" s="261" t="s">
        <v>5892</v>
      </c>
      <c r="D232" s="264" t="s">
        <v>5893</v>
      </c>
      <c r="E232" s="265" t="s">
        <v>5521</v>
      </c>
      <c r="F232" s="268" t="s">
        <v>5891</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5824</v>
      </c>
      <c r="B233" s="260" t="s">
        <v>5869</v>
      </c>
      <c r="C233" s="261" t="s">
        <v>5894</v>
      </c>
      <c r="D233" s="264" t="s">
        <v>5895</v>
      </c>
      <c r="E233" s="265" t="s">
        <v>5454</v>
      </c>
      <c r="F233" s="268" t="s">
        <v>5891</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5824</v>
      </c>
      <c r="B234" s="260" t="s">
        <v>5869</v>
      </c>
      <c r="C234" s="261" t="s">
        <v>5896</v>
      </c>
      <c r="D234" s="264" t="s">
        <v>5897</v>
      </c>
      <c r="E234" s="265" t="s">
        <v>5454</v>
      </c>
      <c r="F234" s="268" t="s">
        <v>5891</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5824</v>
      </c>
      <c r="B235" s="260" t="s">
        <v>5869</v>
      </c>
      <c r="C235" s="261" t="s">
        <v>5898</v>
      </c>
      <c r="D235" s="264" t="s">
        <v>5899</v>
      </c>
      <c r="E235" s="265" t="s">
        <v>5521</v>
      </c>
      <c r="F235" s="268" t="s">
        <v>5891</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5824</v>
      </c>
      <c r="B236" s="260" t="s">
        <v>5869</v>
      </c>
      <c r="C236" s="261" t="s">
        <v>5900</v>
      </c>
      <c r="D236" s="264" t="s">
        <v>5901</v>
      </c>
      <c r="E236" s="265" t="s">
        <v>5454</v>
      </c>
      <c r="F236" s="268" t="s">
        <v>5891</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5824</v>
      </c>
      <c r="B237" s="259" t="s">
        <v>2058</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5824</v>
      </c>
      <c r="B238" s="260" t="s">
        <v>2058</v>
      </c>
      <c r="C238" s="261" t="s">
        <v>5902</v>
      </c>
      <c r="D238" s="264" t="s">
        <v>5903</v>
      </c>
      <c r="E238" s="265" t="s">
        <v>5425</v>
      </c>
      <c r="F238" s="268" t="s">
        <v>5904</v>
      </c>
      <c r="G238" s="271">
        <f>IF(COUNTIF(H238:AU238,"&lt;&gt;")=0,"",SUMPRODUCT(((Recommendations[ImplStatus]="Implemented")+(Recommendations[ImplStatus]="Compensated"))*ISNUMBER(MATCH(Recommendations[Id],H238:AU238,0)))/COUNTIF(H238:AU238,"&lt;&gt;"))</f>
        <v>0</v>
      </c>
      <c r="H238" s="272" t="s">
        <v>628</v>
      </c>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5824</v>
      </c>
      <c r="B239" s="260" t="s">
        <v>2058</v>
      </c>
      <c r="C239" s="261" t="s">
        <v>5905</v>
      </c>
      <c r="D239" s="264" t="s">
        <v>5906</v>
      </c>
      <c r="E239" s="265" t="s">
        <v>5425</v>
      </c>
      <c r="F239" s="268" t="s">
        <v>5904</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5824</v>
      </c>
      <c r="B240" s="260" t="s">
        <v>2058</v>
      </c>
      <c r="C240" s="261" t="s">
        <v>5907</v>
      </c>
      <c r="D240" s="264" t="s">
        <v>5908</v>
      </c>
      <c r="E240" s="265" t="s">
        <v>5425</v>
      </c>
      <c r="F240" s="268" t="s">
        <v>5904</v>
      </c>
      <c r="G240" s="271">
        <f>IF(COUNTIF(H240:AU240,"&lt;&gt;")=0,"",SUMPRODUCT(((Recommendations[ImplStatus]="Implemented")+(Recommendations[ImplStatus]="Compensated"))*ISNUMBER(MATCH(Recommendations[Id],H240:AU240,0)))/COUNTIF(H240:AU240,"&lt;&gt;"))</f>
        <v>0</v>
      </c>
      <c r="H240" s="272" t="s">
        <v>93</v>
      </c>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5824</v>
      </c>
      <c r="B241" s="260" t="s">
        <v>2058</v>
      </c>
      <c r="C241" s="261" t="s">
        <v>5909</v>
      </c>
      <c r="D241" s="264" t="s">
        <v>5910</v>
      </c>
      <c r="E241" s="265" t="s">
        <v>5425</v>
      </c>
      <c r="F241" s="268" t="s">
        <v>5904</v>
      </c>
      <c r="G241" s="271">
        <f>IF(COUNTIF(H241:AU241,"&lt;&gt;")=0,"",SUMPRODUCT(((Recommendations[ImplStatus]="Implemented")+(Recommendations[ImplStatus]="Compensated"))*ISNUMBER(MATCH(Recommendations[Id],H241:AU241,0)))/COUNTIF(H241:AU241,"&lt;&gt;"))</f>
        <v>0</v>
      </c>
      <c r="H241" s="272" t="s">
        <v>93</v>
      </c>
      <c r="I241" s="272" t="s">
        <v>231</v>
      </c>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5824</v>
      </c>
      <c r="B242" s="260" t="s">
        <v>2058</v>
      </c>
      <c r="C242" s="261" t="s">
        <v>5911</v>
      </c>
      <c r="D242" s="264" t="s">
        <v>5912</v>
      </c>
      <c r="E242" s="265" t="s">
        <v>5425</v>
      </c>
      <c r="F242" s="268" t="s">
        <v>5904</v>
      </c>
      <c r="G242" s="271">
        <f>IF(COUNTIF(H242:AU242,"&lt;&gt;")=0,"",SUMPRODUCT(((Recommendations[ImplStatus]="Implemented")+(Recommendations[ImplStatus]="Compensated"))*ISNUMBER(MATCH(Recommendations[Id],H242:AU242,0)))/COUNTIF(H242:AU242,"&lt;&gt;"))</f>
        <v>0</v>
      </c>
      <c r="H242" s="272" t="s">
        <v>237</v>
      </c>
      <c r="I242" s="272" t="s">
        <v>340</v>
      </c>
      <c r="J242" s="272" t="s">
        <v>345</v>
      </c>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5824</v>
      </c>
      <c r="B243" s="260" t="s">
        <v>2058</v>
      </c>
      <c r="C243" s="261" t="s">
        <v>5913</v>
      </c>
      <c r="D243" s="264" t="s">
        <v>5914</v>
      </c>
      <c r="E243" s="265" t="s">
        <v>5425</v>
      </c>
      <c r="F243" s="268" t="s">
        <v>5904</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5824</v>
      </c>
      <c r="B244" s="260" t="s">
        <v>2058</v>
      </c>
      <c r="C244" s="261" t="s">
        <v>5915</v>
      </c>
      <c r="D244" s="264" t="s">
        <v>5916</v>
      </c>
      <c r="E244" s="265" t="s">
        <v>5425</v>
      </c>
      <c r="F244" s="268" t="s">
        <v>5904</v>
      </c>
      <c r="G244" s="271">
        <f>IF(COUNTIF(H244:AU244,"&lt;&gt;")=0,"",SUMPRODUCT(((Recommendations[ImplStatus]="Implemented")+(Recommendations[ImplStatus]="Compensated"))*ISNUMBER(MATCH(Recommendations[Id],H244:AU244,0)))/COUNTIF(H244:AU244,"&lt;&gt;"))</f>
        <v>0</v>
      </c>
      <c r="H244" s="272" t="s">
        <v>286</v>
      </c>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5824</v>
      </c>
      <c r="B245" s="260" t="s">
        <v>2058</v>
      </c>
      <c r="C245" s="261" t="s">
        <v>5917</v>
      </c>
      <c r="D245" s="264" t="s">
        <v>5918</v>
      </c>
      <c r="E245" s="265" t="s">
        <v>5425</v>
      </c>
      <c r="F245" s="268" t="s">
        <v>5904</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5824</v>
      </c>
      <c r="B246" s="260" t="s">
        <v>2058</v>
      </c>
      <c r="C246" s="261" t="s">
        <v>5919</v>
      </c>
      <c r="D246" s="264" t="s">
        <v>5920</v>
      </c>
      <c r="E246" s="265" t="s">
        <v>5425</v>
      </c>
      <c r="F246" s="268" t="s">
        <v>5904</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5824</v>
      </c>
      <c r="B247" s="260" t="s">
        <v>2058</v>
      </c>
      <c r="C247" s="261" t="s">
        <v>5921</v>
      </c>
      <c r="D247" s="264" t="s">
        <v>5922</v>
      </c>
      <c r="E247" s="265" t="s">
        <v>5425</v>
      </c>
      <c r="F247" s="268" t="s">
        <v>5904</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5824</v>
      </c>
      <c r="B248" s="260" t="s">
        <v>2058</v>
      </c>
      <c r="C248" s="261" t="s">
        <v>5923</v>
      </c>
      <c r="D248" s="264" t="s">
        <v>5924</v>
      </c>
      <c r="E248" s="265" t="s">
        <v>5454</v>
      </c>
      <c r="F248" s="268" t="s">
        <v>5904</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5824</v>
      </c>
      <c r="B249" s="260" t="s">
        <v>2058</v>
      </c>
      <c r="C249" s="261" t="s">
        <v>5925</v>
      </c>
      <c r="D249" s="264" t="s">
        <v>5926</v>
      </c>
      <c r="E249" s="265" t="s">
        <v>5454</v>
      </c>
      <c r="F249" s="268" t="s">
        <v>5927</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5824</v>
      </c>
      <c r="B250" s="260" t="s">
        <v>2058</v>
      </c>
      <c r="C250" s="261" t="s">
        <v>5928</v>
      </c>
      <c r="D250" s="264" t="s">
        <v>5929</v>
      </c>
      <c r="E250" s="265" t="s">
        <v>5454</v>
      </c>
      <c r="F250" s="268" t="s">
        <v>5927</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5824</v>
      </c>
      <c r="B251" s="259" t="s">
        <v>5930</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5824</v>
      </c>
      <c r="B252" s="260" t="s">
        <v>5930</v>
      </c>
      <c r="C252" s="261" t="s">
        <v>5931</v>
      </c>
      <c r="D252" s="264" t="s">
        <v>5932</v>
      </c>
      <c r="E252" s="265" t="s">
        <v>5521</v>
      </c>
      <c r="F252" s="268" t="s">
        <v>5933</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5824</v>
      </c>
      <c r="B253" s="260" t="s">
        <v>5930</v>
      </c>
      <c r="C253" s="261" t="s">
        <v>5934</v>
      </c>
      <c r="D253" s="264" t="s">
        <v>5935</v>
      </c>
      <c r="E253" s="265" t="s">
        <v>5521</v>
      </c>
      <c r="F253" s="268" t="s">
        <v>5933</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5824</v>
      </c>
      <c r="B254" s="260" t="s">
        <v>5930</v>
      </c>
      <c r="C254" s="261" t="s">
        <v>5936</v>
      </c>
      <c r="D254" s="264" t="s">
        <v>5937</v>
      </c>
      <c r="E254" s="265" t="s">
        <v>5521</v>
      </c>
      <c r="F254" s="268" t="s">
        <v>5933</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5824</v>
      </c>
      <c r="B255" s="260" t="s">
        <v>5930</v>
      </c>
      <c r="C255" s="261" t="s">
        <v>5938</v>
      </c>
      <c r="D255" s="264" t="s">
        <v>5939</v>
      </c>
      <c r="E255" s="265" t="s">
        <v>5521</v>
      </c>
      <c r="F255" s="268" t="s">
        <v>5933</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5824</v>
      </c>
      <c r="B256" s="260" t="s">
        <v>5930</v>
      </c>
      <c r="C256" s="261" t="s">
        <v>5940</v>
      </c>
      <c r="D256" s="264" t="s">
        <v>5941</v>
      </c>
      <c r="E256" s="265" t="s">
        <v>5521</v>
      </c>
      <c r="F256" s="268" t="s">
        <v>5933</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5824</v>
      </c>
      <c r="B257" s="260" t="s">
        <v>5930</v>
      </c>
      <c r="C257" s="261" t="s">
        <v>5942</v>
      </c>
      <c r="D257" s="264" t="s">
        <v>5943</v>
      </c>
      <c r="E257" s="265" t="s">
        <v>5425</v>
      </c>
      <c r="F257" s="268" t="s">
        <v>5933</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5824</v>
      </c>
      <c r="B258" s="260" t="s">
        <v>5930</v>
      </c>
      <c r="C258" s="261" t="s">
        <v>5944</v>
      </c>
      <c r="D258" s="264" t="s">
        <v>5945</v>
      </c>
      <c r="E258" s="265" t="s">
        <v>5425</v>
      </c>
      <c r="F258" s="268" t="s">
        <v>5933</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5824</v>
      </c>
      <c r="B259" s="260" t="s">
        <v>5930</v>
      </c>
      <c r="C259" s="261" t="s">
        <v>5946</v>
      </c>
      <c r="D259" s="264" t="s">
        <v>5947</v>
      </c>
      <c r="E259" s="265" t="s">
        <v>5425</v>
      </c>
      <c r="F259" s="268" t="s">
        <v>5933</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5824</v>
      </c>
      <c r="B260" s="260" t="s">
        <v>5930</v>
      </c>
      <c r="C260" s="261" t="s">
        <v>5948</v>
      </c>
      <c r="D260" s="264" t="s">
        <v>5949</v>
      </c>
      <c r="E260" s="265" t="s">
        <v>5425</v>
      </c>
      <c r="F260" s="268" t="s">
        <v>5933</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5824</v>
      </c>
      <c r="B261" s="260" t="s">
        <v>5930</v>
      </c>
      <c r="C261" s="261" t="s">
        <v>5950</v>
      </c>
      <c r="D261" s="264" t="s">
        <v>5951</v>
      </c>
      <c r="E261" s="265" t="s">
        <v>5569</v>
      </c>
      <c r="F261" s="268" t="s">
        <v>5933</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5824</v>
      </c>
      <c r="B262" s="260" t="s">
        <v>5930</v>
      </c>
      <c r="C262" s="261" t="s">
        <v>5952</v>
      </c>
      <c r="D262" s="264" t="s">
        <v>5953</v>
      </c>
      <c r="E262" s="265" t="s">
        <v>5569</v>
      </c>
      <c r="F262" s="268" t="s">
        <v>5933</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5824</v>
      </c>
      <c r="B263" s="260" t="s">
        <v>5930</v>
      </c>
      <c r="C263" s="261" t="s">
        <v>5954</v>
      </c>
      <c r="D263" s="264" t="s">
        <v>5955</v>
      </c>
      <c r="E263" s="265" t="s">
        <v>5569</v>
      </c>
      <c r="F263" s="268" t="s">
        <v>5933</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5824</v>
      </c>
      <c r="B264" s="259" t="s">
        <v>5956</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5824</v>
      </c>
      <c r="B265" s="260" t="s">
        <v>5956</v>
      </c>
      <c r="C265" s="261" t="s">
        <v>5957</v>
      </c>
      <c r="D265" s="264" t="s">
        <v>5958</v>
      </c>
      <c r="E265" s="265" t="s">
        <v>5454</v>
      </c>
      <c r="F265" s="268" t="s">
        <v>5959</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5824</v>
      </c>
      <c r="B266" s="260" t="s">
        <v>5956</v>
      </c>
      <c r="C266" s="261" t="s">
        <v>5960</v>
      </c>
      <c r="D266" s="264" t="s">
        <v>5961</v>
      </c>
      <c r="E266" s="265" t="s">
        <v>5454</v>
      </c>
      <c r="F266" s="268" t="s">
        <v>5959</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5824</v>
      </c>
      <c r="B267" s="260" t="s">
        <v>5956</v>
      </c>
      <c r="C267" s="261" t="s">
        <v>5962</v>
      </c>
      <c r="D267" s="264" t="s">
        <v>5963</v>
      </c>
      <c r="E267" s="265" t="s">
        <v>5454</v>
      </c>
      <c r="F267" s="268" t="s">
        <v>5959</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5824</v>
      </c>
      <c r="B268" s="260" t="s">
        <v>5956</v>
      </c>
      <c r="C268" s="261" t="s">
        <v>5964</v>
      </c>
      <c r="D268" s="264" t="s">
        <v>5965</v>
      </c>
      <c r="E268" s="265" t="s">
        <v>5454</v>
      </c>
      <c r="F268" s="268" t="s">
        <v>5959</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5824</v>
      </c>
      <c r="B269" s="260" t="s">
        <v>5956</v>
      </c>
      <c r="C269" s="261" t="s">
        <v>5966</v>
      </c>
      <c r="D269" s="264" t="s">
        <v>5967</v>
      </c>
      <c r="E269" s="265" t="s">
        <v>5454</v>
      </c>
      <c r="F269" s="268" t="s">
        <v>5959</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5824</v>
      </c>
      <c r="B270" s="260" t="s">
        <v>5956</v>
      </c>
      <c r="C270" s="261" t="s">
        <v>5968</v>
      </c>
      <c r="D270" s="264" t="s">
        <v>5969</v>
      </c>
      <c r="E270" s="265" t="s">
        <v>5454</v>
      </c>
      <c r="F270" s="268" t="s">
        <v>5959</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5824</v>
      </c>
      <c r="B271" s="260" t="s">
        <v>5956</v>
      </c>
      <c r="C271" s="261" t="s">
        <v>5970</v>
      </c>
      <c r="D271" s="264" t="s">
        <v>5971</v>
      </c>
      <c r="E271" s="265" t="s">
        <v>5454</v>
      </c>
      <c r="F271" s="268" t="s">
        <v>5959</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5824</v>
      </c>
      <c r="B272" s="260" t="s">
        <v>5956</v>
      </c>
      <c r="C272" s="261" t="s">
        <v>5972</v>
      </c>
      <c r="D272" s="264" t="s">
        <v>5973</v>
      </c>
      <c r="E272" s="265" t="s">
        <v>5454</v>
      </c>
      <c r="F272" s="268" t="s">
        <v>5959</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5824</v>
      </c>
      <c r="B273" s="260" t="s">
        <v>5956</v>
      </c>
      <c r="C273" s="261" t="s">
        <v>5974</v>
      </c>
      <c r="D273" s="264" t="s">
        <v>5975</v>
      </c>
      <c r="E273" s="265" t="s">
        <v>5454</v>
      </c>
      <c r="F273" s="268" t="s">
        <v>5959</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5976</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5976</v>
      </c>
      <c r="B275" s="259" t="s">
        <v>5977</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5976</v>
      </c>
      <c r="B276" s="260" t="s">
        <v>5977</v>
      </c>
      <c r="C276" s="261" t="s">
        <v>5978</v>
      </c>
      <c r="D276" s="264" t="s">
        <v>5979</v>
      </c>
      <c r="E276" s="265" t="s">
        <v>5425</v>
      </c>
      <c r="F276" s="268" t="s">
        <v>5980</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5976</v>
      </c>
      <c r="B277" s="260" t="s">
        <v>5977</v>
      </c>
      <c r="C277" s="261" t="s">
        <v>5981</v>
      </c>
      <c r="D277" s="264" t="s">
        <v>5982</v>
      </c>
      <c r="E277" s="265" t="s">
        <v>5425</v>
      </c>
      <c r="F277" s="268" t="s">
        <v>5980</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5976</v>
      </c>
      <c r="B278" s="260" t="s">
        <v>5977</v>
      </c>
      <c r="C278" s="261" t="s">
        <v>5983</v>
      </c>
      <c r="D278" s="264" t="s">
        <v>5984</v>
      </c>
      <c r="E278" s="265" t="s">
        <v>5425</v>
      </c>
      <c r="F278" s="268" t="s">
        <v>5980</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5976</v>
      </c>
      <c r="B279" s="260" t="s">
        <v>5977</v>
      </c>
      <c r="C279" s="261" t="s">
        <v>5985</v>
      </c>
      <c r="D279" s="264" t="s">
        <v>5986</v>
      </c>
      <c r="E279" s="265" t="s">
        <v>5425</v>
      </c>
      <c r="F279" s="268" t="s">
        <v>5980</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5976</v>
      </c>
      <c r="B280" s="260" t="s">
        <v>5977</v>
      </c>
      <c r="C280" s="261" t="s">
        <v>5987</v>
      </c>
      <c r="D280" s="264" t="s">
        <v>5988</v>
      </c>
      <c r="E280" s="265" t="s">
        <v>5425</v>
      </c>
      <c r="F280" s="268" t="s">
        <v>5980</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5976</v>
      </c>
      <c r="B281" s="260" t="s">
        <v>5977</v>
      </c>
      <c r="C281" s="261" t="s">
        <v>5989</v>
      </c>
      <c r="D281" s="264" t="s">
        <v>5990</v>
      </c>
      <c r="E281" s="265" t="s">
        <v>5425</v>
      </c>
      <c r="F281" s="268" t="s">
        <v>5980</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5976</v>
      </c>
      <c r="B282" s="260" t="s">
        <v>5977</v>
      </c>
      <c r="C282" s="261" t="s">
        <v>5991</v>
      </c>
      <c r="D282" s="264" t="s">
        <v>5992</v>
      </c>
      <c r="E282" s="265" t="s">
        <v>5425</v>
      </c>
      <c r="F282" s="268" t="s">
        <v>5980</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5976</v>
      </c>
      <c r="B283" s="260" t="s">
        <v>5977</v>
      </c>
      <c r="C283" s="261" t="s">
        <v>5993</v>
      </c>
      <c r="D283" s="264" t="s">
        <v>5994</v>
      </c>
      <c r="E283" s="265" t="s">
        <v>5521</v>
      </c>
      <c r="F283" s="268" t="s">
        <v>5995</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5976</v>
      </c>
      <c r="B284" s="260" t="s">
        <v>5977</v>
      </c>
      <c r="C284" s="261" t="s">
        <v>5996</v>
      </c>
      <c r="D284" s="264" t="s">
        <v>5997</v>
      </c>
      <c r="E284" s="265" t="s">
        <v>5521</v>
      </c>
      <c r="F284" s="268" t="s">
        <v>5995</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5976</v>
      </c>
      <c r="B285" s="260" t="s">
        <v>5977</v>
      </c>
      <c r="C285" s="261" t="s">
        <v>5998</v>
      </c>
      <c r="D285" s="264" t="s">
        <v>5999</v>
      </c>
      <c r="E285" s="265" t="s">
        <v>5425</v>
      </c>
      <c r="F285" s="268" t="s">
        <v>5995</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5976</v>
      </c>
      <c r="B286" s="260" t="s">
        <v>5977</v>
      </c>
      <c r="C286" s="261" t="s">
        <v>6000</v>
      </c>
      <c r="D286" s="264" t="s">
        <v>6001</v>
      </c>
      <c r="E286" s="265" t="s">
        <v>5454</v>
      </c>
      <c r="F286" s="268" t="s">
        <v>5995</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5976</v>
      </c>
      <c r="B287" s="260" t="s">
        <v>5977</v>
      </c>
      <c r="C287" s="261" t="s">
        <v>6002</v>
      </c>
      <c r="D287" s="264" t="s">
        <v>6003</v>
      </c>
      <c r="E287" s="265" t="s">
        <v>5454</v>
      </c>
      <c r="F287" s="268" t="s">
        <v>5995</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5976</v>
      </c>
      <c r="B288" s="260" t="s">
        <v>5977</v>
      </c>
      <c r="C288" s="261" t="s">
        <v>6004</v>
      </c>
      <c r="D288" s="264" t="s">
        <v>6005</v>
      </c>
      <c r="E288" s="265" t="s">
        <v>5454</v>
      </c>
      <c r="F288" s="268" t="s">
        <v>5995</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5976</v>
      </c>
      <c r="B289" s="260" t="s">
        <v>5977</v>
      </c>
      <c r="C289" s="261" t="s">
        <v>6006</v>
      </c>
      <c r="D289" s="264" t="s">
        <v>6007</v>
      </c>
      <c r="E289" s="265" t="s">
        <v>5454</v>
      </c>
      <c r="F289" s="268" t="s">
        <v>5995</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5976</v>
      </c>
      <c r="B290" s="260" t="s">
        <v>5977</v>
      </c>
      <c r="C290" s="261" t="s">
        <v>6008</v>
      </c>
      <c r="D290" s="264" t="s">
        <v>6009</v>
      </c>
      <c r="E290" s="265" t="s">
        <v>5425</v>
      </c>
      <c r="F290" s="268" t="s">
        <v>5995</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5976</v>
      </c>
      <c r="B291" s="260" t="s">
        <v>5977</v>
      </c>
      <c r="C291" s="261" t="s">
        <v>6010</v>
      </c>
      <c r="D291" s="264" t="s">
        <v>6011</v>
      </c>
      <c r="E291" s="265" t="s">
        <v>5454</v>
      </c>
      <c r="F291" s="268" t="s">
        <v>6012</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5976</v>
      </c>
      <c r="B292" s="260" t="s">
        <v>5977</v>
      </c>
      <c r="C292" s="261" t="s">
        <v>6013</v>
      </c>
      <c r="D292" s="264" t="s">
        <v>6014</v>
      </c>
      <c r="E292" s="265" t="s">
        <v>5454</v>
      </c>
      <c r="F292" s="268" t="s">
        <v>6012</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5976</v>
      </c>
      <c r="B293" s="260" t="s">
        <v>5977</v>
      </c>
      <c r="C293" s="261" t="s">
        <v>6015</v>
      </c>
      <c r="D293" s="264" t="s">
        <v>6016</v>
      </c>
      <c r="E293" s="265" t="s">
        <v>5704</v>
      </c>
      <c r="F293" s="268" t="s">
        <v>5995</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5976</v>
      </c>
      <c r="B294" s="260" t="s">
        <v>5977</v>
      </c>
      <c r="C294" s="261" t="s">
        <v>6017</v>
      </c>
      <c r="D294" s="264" t="s">
        <v>6018</v>
      </c>
      <c r="E294" s="265" t="s">
        <v>5704</v>
      </c>
      <c r="F294" s="268" t="s">
        <v>5995</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5976</v>
      </c>
      <c r="B295" s="260" t="s">
        <v>5977</v>
      </c>
      <c r="C295" s="261" t="s">
        <v>6019</v>
      </c>
      <c r="D295" s="264" t="s">
        <v>6020</v>
      </c>
      <c r="E295" s="265" t="s">
        <v>5521</v>
      </c>
      <c r="F295" s="268" t="s">
        <v>5995</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5976</v>
      </c>
      <c r="B296" s="260" t="s">
        <v>5977</v>
      </c>
      <c r="C296" s="261" t="s">
        <v>6021</v>
      </c>
      <c r="D296" s="264" t="s">
        <v>6022</v>
      </c>
      <c r="E296" s="265" t="s">
        <v>5521</v>
      </c>
      <c r="F296" s="268" t="s">
        <v>5995</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5976</v>
      </c>
      <c r="B297" s="260" t="s">
        <v>5977</v>
      </c>
      <c r="C297" s="261" t="s">
        <v>6023</v>
      </c>
      <c r="D297" s="264" t="s">
        <v>6024</v>
      </c>
      <c r="E297" s="265" t="s">
        <v>5425</v>
      </c>
      <c r="F297" s="268" t="s">
        <v>5995</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5976</v>
      </c>
      <c r="B298" s="260" t="s">
        <v>5977</v>
      </c>
      <c r="C298" s="261" t="s">
        <v>6025</v>
      </c>
      <c r="D298" s="264" t="s">
        <v>6026</v>
      </c>
      <c r="E298" s="265" t="s">
        <v>5521</v>
      </c>
      <c r="F298" s="268" t="s">
        <v>5995</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5976</v>
      </c>
      <c r="B299" s="260" t="s">
        <v>5977</v>
      </c>
      <c r="C299" s="261" t="s">
        <v>6027</v>
      </c>
      <c r="D299" s="264" t="s">
        <v>6028</v>
      </c>
      <c r="E299" s="265" t="s">
        <v>5454</v>
      </c>
      <c r="F299" s="268" t="s">
        <v>5995</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5976</v>
      </c>
      <c r="B300" s="260" t="s">
        <v>5977</v>
      </c>
      <c r="C300" s="261" t="s">
        <v>6029</v>
      </c>
      <c r="D300" s="264" t="s">
        <v>6030</v>
      </c>
      <c r="E300" s="265" t="s">
        <v>5521</v>
      </c>
      <c r="F300" s="268" t="s">
        <v>5995</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5976</v>
      </c>
      <c r="B301" s="260" t="s">
        <v>5977</v>
      </c>
      <c r="C301" s="261" t="s">
        <v>6031</v>
      </c>
      <c r="D301" s="264" t="s">
        <v>6032</v>
      </c>
      <c r="E301" s="265" t="s">
        <v>5569</v>
      </c>
      <c r="F301" s="268" t="s">
        <v>5995</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5976</v>
      </c>
      <c r="B302" s="260" t="s">
        <v>5977</v>
      </c>
      <c r="C302" s="261" t="s">
        <v>6033</v>
      </c>
      <c r="D302" s="264" t="s">
        <v>6034</v>
      </c>
      <c r="E302" s="265" t="s">
        <v>5569</v>
      </c>
      <c r="F302" s="268" t="s">
        <v>5995</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5976</v>
      </c>
      <c r="B303" s="259" t="s">
        <v>1791</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5976</v>
      </c>
      <c r="B304" s="260" t="s">
        <v>1791</v>
      </c>
      <c r="C304" s="261" t="s">
        <v>6035</v>
      </c>
      <c r="D304" s="264" t="s">
        <v>6036</v>
      </c>
      <c r="E304" s="265" t="s">
        <v>5425</v>
      </c>
      <c r="F304" s="268" t="s">
        <v>6037</v>
      </c>
      <c r="G304" s="271">
        <f>IF(COUNTIF(H304:AU304,"&lt;&gt;")=0,"",SUMPRODUCT(((Recommendations[ImplStatus]="Implemented")+(Recommendations[ImplStatus]="Compensated"))*ISNUMBER(MATCH(Recommendations[Id],H304:AU304,0)))/COUNTIF(H304:AU304,"&lt;&gt;"))</f>
        <v>0</v>
      </c>
      <c r="H304" s="272" t="s">
        <v>60</v>
      </c>
      <c r="I304" s="272" t="s">
        <v>88</v>
      </c>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5976</v>
      </c>
      <c r="B305" s="260" t="s">
        <v>1791</v>
      </c>
      <c r="C305" s="261" t="s">
        <v>6038</v>
      </c>
      <c r="D305" s="264" t="s">
        <v>6039</v>
      </c>
      <c r="E305" s="265" t="s">
        <v>5425</v>
      </c>
      <c r="F305" s="268" t="s">
        <v>6037</v>
      </c>
      <c r="G305" s="271">
        <f>IF(COUNTIF(H305:AU305,"&lt;&gt;")=0,"",SUMPRODUCT(((Recommendations[ImplStatus]="Implemented")+(Recommendations[ImplStatus]="Compensated"))*ISNUMBER(MATCH(Recommendations[Id],H305:AU305,0)))/COUNTIF(H305:AU305,"&lt;&gt;"))</f>
        <v>0</v>
      </c>
      <c r="H305" s="272" t="s">
        <v>60</v>
      </c>
      <c r="I305" s="272" t="s">
        <v>88</v>
      </c>
      <c r="J305" s="272" t="s">
        <v>99</v>
      </c>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5976</v>
      </c>
      <c r="B306" s="260" t="s">
        <v>1791</v>
      </c>
      <c r="C306" s="261" t="s">
        <v>6040</v>
      </c>
      <c r="D306" s="264" t="s">
        <v>6041</v>
      </c>
      <c r="E306" s="265" t="s">
        <v>5425</v>
      </c>
      <c r="F306" s="268" t="s">
        <v>6037</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5976</v>
      </c>
      <c r="B307" s="260" t="s">
        <v>1791</v>
      </c>
      <c r="C307" s="261" t="s">
        <v>6042</v>
      </c>
      <c r="D307" s="264" t="s">
        <v>6043</v>
      </c>
      <c r="E307" s="265" t="s">
        <v>5425</v>
      </c>
      <c r="F307" s="268" t="s">
        <v>6037</v>
      </c>
      <c r="G307" s="271">
        <f>IF(COUNTIF(H307:AU307,"&lt;&gt;")=0,"",SUMPRODUCT(((Recommendations[ImplStatus]="Implemented")+(Recommendations[ImplStatus]="Compensated"))*ISNUMBER(MATCH(Recommendations[Id],H307:AU307,0)))/COUNTIF(H307:AU307,"&lt;&gt;"))</f>
        <v>0</v>
      </c>
      <c r="H307" s="272" t="s">
        <v>192</v>
      </c>
      <c r="I307" s="272" t="s">
        <v>201</v>
      </c>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5976</v>
      </c>
      <c r="B308" s="260" t="s">
        <v>1791</v>
      </c>
      <c r="C308" s="261" t="s">
        <v>6044</v>
      </c>
      <c r="D308" s="264" t="s">
        <v>6045</v>
      </c>
      <c r="E308" s="265" t="s">
        <v>5521</v>
      </c>
      <c r="F308" s="268" t="s">
        <v>6037</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5976</v>
      </c>
      <c r="B309" s="260" t="s">
        <v>1791</v>
      </c>
      <c r="C309" s="261" t="s">
        <v>6046</v>
      </c>
      <c r="D309" s="264" t="s">
        <v>6047</v>
      </c>
      <c r="E309" s="265" t="s">
        <v>5521</v>
      </c>
      <c r="F309" s="268" t="s">
        <v>6037</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5976</v>
      </c>
      <c r="B310" s="260" t="s">
        <v>1791</v>
      </c>
      <c r="C310" s="261" t="s">
        <v>6048</v>
      </c>
      <c r="D310" s="264" t="s">
        <v>6049</v>
      </c>
      <c r="E310" s="265" t="s">
        <v>5521</v>
      </c>
      <c r="F310" s="268" t="s">
        <v>6037</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5976</v>
      </c>
      <c r="B311" s="260" t="s">
        <v>1791</v>
      </c>
      <c r="C311" s="261" t="s">
        <v>6050</v>
      </c>
      <c r="D311" s="264" t="s">
        <v>6051</v>
      </c>
      <c r="E311" s="265" t="s">
        <v>5521</v>
      </c>
      <c r="F311" s="268" t="s">
        <v>6037</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5976</v>
      </c>
      <c r="B312" s="260" t="s">
        <v>1791</v>
      </c>
      <c r="C312" s="261" t="s">
        <v>6052</v>
      </c>
      <c r="D312" s="264" t="s">
        <v>6053</v>
      </c>
      <c r="E312" s="265" t="s">
        <v>5521</v>
      </c>
      <c r="F312" s="268" t="s">
        <v>6037</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5976</v>
      </c>
      <c r="B313" s="260" t="s">
        <v>1791</v>
      </c>
      <c r="C313" s="261" t="s">
        <v>6054</v>
      </c>
      <c r="D313" s="264" t="s">
        <v>6055</v>
      </c>
      <c r="E313" s="265" t="s">
        <v>5454</v>
      </c>
      <c r="F313" s="268" t="s">
        <v>6037</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5976</v>
      </c>
      <c r="B314" s="260" t="s">
        <v>1791</v>
      </c>
      <c r="C314" s="261" t="s">
        <v>6056</v>
      </c>
      <c r="D314" s="264" t="s">
        <v>6057</v>
      </c>
      <c r="E314" s="265" t="s">
        <v>5454</v>
      </c>
      <c r="F314" s="268" t="s">
        <v>6037</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5976</v>
      </c>
      <c r="B315" s="260" t="s">
        <v>1791</v>
      </c>
      <c r="C315" s="261" t="s">
        <v>6058</v>
      </c>
      <c r="D315" s="264" t="s">
        <v>6059</v>
      </c>
      <c r="E315" s="265" t="s">
        <v>5454</v>
      </c>
      <c r="F315" s="268" t="s">
        <v>6037</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5976</v>
      </c>
      <c r="B316" s="260" t="s">
        <v>1791</v>
      </c>
      <c r="C316" s="261" t="s">
        <v>6060</v>
      </c>
      <c r="D316" s="264" t="s">
        <v>6061</v>
      </c>
      <c r="E316" s="265" t="s">
        <v>5454</v>
      </c>
      <c r="F316" s="268" t="s">
        <v>6037</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5976</v>
      </c>
      <c r="B317" s="260" t="s">
        <v>1791</v>
      </c>
      <c r="C317" s="261" t="s">
        <v>6062</v>
      </c>
      <c r="D317" s="264" t="s">
        <v>6063</v>
      </c>
      <c r="E317" s="265" t="s">
        <v>5521</v>
      </c>
      <c r="F317" s="268" t="s">
        <v>5995</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5976</v>
      </c>
      <c r="B318" s="260" t="s">
        <v>1791</v>
      </c>
      <c r="C318" s="261" t="s">
        <v>6064</v>
      </c>
      <c r="D318" s="264" t="s">
        <v>6065</v>
      </c>
      <c r="E318" s="265" t="s">
        <v>5569</v>
      </c>
      <c r="F318" s="268" t="s">
        <v>5995</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5976</v>
      </c>
      <c r="B319" s="260" t="s">
        <v>1791</v>
      </c>
      <c r="C319" s="261" t="s">
        <v>6066</v>
      </c>
      <c r="D319" s="264" t="s">
        <v>6067</v>
      </c>
      <c r="E319" s="265" t="s">
        <v>5569</v>
      </c>
      <c r="F319" s="268" t="s">
        <v>5995</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5976</v>
      </c>
      <c r="B320" s="259" t="s">
        <v>6068</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5976</v>
      </c>
      <c r="B321" s="260" t="s">
        <v>6068</v>
      </c>
      <c r="C321" s="261" t="s">
        <v>6069</v>
      </c>
      <c r="D321" s="264" t="s">
        <v>6070</v>
      </c>
      <c r="E321" s="265" t="s">
        <v>5454</v>
      </c>
      <c r="F321" s="268" t="s">
        <v>6071</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5976</v>
      </c>
      <c r="B322" s="260" t="s">
        <v>6068</v>
      </c>
      <c r="C322" s="261" t="s">
        <v>6072</v>
      </c>
      <c r="D322" s="264" t="s">
        <v>6073</v>
      </c>
      <c r="E322" s="265" t="s">
        <v>5454</v>
      </c>
      <c r="F322" s="268" t="s">
        <v>6071</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5976</v>
      </c>
      <c r="B323" s="260" t="s">
        <v>6068</v>
      </c>
      <c r="C323" s="261" t="s">
        <v>6074</v>
      </c>
      <c r="D323" s="264" t="s">
        <v>6075</v>
      </c>
      <c r="E323" s="265" t="s">
        <v>5454</v>
      </c>
      <c r="F323" s="268" t="s">
        <v>6071</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5976</v>
      </c>
      <c r="B324" s="260" t="s">
        <v>6068</v>
      </c>
      <c r="C324" s="261" t="s">
        <v>6076</v>
      </c>
      <c r="D324" s="264" t="s">
        <v>6077</v>
      </c>
      <c r="E324" s="265" t="s">
        <v>5454</v>
      </c>
      <c r="F324" s="268" t="s">
        <v>6071</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5976</v>
      </c>
      <c r="B325" s="260" t="s">
        <v>6068</v>
      </c>
      <c r="C325" s="261" t="s">
        <v>6078</v>
      </c>
      <c r="D325" s="264" t="s">
        <v>6079</v>
      </c>
      <c r="E325" s="265" t="s">
        <v>5454</v>
      </c>
      <c r="F325" s="268" t="s">
        <v>6071</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5976</v>
      </c>
      <c r="B326" s="260" t="s">
        <v>6068</v>
      </c>
      <c r="C326" s="261" t="s">
        <v>6080</v>
      </c>
      <c r="D326" s="264" t="s">
        <v>6081</v>
      </c>
      <c r="E326" s="265" t="s">
        <v>5454</v>
      </c>
      <c r="F326" s="268" t="s">
        <v>6071</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5976</v>
      </c>
      <c r="B327" s="260" t="s">
        <v>6068</v>
      </c>
      <c r="C327" s="261" t="s">
        <v>6082</v>
      </c>
      <c r="D327" s="264" t="s">
        <v>6083</v>
      </c>
      <c r="E327" s="265" t="s">
        <v>5454</v>
      </c>
      <c r="F327" s="268" t="s">
        <v>6071</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5976</v>
      </c>
      <c r="B328" s="260" t="s">
        <v>6068</v>
      </c>
      <c r="C328" s="261" t="s">
        <v>6084</v>
      </c>
      <c r="D328" s="264" t="s">
        <v>6085</v>
      </c>
      <c r="E328" s="265" t="s">
        <v>5454</v>
      </c>
      <c r="F328" s="268" t="s">
        <v>6071</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5976</v>
      </c>
      <c r="B329" s="260" t="s">
        <v>6068</v>
      </c>
      <c r="C329" s="261" t="s">
        <v>6086</v>
      </c>
      <c r="D329" s="264" t="s">
        <v>6087</v>
      </c>
      <c r="E329" s="265" t="s">
        <v>5454</v>
      </c>
      <c r="F329" s="268" t="s">
        <v>6071</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5976</v>
      </c>
      <c r="B330" s="260" t="s">
        <v>6068</v>
      </c>
      <c r="C330" s="261" t="s">
        <v>6088</v>
      </c>
      <c r="D330" s="264" t="s">
        <v>6089</v>
      </c>
      <c r="E330" s="265" t="s">
        <v>5454</v>
      </c>
      <c r="F330" s="268" t="s">
        <v>6071</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5976</v>
      </c>
      <c r="B331" s="260" t="s">
        <v>6068</v>
      </c>
      <c r="C331" s="261" t="s">
        <v>6090</v>
      </c>
      <c r="D331" s="264" t="s">
        <v>6091</v>
      </c>
      <c r="E331" s="265" t="s">
        <v>5454</v>
      </c>
      <c r="F331" s="268" t="s">
        <v>6071</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5976</v>
      </c>
      <c r="B332" s="260" t="s">
        <v>6068</v>
      </c>
      <c r="C332" s="261" t="s">
        <v>6092</v>
      </c>
      <c r="D332" s="264" t="s">
        <v>6093</v>
      </c>
      <c r="E332" s="265" t="s">
        <v>5454</v>
      </c>
      <c r="F332" s="268" t="s">
        <v>6071</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5976</v>
      </c>
      <c r="B333" s="260" t="s">
        <v>6068</v>
      </c>
      <c r="C333" s="261" t="s">
        <v>6094</v>
      </c>
      <c r="D333" s="264" t="s">
        <v>6095</v>
      </c>
      <c r="E333" s="265" t="s">
        <v>5454</v>
      </c>
      <c r="F333" s="268" t="s">
        <v>6071</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5976</v>
      </c>
      <c r="B334" s="260" t="s">
        <v>6068</v>
      </c>
      <c r="C334" s="261" t="s">
        <v>6096</v>
      </c>
      <c r="D334" s="264" t="s">
        <v>6097</v>
      </c>
      <c r="E334" s="265" t="s">
        <v>5454</v>
      </c>
      <c r="F334" s="268" t="s">
        <v>6071</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5976</v>
      </c>
      <c r="B335" s="260" t="s">
        <v>6068</v>
      </c>
      <c r="C335" s="261" t="s">
        <v>6098</v>
      </c>
      <c r="D335" s="264" t="s">
        <v>6099</v>
      </c>
      <c r="E335" s="265" t="s">
        <v>5454</v>
      </c>
      <c r="F335" s="268" t="s">
        <v>6071</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5976</v>
      </c>
      <c r="B336" s="260" t="s">
        <v>6068</v>
      </c>
      <c r="C336" s="261" t="s">
        <v>6100</v>
      </c>
      <c r="D336" s="264" t="s">
        <v>6101</v>
      </c>
      <c r="E336" s="265" t="s">
        <v>5569</v>
      </c>
      <c r="F336" s="268" t="s">
        <v>6071</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5976</v>
      </c>
      <c r="B337" s="260" t="s">
        <v>6068</v>
      </c>
      <c r="C337" s="261" t="s">
        <v>6102</v>
      </c>
      <c r="D337" s="264" t="s">
        <v>6103</v>
      </c>
      <c r="E337" s="265" t="s">
        <v>5569</v>
      </c>
      <c r="F337" s="268" t="s">
        <v>6071</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5976</v>
      </c>
      <c r="B338" s="260" t="s">
        <v>6068</v>
      </c>
      <c r="C338" s="261" t="s">
        <v>6104</v>
      </c>
      <c r="D338" s="264" t="s">
        <v>6105</v>
      </c>
      <c r="E338" s="265" t="s">
        <v>5454</v>
      </c>
      <c r="F338" s="268" t="s">
        <v>6071</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5976</v>
      </c>
      <c r="B339" s="260" t="s">
        <v>6068</v>
      </c>
      <c r="C339" s="261" t="s">
        <v>6106</v>
      </c>
      <c r="D339" s="264" t="s">
        <v>6107</v>
      </c>
      <c r="E339" s="265" t="s">
        <v>5454</v>
      </c>
      <c r="F339" s="268" t="s">
        <v>6071</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5976</v>
      </c>
      <c r="B340" s="259" t="s">
        <v>6108</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5976</v>
      </c>
      <c r="B341" s="260" t="s">
        <v>6108</v>
      </c>
      <c r="C341" s="261" t="s">
        <v>6109</v>
      </c>
      <c r="D341" s="264" t="s">
        <v>6110</v>
      </c>
      <c r="E341" s="265" t="s">
        <v>5425</v>
      </c>
      <c r="F341" s="268" t="s">
        <v>5995</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5976</v>
      </c>
      <c r="B342" s="260" t="s">
        <v>6108</v>
      </c>
      <c r="C342" s="261" t="s">
        <v>6111</v>
      </c>
      <c r="D342" s="264" t="s">
        <v>6112</v>
      </c>
      <c r="E342" s="265" t="s">
        <v>5425</v>
      </c>
      <c r="F342" s="268" t="s">
        <v>5995</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5976</v>
      </c>
      <c r="B343" s="260" t="s">
        <v>6108</v>
      </c>
      <c r="C343" s="261" t="s">
        <v>6113</v>
      </c>
      <c r="D343" s="264" t="s">
        <v>6114</v>
      </c>
      <c r="E343" s="265" t="s">
        <v>5521</v>
      </c>
      <c r="F343" s="268" t="s">
        <v>6115</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5976</v>
      </c>
      <c r="B344" s="260" t="s">
        <v>6108</v>
      </c>
      <c r="C344" s="261" t="s">
        <v>6116</v>
      </c>
      <c r="D344" s="264" t="s">
        <v>6117</v>
      </c>
      <c r="E344" s="265" t="s">
        <v>5454</v>
      </c>
      <c r="F344" s="268" t="s">
        <v>6115</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5976</v>
      </c>
      <c r="B345" s="260" t="s">
        <v>6108</v>
      </c>
      <c r="C345" s="261" t="s">
        <v>6118</v>
      </c>
      <c r="D345" s="264" t="s">
        <v>6119</v>
      </c>
      <c r="E345" s="265" t="s">
        <v>5454</v>
      </c>
      <c r="F345" s="268" t="s">
        <v>6115</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5976</v>
      </c>
      <c r="B346" s="260" t="s">
        <v>6108</v>
      </c>
      <c r="C346" s="261" t="s">
        <v>6120</v>
      </c>
      <c r="D346" s="264" t="s">
        <v>6121</v>
      </c>
      <c r="E346" s="265" t="s">
        <v>5454</v>
      </c>
      <c r="F346" s="268" t="s">
        <v>6115</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5976</v>
      </c>
      <c r="B347" s="260" t="s">
        <v>6108</v>
      </c>
      <c r="C347" s="261" t="s">
        <v>6122</v>
      </c>
      <c r="D347" s="264" t="s">
        <v>6123</v>
      </c>
      <c r="E347" s="265" t="s">
        <v>5454</v>
      </c>
      <c r="F347" s="268" t="s">
        <v>6115</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5976</v>
      </c>
      <c r="B348" s="260" t="s">
        <v>6108</v>
      </c>
      <c r="C348" s="261" t="s">
        <v>6124</v>
      </c>
      <c r="D348" s="264" t="s">
        <v>6125</v>
      </c>
      <c r="E348" s="265" t="s">
        <v>5454</v>
      </c>
      <c r="F348" s="268" t="s">
        <v>6115</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5976</v>
      </c>
      <c r="B349" s="260" t="s">
        <v>6108</v>
      </c>
      <c r="C349" s="261" t="s">
        <v>6126</v>
      </c>
      <c r="D349" s="264" t="s">
        <v>6127</v>
      </c>
      <c r="E349" s="265" t="s">
        <v>5454</v>
      </c>
      <c r="F349" s="268" t="s">
        <v>6115</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5976</v>
      </c>
      <c r="B350" s="260" t="s">
        <v>6108</v>
      </c>
      <c r="C350" s="261" t="s">
        <v>6128</v>
      </c>
      <c r="D350" s="264" t="s">
        <v>6129</v>
      </c>
      <c r="E350" s="265" t="s">
        <v>5425</v>
      </c>
      <c r="F350" s="268" t="s">
        <v>6115</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5976</v>
      </c>
      <c r="B351" s="260" t="s">
        <v>6108</v>
      </c>
      <c r="C351" s="261" t="s">
        <v>6130</v>
      </c>
      <c r="D351" s="264" t="s">
        <v>6131</v>
      </c>
      <c r="E351" s="265" t="s">
        <v>5425</v>
      </c>
      <c r="F351" s="268" t="s">
        <v>6115</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5976</v>
      </c>
      <c r="B352" s="260" t="s">
        <v>6108</v>
      </c>
      <c r="C352" s="261" t="s">
        <v>6132</v>
      </c>
      <c r="D352" s="264" t="s">
        <v>6133</v>
      </c>
      <c r="E352" s="265" t="s">
        <v>5425</v>
      </c>
      <c r="F352" s="268" t="s">
        <v>6115</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5976</v>
      </c>
      <c r="B353" s="260" t="s">
        <v>6108</v>
      </c>
      <c r="C353" s="261" t="s">
        <v>6134</v>
      </c>
      <c r="D353" s="264" t="s">
        <v>6135</v>
      </c>
      <c r="E353" s="265" t="s">
        <v>5521</v>
      </c>
      <c r="F353" s="268" t="s">
        <v>5995</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5976</v>
      </c>
      <c r="B354" s="259" t="s">
        <v>6136</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5976</v>
      </c>
      <c r="B355" s="260" t="s">
        <v>6136</v>
      </c>
      <c r="C355" s="261" t="s">
        <v>6137</v>
      </c>
      <c r="D355" s="264" t="s">
        <v>6138</v>
      </c>
      <c r="E355" s="265" t="s">
        <v>5521</v>
      </c>
      <c r="F355" s="268" t="s">
        <v>6139</v>
      </c>
      <c r="G355" s="271">
        <f>IF(COUNTIF(H355:AU355,"&lt;&gt;")=0,"",SUMPRODUCT(((Recommendations[ImplStatus]="Implemented")+(Recommendations[ImplStatus]="Compensated"))*ISNUMBER(MATCH(Recommendations[Id],H355:AU355,0)))/COUNTIF(H355:AU355,"&lt;&gt;"))</f>
        <v>0</v>
      </c>
      <c r="H355" s="272" t="s">
        <v>25</v>
      </c>
      <c r="I355" s="272" t="s">
        <v>30</v>
      </c>
      <c r="J355" s="272" t="s">
        <v>35</v>
      </c>
      <c r="K355" s="272" t="s">
        <v>40</v>
      </c>
      <c r="L355" s="272" t="s">
        <v>60</v>
      </c>
      <c r="M355" s="272" t="s">
        <v>65</v>
      </c>
      <c r="N355" s="272" t="s">
        <v>70</v>
      </c>
      <c r="O355" s="272" t="s">
        <v>75</v>
      </c>
      <c r="P355" s="272" t="s">
        <v>88</v>
      </c>
      <c r="Q355" s="272" t="s">
        <v>142</v>
      </c>
      <c r="R355" s="272" t="s">
        <v>147</v>
      </c>
      <c r="S355" s="272" t="s">
        <v>192</v>
      </c>
      <c r="T355" s="272" t="s">
        <v>197</v>
      </c>
      <c r="U355" s="272" t="s">
        <v>201</v>
      </c>
      <c r="V355" s="272" t="s">
        <v>277</v>
      </c>
      <c r="W355" s="272" t="s">
        <v>282</v>
      </c>
      <c r="X355" s="272" t="s">
        <v>623</v>
      </c>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5976</v>
      </c>
      <c r="B356" s="260" t="s">
        <v>6136</v>
      </c>
      <c r="C356" s="261" t="s">
        <v>6140</v>
      </c>
      <c r="D356" s="264" t="s">
        <v>6141</v>
      </c>
      <c r="E356" s="265" t="s">
        <v>5521</v>
      </c>
      <c r="F356" s="268" t="s">
        <v>6139</v>
      </c>
      <c r="G356" s="271">
        <f>IF(COUNTIF(H356:AU356,"&lt;&gt;")=0,"",SUMPRODUCT(((Recommendations[ImplStatus]="Implemented")+(Recommendations[ImplStatus]="Compensated"))*ISNUMBER(MATCH(Recommendations[Id],H356:AU356,0)))/COUNTIF(H356:AU356,"&lt;&gt;"))</f>
        <v>0</v>
      </c>
      <c r="H356" s="272" t="s">
        <v>75</v>
      </c>
      <c r="I356" s="272" t="s">
        <v>147</v>
      </c>
      <c r="J356" s="272" t="s">
        <v>282</v>
      </c>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5976</v>
      </c>
      <c r="B357" s="260" t="s">
        <v>6136</v>
      </c>
      <c r="C357" s="261" t="s">
        <v>6142</v>
      </c>
      <c r="D357" s="264" t="s">
        <v>6143</v>
      </c>
      <c r="E357" s="265" t="s">
        <v>5569</v>
      </c>
      <c r="F357" s="268" t="s">
        <v>6139</v>
      </c>
      <c r="G357" s="271">
        <f>IF(COUNTIF(H357:AU357,"&lt;&gt;")=0,"",SUMPRODUCT(((Recommendations[ImplStatus]="Implemented")+(Recommendations[ImplStatus]="Compensated"))*ISNUMBER(MATCH(Recommendations[Id],H357:AU357,0)))/COUNTIF(H357:AU357,"&lt;&gt;"))</f>
        <v>0</v>
      </c>
      <c r="H357" s="272" t="s">
        <v>623</v>
      </c>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5976</v>
      </c>
      <c r="B358" s="260" t="s">
        <v>6136</v>
      </c>
      <c r="C358" s="261" t="s">
        <v>6144</v>
      </c>
      <c r="D358" s="264" t="s">
        <v>6145</v>
      </c>
      <c r="E358" s="265" t="s">
        <v>5569</v>
      </c>
      <c r="F358" s="268" t="s">
        <v>6139</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5976</v>
      </c>
      <c r="B359" s="260" t="s">
        <v>6136</v>
      </c>
      <c r="C359" s="261" t="s">
        <v>6146</v>
      </c>
      <c r="D359" s="264" t="s">
        <v>6147</v>
      </c>
      <c r="E359" s="265" t="s">
        <v>5569</v>
      </c>
      <c r="F359" s="268" t="s">
        <v>6139</v>
      </c>
      <c r="G359" s="271">
        <f>IF(COUNTIF(H359:AU359,"&lt;&gt;")=0,"",SUMPRODUCT(((Recommendations[ImplStatus]="Implemented")+(Recommendations[ImplStatus]="Compensated"))*ISNUMBER(MATCH(Recommendations[Id],H359:AU359,0)))/COUNTIF(H359:AU359,"&lt;&gt;"))</f>
        <v>0</v>
      </c>
      <c r="H359" s="272" t="s">
        <v>65</v>
      </c>
      <c r="I359" s="272" t="s">
        <v>157</v>
      </c>
      <c r="J359" s="272" t="s">
        <v>172</v>
      </c>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5976</v>
      </c>
      <c r="B360" s="260" t="s">
        <v>6136</v>
      </c>
      <c r="C360" s="261" t="s">
        <v>6148</v>
      </c>
      <c r="D360" s="264" t="s">
        <v>6149</v>
      </c>
      <c r="E360" s="265" t="s">
        <v>5521</v>
      </c>
      <c r="F360" s="268" t="s">
        <v>6139</v>
      </c>
      <c r="G360" s="271" t="str">
        <f>IF(COUNTIF(H360:AU360,"&lt;&gt;")=0,"",SUMPRODUCT(((Recommendations[ImplStatus]="Implemented")+(Recommendations[ImplStatus]="Compensated"))*ISNUMBER(MATCH(Recommendations[Id],H360:AU360,0)))/COUNTIF(H360:AU360,"&lt;&gt;"))</f>
        <v/>
      </c>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5976</v>
      </c>
      <c r="B361" s="260" t="s">
        <v>6136</v>
      </c>
      <c r="C361" s="261" t="s">
        <v>6150</v>
      </c>
      <c r="D361" s="264" t="s">
        <v>6151</v>
      </c>
      <c r="E361" s="265" t="s">
        <v>5454</v>
      </c>
      <c r="F361" s="268" t="s">
        <v>6139</v>
      </c>
      <c r="G361" s="271">
        <f>IF(COUNTIF(H361:AU361,"&lt;&gt;")=0,"",SUMPRODUCT(((Recommendations[ImplStatus]="Implemented")+(Recommendations[ImplStatus]="Compensated"))*ISNUMBER(MATCH(Recommendations[Id],H361:AU361,0)))/COUNTIF(H361:AU361,"&lt;&gt;"))</f>
        <v>0</v>
      </c>
      <c r="H361" s="272" t="s">
        <v>152</v>
      </c>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5976</v>
      </c>
      <c r="B362" s="260" t="s">
        <v>6136</v>
      </c>
      <c r="C362" s="261" t="s">
        <v>6152</v>
      </c>
      <c r="D362" s="264" t="s">
        <v>6153</v>
      </c>
      <c r="E362" s="265" t="s">
        <v>5569</v>
      </c>
      <c r="F362" s="268" t="s">
        <v>6139</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5976</v>
      </c>
      <c r="B363" s="260" t="s">
        <v>6136</v>
      </c>
      <c r="C363" s="261" t="s">
        <v>6154</v>
      </c>
      <c r="D363" s="264" t="s">
        <v>6155</v>
      </c>
      <c r="E363" s="265" t="s">
        <v>5569</v>
      </c>
      <c r="F363" s="268" t="s">
        <v>6139</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5976</v>
      </c>
      <c r="B364" s="260" t="s">
        <v>6136</v>
      </c>
      <c r="C364" s="261" t="s">
        <v>6156</v>
      </c>
      <c r="D364" s="264" t="s">
        <v>6157</v>
      </c>
      <c r="E364" s="265" t="s">
        <v>5569</v>
      </c>
      <c r="F364" s="268" t="s">
        <v>6139</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5976</v>
      </c>
      <c r="B365" s="260" t="s">
        <v>6136</v>
      </c>
      <c r="C365" s="261" t="s">
        <v>6158</v>
      </c>
      <c r="D365" s="264" t="s">
        <v>6159</v>
      </c>
      <c r="E365" s="265" t="s">
        <v>5569</v>
      </c>
      <c r="F365" s="268" t="s">
        <v>6139</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5976</v>
      </c>
      <c r="B366" s="260" t="s">
        <v>6136</v>
      </c>
      <c r="C366" s="261" t="s">
        <v>6160</v>
      </c>
      <c r="D366" s="264" t="s">
        <v>6161</v>
      </c>
      <c r="E366" s="265" t="s">
        <v>5569</v>
      </c>
      <c r="F366" s="268" t="s">
        <v>6139</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5976</v>
      </c>
      <c r="B367" s="260" t="s">
        <v>6136</v>
      </c>
      <c r="C367" s="261" t="s">
        <v>6162</v>
      </c>
      <c r="D367" s="264" t="s">
        <v>6163</v>
      </c>
      <c r="E367" s="265" t="s">
        <v>5569</v>
      </c>
      <c r="F367" s="268" t="s">
        <v>6139</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5976</v>
      </c>
      <c r="B368" s="260" t="s">
        <v>6136</v>
      </c>
      <c r="C368" s="261" t="s">
        <v>6164</v>
      </c>
      <c r="D368" s="264" t="s">
        <v>6165</v>
      </c>
      <c r="E368" s="265" t="s">
        <v>5569</v>
      </c>
      <c r="F368" s="268" t="s">
        <v>6139</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5976</v>
      </c>
      <c r="B369" s="260" t="s">
        <v>6136</v>
      </c>
      <c r="C369" s="261" t="s">
        <v>6166</v>
      </c>
      <c r="D369" s="264" t="s">
        <v>6167</v>
      </c>
      <c r="E369" s="265" t="s">
        <v>5569</v>
      </c>
      <c r="F369" s="268" t="s">
        <v>6139</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6168</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6168</v>
      </c>
      <c r="B371" s="259" t="s">
        <v>6169</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6168</v>
      </c>
      <c r="B372" s="260" t="s">
        <v>6169</v>
      </c>
      <c r="C372" s="261" t="s">
        <v>6170</v>
      </c>
      <c r="D372" s="264" t="s">
        <v>6171</v>
      </c>
      <c r="E372" s="265" t="s">
        <v>5425</v>
      </c>
      <c r="F372" s="268" t="s">
        <v>6172</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6168</v>
      </c>
      <c r="B373" s="260" t="s">
        <v>6169</v>
      </c>
      <c r="C373" s="261" t="s">
        <v>6173</v>
      </c>
      <c r="D373" s="264" t="s">
        <v>6174</v>
      </c>
      <c r="E373" s="265" t="s">
        <v>5425</v>
      </c>
      <c r="F373" s="268" t="s">
        <v>6175</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6168</v>
      </c>
      <c r="B374" s="260" t="s">
        <v>6169</v>
      </c>
      <c r="C374" s="261" t="s">
        <v>6176</v>
      </c>
      <c r="D374" s="264" t="s">
        <v>6177</v>
      </c>
      <c r="E374" s="265" t="s">
        <v>5454</v>
      </c>
      <c r="F374" s="268" t="s">
        <v>6175</v>
      </c>
      <c r="G374" s="271">
        <f>IF(COUNTIF(H374:AU374,"&lt;&gt;")=0,"",SUMPRODUCT(((Recommendations[ImplStatus]="Implemented")+(Recommendations[ImplStatus]="Compensated"))*ISNUMBER(MATCH(Recommendations[Id],H374:AU374,0)))/COUNTIF(H374:AU374,"&lt;&gt;"))</f>
        <v>0</v>
      </c>
      <c r="H374" s="272" t="s">
        <v>237</v>
      </c>
      <c r="I374" s="272" t="s">
        <v>340</v>
      </c>
      <c r="J374" s="272" t="s">
        <v>345</v>
      </c>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6168</v>
      </c>
      <c r="B375" s="260" t="s">
        <v>6169</v>
      </c>
      <c r="C375" s="261" t="s">
        <v>6178</v>
      </c>
      <c r="D375" s="264" t="s">
        <v>6179</v>
      </c>
      <c r="E375" s="265" t="s">
        <v>5454</v>
      </c>
      <c r="F375" s="268" t="s">
        <v>6175</v>
      </c>
      <c r="G375" s="271">
        <f>IF(COUNTIF(H375:AU375,"&lt;&gt;")=0,"",SUMPRODUCT(((Recommendations[ImplStatus]="Implemented")+(Recommendations[ImplStatus]="Compensated"))*ISNUMBER(MATCH(Recommendations[Id],H375:AU375,0)))/COUNTIF(H375:AU375,"&lt;&gt;"))</f>
        <v>0</v>
      </c>
      <c r="H375" s="272" t="s">
        <v>205</v>
      </c>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6168</v>
      </c>
      <c r="B376" s="260" t="s">
        <v>6169</v>
      </c>
      <c r="C376" s="261" t="s">
        <v>6180</v>
      </c>
      <c r="D376" s="264" t="s">
        <v>6181</v>
      </c>
      <c r="E376" s="265" t="s">
        <v>5454</v>
      </c>
      <c r="F376" s="268" t="s">
        <v>6037</v>
      </c>
      <c r="G376" s="271">
        <f>IF(COUNTIF(H376:AU376,"&lt;&gt;")=0,"",SUMPRODUCT(((Recommendations[ImplStatus]="Implemented")+(Recommendations[ImplStatus]="Compensated"))*ISNUMBER(MATCH(Recommendations[Id],H376:AU376,0)))/COUNTIF(H376:AU376,"&lt;&gt;"))</f>
        <v>0</v>
      </c>
      <c r="H376" s="272" t="s">
        <v>157</v>
      </c>
      <c r="I376" s="272" t="s">
        <v>172</v>
      </c>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6168</v>
      </c>
      <c r="B377" s="260" t="s">
        <v>6169</v>
      </c>
      <c r="C377" s="261" t="s">
        <v>6182</v>
      </c>
      <c r="D377" s="264" t="s">
        <v>6183</v>
      </c>
      <c r="E377" s="265" t="s">
        <v>5521</v>
      </c>
      <c r="F377" s="268" t="s">
        <v>5995</v>
      </c>
      <c r="G377" s="271">
        <f>IF(COUNTIF(H377:AU377,"&lt;&gt;")=0,"",SUMPRODUCT(((Recommendations[ImplStatus]="Implemented")+(Recommendations[ImplStatus]="Compensated"))*ISNUMBER(MATCH(Recommendations[Id],H377:AU377,0)))/COUNTIF(H377:AU377,"&lt;&gt;"))</f>
        <v>0</v>
      </c>
      <c r="H377" s="272" t="s">
        <v>480</v>
      </c>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6168</v>
      </c>
      <c r="B378" s="260" t="s">
        <v>6169</v>
      </c>
      <c r="C378" s="261" t="s">
        <v>6184</v>
      </c>
      <c r="D378" s="264" t="s">
        <v>6185</v>
      </c>
      <c r="E378" s="265" t="s">
        <v>5521</v>
      </c>
      <c r="F378" s="268" t="s">
        <v>6175</v>
      </c>
      <c r="G378" s="271">
        <f>IF(COUNTIF(H378:AU378,"&lt;&gt;")=0,"",SUMPRODUCT(((Recommendations[ImplStatus]="Implemented")+(Recommendations[ImplStatus]="Compensated"))*ISNUMBER(MATCH(Recommendations[Id],H378:AU378,0)))/COUNTIF(H378:AU378,"&lt;&gt;"))</f>
        <v>0</v>
      </c>
      <c r="H378" s="272" t="s">
        <v>355</v>
      </c>
      <c r="I378" s="272" t="s">
        <v>360</v>
      </c>
      <c r="J378" s="272" t="s">
        <v>365</v>
      </c>
      <c r="K378" s="272" t="s">
        <v>370</v>
      </c>
      <c r="L378" s="272" t="s">
        <v>375</v>
      </c>
      <c r="M378" s="272" t="s">
        <v>380</v>
      </c>
      <c r="N378" s="272" t="s">
        <v>385</v>
      </c>
      <c r="O378" s="272" t="s">
        <v>390</v>
      </c>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6168</v>
      </c>
      <c r="B379" s="260" t="s">
        <v>6169</v>
      </c>
      <c r="C379" s="261" t="s">
        <v>6186</v>
      </c>
      <c r="D379" s="264" t="s">
        <v>6187</v>
      </c>
      <c r="E379" s="265" t="s">
        <v>5521</v>
      </c>
      <c r="F379" s="268" t="s">
        <v>6172</v>
      </c>
      <c r="G379" s="271">
        <f>IF(COUNTIF(H379:AU379,"&lt;&gt;")=0,"",SUMPRODUCT(((Recommendations[ImplStatus]="Implemented")+(Recommendations[ImplStatus]="Compensated"))*ISNUMBER(MATCH(Recommendations[Id],H379:AU379,0)))/COUNTIF(H379:AU379,"&lt;&gt;"))</f>
        <v>0</v>
      </c>
      <c r="H379" s="272" t="s">
        <v>137</v>
      </c>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6168</v>
      </c>
      <c r="B380" s="260" t="s">
        <v>6169</v>
      </c>
      <c r="C380" s="261" t="s">
        <v>6188</v>
      </c>
      <c r="D380" s="264" t="s">
        <v>6189</v>
      </c>
      <c r="E380" s="265" t="s">
        <v>5521</v>
      </c>
      <c r="F380" s="268" t="s">
        <v>6172</v>
      </c>
      <c r="G380" s="271">
        <f>IF(COUNTIF(H380:AU380,"&lt;&gt;")=0,"",SUMPRODUCT(((Recommendations[ImplStatus]="Implemented")+(Recommendations[ImplStatus]="Compensated"))*ISNUMBER(MATCH(Recommendations[Id],H380:AU380,0)))/COUNTIF(H380:AU380,"&lt;&gt;"))</f>
        <v>0</v>
      </c>
      <c r="H380" s="272" t="s">
        <v>55</v>
      </c>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6168</v>
      </c>
      <c r="B381" s="260" t="s">
        <v>6169</v>
      </c>
      <c r="C381" s="261" t="s">
        <v>6190</v>
      </c>
      <c r="D381" s="264" t="s">
        <v>6191</v>
      </c>
      <c r="E381" s="265" t="s">
        <v>5521</v>
      </c>
      <c r="F381" s="268" t="s">
        <v>6172</v>
      </c>
      <c r="G381" s="271">
        <f>IF(COUNTIF(H381:AU381,"&lt;&gt;")=0,"",SUMPRODUCT(((Recommendations[ImplStatus]="Implemented")+(Recommendations[ImplStatus]="Compensated"))*ISNUMBER(MATCH(Recommendations[Id],H381:AU381,0)))/COUNTIF(H381:AU381,"&lt;&gt;"))</f>
        <v>0</v>
      </c>
      <c r="H381" s="272" t="s">
        <v>14</v>
      </c>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6168</v>
      </c>
      <c r="B382" s="260" t="s">
        <v>6169</v>
      </c>
      <c r="C382" s="261" t="s">
        <v>6192</v>
      </c>
      <c r="D382" s="264" t="s">
        <v>6193</v>
      </c>
      <c r="E382" s="265" t="s">
        <v>5569</v>
      </c>
      <c r="F382" s="268" t="s">
        <v>6172</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6168</v>
      </c>
      <c r="B383" s="260" t="s">
        <v>6169</v>
      </c>
      <c r="C383" s="261" t="s">
        <v>6194</v>
      </c>
      <c r="D383" s="264" t="s">
        <v>6195</v>
      </c>
      <c r="E383" s="265" t="s">
        <v>5569</v>
      </c>
      <c r="F383" s="268" t="s">
        <v>6172</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6168</v>
      </c>
      <c r="B384" s="260" t="s">
        <v>6169</v>
      </c>
      <c r="C384" s="261" t="s">
        <v>6196</v>
      </c>
      <c r="D384" s="264" t="s">
        <v>6197</v>
      </c>
      <c r="E384" s="265" t="s">
        <v>5569</v>
      </c>
      <c r="F384" s="268" t="s">
        <v>6172</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6168</v>
      </c>
      <c r="B385" s="260" t="s">
        <v>6169</v>
      </c>
      <c r="C385" s="261" t="s">
        <v>6198</v>
      </c>
      <c r="D385" s="264" t="s">
        <v>6199</v>
      </c>
      <c r="E385" s="265" t="s">
        <v>5521</v>
      </c>
      <c r="F385" s="268" t="s">
        <v>6172</v>
      </c>
      <c r="G385" s="271">
        <f>IF(COUNTIF(H385:AU385,"&lt;&gt;")=0,"",SUMPRODUCT(((Recommendations[ImplStatus]="Implemented")+(Recommendations[ImplStatus]="Compensated"))*ISNUMBER(MATCH(Recommendations[Id],H385:AU385,0)))/COUNTIF(H385:AU385,"&lt;&gt;"))</f>
        <v>0</v>
      </c>
      <c r="H385" s="272" t="s">
        <v>355</v>
      </c>
      <c r="I385" s="272" t="s">
        <v>360</v>
      </c>
      <c r="J385" s="272" t="s">
        <v>365</v>
      </c>
      <c r="K385" s="272" t="s">
        <v>370</v>
      </c>
      <c r="L385" s="272" t="s">
        <v>375</v>
      </c>
      <c r="M385" s="272" t="s">
        <v>380</v>
      </c>
      <c r="N385" s="272" t="s">
        <v>385</v>
      </c>
      <c r="O385" s="272" t="s">
        <v>390</v>
      </c>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6168</v>
      </c>
      <c r="B386" s="259" t="s">
        <v>6200</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6168</v>
      </c>
      <c r="B387" s="260" t="s">
        <v>6200</v>
      </c>
      <c r="C387" s="261" t="s">
        <v>6201</v>
      </c>
      <c r="D387" s="264" t="s">
        <v>6202</v>
      </c>
      <c r="E387" s="265" t="s">
        <v>5425</v>
      </c>
      <c r="F387" s="268" t="s">
        <v>6203</v>
      </c>
      <c r="G387" s="271">
        <f>IF(COUNTIF(H387:AU387,"&lt;&gt;")=0,"",SUMPRODUCT(((Recommendations[ImplStatus]="Implemented")+(Recommendations[ImplStatus]="Compensated"))*ISNUMBER(MATCH(Recommendations[Id],H387:AU387,0)))/COUNTIF(H387:AU387,"&lt;&gt;"))</f>
        <v>0</v>
      </c>
      <c r="H387" s="272" t="s">
        <v>45</v>
      </c>
      <c r="I387" s="272" t="s">
        <v>220</v>
      </c>
      <c r="J387" s="272" t="s">
        <v>231</v>
      </c>
      <c r="K387" s="272" t="s">
        <v>291</v>
      </c>
      <c r="L387" s="272" t="s">
        <v>296</v>
      </c>
      <c r="M387" s="272" t="s">
        <v>301</v>
      </c>
      <c r="N387" s="272" t="s">
        <v>306</v>
      </c>
      <c r="O387" s="272" t="s">
        <v>311</v>
      </c>
      <c r="P387" s="272" t="s">
        <v>316</v>
      </c>
      <c r="Q387" s="272" t="s">
        <v>321</v>
      </c>
      <c r="R387" s="272" t="s">
        <v>326</v>
      </c>
      <c r="S387" s="272" t="s">
        <v>331</v>
      </c>
      <c r="T387" s="272" t="s">
        <v>336</v>
      </c>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6168</v>
      </c>
      <c r="B388" s="260" t="s">
        <v>6200</v>
      </c>
      <c r="C388" s="261" t="s">
        <v>6204</v>
      </c>
      <c r="D388" s="264" t="s">
        <v>6205</v>
      </c>
      <c r="E388" s="265" t="s">
        <v>5425</v>
      </c>
      <c r="F388" s="268" t="s">
        <v>6203</v>
      </c>
      <c r="G388" s="271">
        <f>IF(COUNTIF(H388:AU388,"&lt;&gt;")=0,"",SUMPRODUCT(((Recommendations[ImplStatus]="Implemented")+(Recommendations[ImplStatus]="Compensated"))*ISNUMBER(MATCH(Recommendations[Id],H388:AU388,0)))/COUNTIF(H388:AU388,"&lt;&gt;"))</f>
        <v>0</v>
      </c>
      <c r="H388" s="272" t="s">
        <v>291</v>
      </c>
      <c r="I388" s="272" t="s">
        <v>301</v>
      </c>
      <c r="J388" s="272" t="s">
        <v>306</v>
      </c>
      <c r="K388" s="272" t="s">
        <v>311</v>
      </c>
      <c r="L388" s="272" t="s">
        <v>316</v>
      </c>
      <c r="M388" s="272" t="s">
        <v>321</v>
      </c>
      <c r="N388" s="272" t="s">
        <v>326</v>
      </c>
      <c r="O388" s="272" t="s">
        <v>331</v>
      </c>
      <c r="P388" s="272" t="s">
        <v>336</v>
      </c>
      <c r="Q388" s="272" t="s">
        <v>633</v>
      </c>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6168</v>
      </c>
      <c r="B389" s="260" t="s">
        <v>6200</v>
      </c>
      <c r="C389" s="261" t="s">
        <v>6206</v>
      </c>
      <c r="D389" s="264" t="s">
        <v>6207</v>
      </c>
      <c r="E389" s="265" t="s">
        <v>5704</v>
      </c>
      <c r="F389" s="268" t="s">
        <v>6203</v>
      </c>
      <c r="G389" s="271">
        <f>IF(COUNTIF(H389:AU389,"&lt;&gt;")=0,"",SUMPRODUCT(((Recommendations[ImplStatus]="Implemented")+(Recommendations[ImplStatus]="Compensated"))*ISNUMBER(MATCH(Recommendations[Id],H389:AU389,0)))/COUNTIF(H389:AU389,"&lt;&gt;"))</f>
        <v>0</v>
      </c>
      <c r="H389" s="272" t="s">
        <v>247</v>
      </c>
      <c r="I389" s="272" t="s">
        <v>252</v>
      </c>
      <c r="J389" s="272" t="s">
        <v>257</v>
      </c>
      <c r="K389" s="272" t="s">
        <v>262</v>
      </c>
      <c r="L389" s="272" t="s">
        <v>267</v>
      </c>
      <c r="M389" s="272" t="s">
        <v>350</v>
      </c>
      <c r="N389" s="272" t="s">
        <v>603</v>
      </c>
      <c r="O389" s="272" t="s">
        <v>618</v>
      </c>
      <c r="P389" s="272" t="s">
        <v>638</v>
      </c>
      <c r="Q389" s="272" t="s">
        <v>643</v>
      </c>
      <c r="R389" s="272" t="s">
        <v>648</v>
      </c>
      <c r="S389" s="272" t="s">
        <v>653</v>
      </c>
      <c r="T389" s="272" t="s">
        <v>658</v>
      </c>
      <c r="U389" s="272" t="s">
        <v>663</v>
      </c>
      <c r="V389" s="272" t="s">
        <v>668</v>
      </c>
      <c r="W389" s="272" t="s">
        <v>673</v>
      </c>
      <c r="X389" s="272" t="s">
        <v>678</v>
      </c>
      <c r="Y389" s="272" t="s">
        <v>681</v>
      </c>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6168</v>
      </c>
      <c r="B390" s="260" t="s">
        <v>6200</v>
      </c>
      <c r="C390" s="261" t="s">
        <v>6208</v>
      </c>
      <c r="D390" s="264" t="s">
        <v>6209</v>
      </c>
      <c r="E390" s="265" t="s">
        <v>5521</v>
      </c>
      <c r="F390" s="268" t="s">
        <v>6203</v>
      </c>
      <c r="G390" s="271">
        <f>IF(COUNTIF(H390:AU390,"&lt;&gt;")=0,"",SUMPRODUCT(((Recommendations[ImplStatus]="Implemented")+(Recommendations[ImplStatus]="Compensated"))*ISNUMBER(MATCH(Recommendations[Id],H390:AU390,0)))/COUNTIF(H390:AU390,"&lt;&gt;"))</f>
        <v>0</v>
      </c>
      <c r="H390" s="272" t="s">
        <v>495</v>
      </c>
      <c r="I390" s="272" t="s">
        <v>598</v>
      </c>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6168</v>
      </c>
      <c r="B391" s="260" t="s">
        <v>6200</v>
      </c>
      <c r="C391" s="261" t="s">
        <v>6210</v>
      </c>
      <c r="D391" s="264" t="s">
        <v>6211</v>
      </c>
      <c r="E391" s="265" t="s">
        <v>5704</v>
      </c>
      <c r="F391" s="268" t="s">
        <v>6203</v>
      </c>
      <c r="G391" s="271">
        <f>IF(COUNTIF(H391:AU391,"&lt;&gt;")=0,"",SUMPRODUCT(((Recommendations[ImplStatus]="Implemented")+(Recommendations[ImplStatus]="Compensated"))*ISNUMBER(MATCH(Recommendations[Id],H391:AU391,0)))/COUNTIF(H391:AU391,"&lt;&gt;"))</f>
        <v>0</v>
      </c>
      <c r="H391" s="272" t="s">
        <v>226</v>
      </c>
      <c r="I391" s="272" t="s">
        <v>613</v>
      </c>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6168</v>
      </c>
      <c r="B392" s="260" t="s">
        <v>6200</v>
      </c>
      <c r="C392" s="261" t="s">
        <v>6212</v>
      </c>
      <c r="D392" s="264" t="s">
        <v>6213</v>
      </c>
      <c r="E392" s="265" t="s">
        <v>5454</v>
      </c>
      <c r="F392" s="268" t="s">
        <v>6203</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6168</v>
      </c>
      <c r="B393" s="260" t="s">
        <v>6200</v>
      </c>
      <c r="C393" s="261" t="s">
        <v>6214</v>
      </c>
      <c r="D393" s="264" t="s">
        <v>6215</v>
      </c>
      <c r="E393" s="265" t="s">
        <v>5454</v>
      </c>
      <c r="F393" s="268" t="s">
        <v>6203</v>
      </c>
      <c r="G393" s="271">
        <f>IF(COUNTIF(H393:AU393,"&lt;&gt;")=0,"",SUMPRODUCT(((Recommendations[ImplStatus]="Implemented")+(Recommendations[ImplStatus]="Compensated"))*ISNUMBER(MATCH(Recommendations[Id],H393:AU393,0)))/COUNTIF(H393:AU393,"&lt;&gt;"))</f>
        <v>0</v>
      </c>
      <c r="H393" s="272" t="s">
        <v>395</v>
      </c>
      <c r="I393" s="272" t="s">
        <v>400</v>
      </c>
      <c r="J393" s="272" t="s">
        <v>405</v>
      </c>
      <c r="K393" s="272" t="s">
        <v>410</v>
      </c>
      <c r="L393" s="272" t="s">
        <v>415</v>
      </c>
      <c r="M393" s="272" t="s">
        <v>420</v>
      </c>
      <c r="N393" s="272" t="s">
        <v>425</v>
      </c>
      <c r="O393" s="272" t="s">
        <v>435</v>
      </c>
      <c r="P393" s="272" t="s">
        <v>440</v>
      </c>
      <c r="Q393" s="272" t="s">
        <v>445</v>
      </c>
      <c r="R393" s="272" t="s">
        <v>450</v>
      </c>
      <c r="S393" s="272" t="s">
        <v>455</v>
      </c>
      <c r="T393" s="272" t="s">
        <v>460</v>
      </c>
      <c r="U393" s="272" t="s">
        <v>465</v>
      </c>
      <c r="V393" s="272" t="s">
        <v>470</v>
      </c>
      <c r="W393" s="272" t="s">
        <v>475</v>
      </c>
      <c r="X393" s="272" t="s">
        <v>485</v>
      </c>
      <c r="Y393" s="272" t="s">
        <v>490</v>
      </c>
      <c r="Z393" s="272" t="s">
        <v>500</v>
      </c>
      <c r="AA393" s="272" t="s">
        <v>514</v>
      </c>
      <c r="AB393" s="272" t="s">
        <v>519</v>
      </c>
      <c r="AC393" s="272" t="s">
        <v>524</v>
      </c>
      <c r="AD393" s="272" t="s">
        <v>529</v>
      </c>
      <c r="AE393" s="272" t="s">
        <v>534</v>
      </c>
      <c r="AF393" s="272" t="s">
        <v>539</v>
      </c>
      <c r="AG393" s="272" t="s">
        <v>549</v>
      </c>
      <c r="AH393" s="272" t="s">
        <v>554</v>
      </c>
      <c r="AI393" s="272" t="s">
        <v>558</v>
      </c>
      <c r="AJ393" s="272" t="s">
        <v>563</v>
      </c>
      <c r="AK393" s="272" t="s">
        <v>568</v>
      </c>
      <c r="AL393" s="272" t="s">
        <v>573</v>
      </c>
      <c r="AM393" s="272" t="s">
        <v>578</v>
      </c>
      <c r="AN393" s="272" t="s">
        <v>583</v>
      </c>
      <c r="AO393" s="272" t="s">
        <v>588</v>
      </c>
      <c r="AP393" s="272" t="s">
        <v>593</v>
      </c>
      <c r="AQ393" s="272" t="s">
        <v>608</v>
      </c>
      <c r="AR393" s="272"/>
      <c r="AS393" s="272"/>
      <c r="AT393" s="272"/>
      <c r="AU393" s="286"/>
    </row>
    <row r="394" spans="1:47" ht="60" customHeight="1" x14ac:dyDescent="0.35">
      <c r="A394" s="282" t="s">
        <v>6168</v>
      </c>
      <c r="B394" s="260" t="s">
        <v>6200</v>
      </c>
      <c r="C394" s="261" t="s">
        <v>6216</v>
      </c>
      <c r="D394" s="264" t="s">
        <v>6217</v>
      </c>
      <c r="E394" s="265" t="s">
        <v>5704</v>
      </c>
      <c r="F394" s="268" t="s">
        <v>6203</v>
      </c>
      <c r="G394" s="271">
        <f>IF(COUNTIF(H394:AU394,"&lt;&gt;")=0,"",SUMPRODUCT(((Recommendations[ImplStatus]="Implemented")+(Recommendations[ImplStatus]="Compensated"))*ISNUMBER(MATCH(Recommendations[Id],H394:AU394,0)))/COUNTIF(H394:AU394,"&lt;&gt;"))</f>
        <v>0</v>
      </c>
      <c r="H394" s="272" t="s">
        <v>395</v>
      </c>
      <c r="I394" s="272" t="s">
        <v>400</v>
      </c>
      <c r="J394" s="272" t="s">
        <v>405</v>
      </c>
      <c r="K394" s="272" t="s">
        <v>410</v>
      </c>
      <c r="L394" s="272" t="s">
        <v>415</v>
      </c>
      <c r="M394" s="272" t="s">
        <v>420</v>
      </c>
      <c r="N394" s="272" t="s">
        <v>425</v>
      </c>
      <c r="O394" s="272" t="s">
        <v>435</v>
      </c>
      <c r="P394" s="272" t="s">
        <v>440</v>
      </c>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6168</v>
      </c>
      <c r="B395" s="260" t="s">
        <v>6200</v>
      </c>
      <c r="C395" s="261" t="s">
        <v>6218</v>
      </c>
      <c r="D395" s="264" t="s">
        <v>6219</v>
      </c>
      <c r="E395" s="265" t="s">
        <v>5521</v>
      </c>
      <c r="F395" s="268" t="s">
        <v>6203</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6168</v>
      </c>
      <c r="B396" s="260" t="s">
        <v>6200</v>
      </c>
      <c r="C396" s="261" t="s">
        <v>6220</v>
      </c>
      <c r="D396" s="264" t="s">
        <v>6221</v>
      </c>
      <c r="E396" s="265" t="s">
        <v>5704</v>
      </c>
      <c r="F396" s="268" t="s">
        <v>6203</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6168</v>
      </c>
      <c r="B397" s="260" t="s">
        <v>6200</v>
      </c>
      <c r="C397" s="261" t="s">
        <v>6222</v>
      </c>
      <c r="D397" s="264" t="s">
        <v>6223</v>
      </c>
      <c r="E397" s="265" t="s">
        <v>5454</v>
      </c>
      <c r="F397" s="268" t="s">
        <v>6203</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6168</v>
      </c>
      <c r="B398" s="260" t="s">
        <v>6200</v>
      </c>
      <c r="C398" s="261" t="s">
        <v>6224</v>
      </c>
      <c r="D398" s="264" t="s">
        <v>6225</v>
      </c>
      <c r="E398" s="265" t="s">
        <v>5569</v>
      </c>
      <c r="F398" s="268" t="s">
        <v>6203</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6168</v>
      </c>
      <c r="B399" s="260" t="s">
        <v>6200</v>
      </c>
      <c r="C399" s="261" t="s">
        <v>6226</v>
      </c>
      <c r="D399" s="264" t="s">
        <v>6227</v>
      </c>
      <c r="E399" s="265" t="s">
        <v>5704</v>
      </c>
      <c r="F399" s="268" t="s">
        <v>6203</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6168</v>
      </c>
      <c r="B400" s="260" t="s">
        <v>6200</v>
      </c>
      <c r="C400" s="261" t="s">
        <v>6228</v>
      </c>
      <c r="D400" s="264" t="s">
        <v>6229</v>
      </c>
      <c r="E400" s="265" t="s">
        <v>5704</v>
      </c>
      <c r="F400" s="268" t="s">
        <v>6203</v>
      </c>
      <c r="G400" s="271">
        <f>IF(COUNTIF(H400:AU400,"&lt;&gt;")=0,"",SUMPRODUCT(((Recommendations[ImplStatus]="Implemented")+(Recommendations[ImplStatus]="Compensated"))*ISNUMBER(MATCH(Recommendations[Id],H400:AU400,0)))/COUNTIF(H400:AU400,"&lt;&gt;"))</f>
        <v>0</v>
      </c>
      <c r="H400" s="272" t="s">
        <v>514</v>
      </c>
      <c r="I400" s="272" t="s">
        <v>519</v>
      </c>
      <c r="J400" s="272" t="s">
        <v>524</v>
      </c>
      <c r="K400" s="272" t="s">
        <v>529</v>
      </c>
      <c r="L400" s="272" t="s">
        <v>534</v>
      </c>
      <c r="M400" s="272" t="s">
        <v>539</v>
      </c>
      <c r="N400" s="272" t="s">
        <v>563</v>
      </c>
      <c r="O400" s="272" t="s">
        <v>568</v>
      </c>
      <c r="P400" s="272" t="s">
        <v>573</v>
      </c>
      <c r="Q400" s="272" t="s">
        <v>578</v>
      </c>
      <c r="R400" s="272" t="s">
        <v>583</v>
      </c>
      <c r="S400" s="272" t="s">
        <v>588</v>
      </c>
      <c r="T400" s="272" t="s">
        <v>593</v>
      </c>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6168</v>
      </c>
      <c r="B401" s="260" t="s">
        <v>6200</v>
      </c>
      <c r="C401" s="261" t="s">
        <v>6230</v>
      </c>
      <c r="D401" s="264" t="s">
        <v>6231</v>
      </c>
      <c r="E401" s="265" t="s">
        <v>5454</v>
      </c>
      <c r="F401" s="268" t="s">
        <v>6203</v>
      </c>
      <c r="G401" s="271">
        <f>IF(COUNTIF(H401:AU401,"&lt;&gt;")=0,"",SUMPRODUCT(((Recommendations[ImplStatus]="Implemented")+(Recommendations[ImplStatus]="Compensated"))*ISNUMBER(MATCH(Recommendations[Id],H401:AU401,0)))/COUNTIF(H401:AU401,"&lt;&gt;"))</f>
        <v>0</v>
      </c>
      <c r="H401" s="272" t="s">
        <v>187</v>
      </c>
      <c r="I401" s="272" t="s">
        <v>242</v>
      </c>
      <c r="J401" s="272" t="s">
        <v>430</v>
      </c>
      <c r="K401" s="272" t="s">
        <v>505</v>
      </c>
      <c r="L401" s="272" t="s">
        <v>509</v>
      </c>
      <c r="M401" s="272" t="s">
        <v>544</v>
      </c>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6168</v>
      </c>
      <c r="B402" s="260" t="s">
        <v>6200</v>
      </c>
      <c r="C402" s="261" t="s">
        <v>6232</v>
      </c>
      <c r="D402" s="264" t="s">
        <v>6233</v>
      </c>
      <c r="E402" s="265" t="s">
        <v>5454</v>
      </c>
      <c r="F402" s="268" t="s">
        <v>6203</v>
      </c>
      <c r="G402" s="271">
        <f>IF(COUNTIF(H402:AU402,"&lt;&gt;")=0,"",SUMPRODUCT(((Recommendations[ImplStatus]="Implemented")+(Recommendations[ImplStatus]="Compensated"))*ISNUMBER(MATCH(Recommendations[Id],H402:AU402,0)))/COUNTIF(H402:AU402,"&lt;&gt;"))</f>
        <v>0</v>
      </c>
      <c r="H402" s="272" t="s">
        <v>187</v>
      </c>
      <c r="I402" s="272" t="s">
        <v>242</v>
      </c>
      <c r="J402" s="272" t="s">
        <v>430</v>
      </c>
      <c r="K402" s="272" t="s">
        <v>505</v>
      </c>
      <c r="L402" s="272" t="s">
        <v>509</v>
      </c>
      <c r="M402" s="272" t="s">
        <v>544</v>
      </c>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6168</v>
      </c>
      <c r="B403" s="260" t="s">
        <v>6200</v>
      </c>
      <c r="C403" s="261" t="s">
        <v>6234</v>
      </c>
      <c r="D403" s="264" t="s">
        <v>6235</v>
      </c>
      <c r="E403" s="265" t="s">
        <v>5454</v>
      </c>
      <c r="F403" s="268" t="s">
        <v>6203</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6168</v>
      </c>
      <c r="B404" s="260" t="s">
        <v>6200</v>
      </c>
      <c r="C404" s="261" t="s">
        <v>6236</v>
      </c>
      <c r="D404" s="264" t="s">
        <v>6237</v>
      </c>
      <c r="E404" s="265" t="s">
        <v>5569</v>
      </c>
      <c r="F404" s="268" t="s">
        <v>6203</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6168</v>
      </c>
      <c r="B405" s="260" t="s">
        <v>6200</v>
      </c>
      <c r="C405" s="261" t="s">
        <v>6238</v>
      </c>
      <c r="D405" s="264" t="s">
        <v>6239</v>
      </c>
      <c r="E405" s="265" t="s">
        <v>5569</v>
      </c>
      <c r="F405" s="268" t="s">
        <v>6203</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6168</v>
      </c>
      <c r="B406" s="260" t="s">
        <v>6200</v>
      </c>
      <c r="C406" s="261" t="s">
        <v>6240</v>
      </c>
      <c r="D406" s="264" t="s">
        <v>6241</v>
      </c>
      <c r="E406" s="265" t="s">
        <v>5569</v>
      </c>
      <c r="F406" s="268" t="s">
        <v>6242</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6168</v>
      </c>
      <c r="B407" s="260" t="s">
        <v>6200</v>
      </c>
      <c r="C407" s="261" t="s">
        <v>6243</v>
      </c>
      <c r="D407" s="264" t="s">
        <v>6244</v>
      </c>
      <c r="E407" s="265" t="s">
        <v>5569</v>
      </c>
      <c r="F407" s="268" t="s">
        <v>6203</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6168</v>
      </c>
      <c r="B408" s="260" t="s">
        <v>6200</v>
      </c>
      <c r="C408" s="261" t="s">
        <v>6245</v>
      </c>
      <c r="D408" s="264" t="s">
        <v>6246</v>
      </c>
      <c r="E408" s="265" t="s">
        <v>5569</v>
      </c>
      <c r="F408" s="268" t="s">
        <v>6203</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6168</v>
      </c>
      <c r="B409" s="260" t="s">
        <v>6200</v>
      </c>
      <c r="C409" s="261" t="s">
        <v>6247</v>
      </c>
      <c r="D409" s="264" t="s">
        <v>6248</v>
      </c>
      <c r="E409" s="265" t="s">
        <v>5569</v>
      </c>
      <c r="F409" s="268" t="s">
        <v>6249</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6168</v>
      </c>
      <c r="B410" s="259" t="s">
        <v>6250</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6168</v>
      </c>
      <c r="B411" s="260" t="s">
        <v>6250</v>
      </c>
      <c r="C411" s="261" t="s">
        <v>6251</v>
      </c>
      <c r="D411" s="264" t="s">
        <v>6252</v>
      </c>
      <c r="E411" s="265" t="s">
        <v>5425</v>
      </c>
      <c r="F411" s="268" t="s">
        <v>6175</v>
      </c>
      <c r="G411" s="271">
        <f>IF(COUNTIF(H411:AU411,"&lt;&gt;")=0,"",SUMPRODUCT(((Recommendations[ImplStatus]="Implemented")+(Recommendations[ImplStatus]="Compensated"))*ISNUMBER(MATCH(Recommendations[Id],H411:AU411,0)))/COUNTIF(H411:AU411,"&lt;&gt;"))</f>
        <v>0</v>
      </c>
      <c r="H411" s="272" t="s">
        <v>25</v>
      </c>
      <c r="I411" s="272" t="s">
        <v>30</v>
      </c>
      <c r="J411" s="272" t="s">
        <v>35</v>
      </c>
      <c r="K411" s="272" t="s">
        <v>40</v>
      </c>
      <c r="L411" s="272" t="s">
        <v>99</v>
      </c>
      <c r="M411" s="272" t="s">
        <v>142</v>
      </c>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6168</v>
      </c>
      <c r="B412" s="260" t="s">
        <v>6250</v>
      </c>
      <c r="C412" s="261" t="s">
        <v>6253</v>
      </c>
      <c r="D412" s="264" t="s">
        <v>6254</v>
      </c>
      <c r="E412" s="265" t="s">
        <v>5425</v>
      </c>
      <c r="F412" s="268" t="s">
        <v>6175</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6168</v>
      </c>
      <c r="B413" s="260" t="s">
        <v>6250</v>
      </c>
      <c r="C413" s="261" t="s">
        <v>6255</v>
      </c>
      <c r="D413" s="264" t="s">
        <v>6256</v>
      </c>
      <c r="E413" s="265" t="s">
        <v>5425</v>
      </c>
      <c r="F413" s="268" t="s">
        <v>6175</v>
      </c>
      <c r="G413" s="271">
        <f>IF(COUNTIF(H413:AU413,"&lt;&gt;")=0,"",SUMPRODUCT(((Recommendations[ImplStatus]="Implemented")+(Recommendations[ImplStatus]="Compensated"))*ISNUMBER(MATCH(Recommendations[Id],H413:AU413,0)))/COUNTIF(H413:AU413,"&lt;&gt;"))</f>
        <v>0</v>
      </c>
      <c r="H413" s="272" t="s">
        <v>205</v>
      </c>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6168</v>
      </c>
      <c r="B414" s="260" t="s">
        <v>6250</v>
      </c>
      <c r="C414" s="261" t="s">
        <v>6257</v>
      </c>
      <c r="D414" s="264" t="s">
        <v>6258</v>
      </c>
      <c r="E414" s="265" t="s">
        <v>5425</v>
      </c>
      <c r="F414" s="268" t="s">
        <v>6175</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6168</v>
      </c>
      <c r="B415" s="260" t="s">
        <v>6250</v>
      </c>
      <c r="C415" s="261" t="s">
        <v>6259</v>
      </c>
      <c r="D415" s="264" t="s">
        <v>6260</v>
      </c>
      <c r="E415" s="265" t="s">
        <v>5454</v>
      </c>
      <c r="F415" s="268" t="s">
        <v>6175</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6168</v>
      </c>
      <c r="B416" s="260" t="s">
        <v>6250</v>
      </c>
      <c r="C416" s="261" t="s">
        <v>6261</v>
      </c>
      <c r="D416" s="264" t="s">
        <v>6262</v>
      </c>
      <c r="E416" s="265" t="s">
        <v>5454</v>
      </c>
      <c r="F416" s="268" t="s">
        <v>6263</v>
      </c>
      <c r="G416" s="271">
        <f>IF(COUNTIF(H416:AU416,"&lt;&gt;")=0,"",SUMPRODUCT(((Recommendations[ImplStatus]="Implemented")+(Recommendations[ImplStatus]="Compensated"))*ISNUMBER(MATCH(Recommendations[Id],H416:AU416,0)))/COUNTIF(H416:AU416,"&lt;&gt;"))</f>
        <v>0</v>
      </c>
      <c r="H416" s="272" t="s">
        <v>45</v>
      </c>
      <c r="I416" s="272" t="s">
        <v>220</v>
      </c>
      <c r="J416" s="272" t="s">
        <v>296</v>
      </c>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6168</v>
      </c>
      <c r="B417" s="260" t="s">
        <v>6250</v>
      </c>
      <c r="C417" s="261" t="s">
        <v>6264</v>
      </c>
      <c r="D417" s="264" t="s">
        <v>6265</v>
      </c>
      <c r="E417" s="265" t="s">
        <v>5454</v>
      </c>
      <c r="F417" s="268" t="s">
        <v>6263</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6168</v>
      </c>
      <c r="B418" s="260" t="s">
        <v>6250</v>
      </c>
      <c r="C418" s="261" t="s">
        <v>6266</v>
      </c>
      <c r="D418" s="264" t="s">
        <v>6267</v>
      </c>
      <c r="E418" s="265" t="s">
        <v>5704</v>
      </c>
      <c r="F418" s="268" t="s">
        <v>6263</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6168</v>
      </c>
      <c r="B419" s="260" t="s">
        <v>6250</v>
      </c>
      <c r="C419" s="261" t="s">
        <v>6268</v>
      </c>
      <c r="D419" s="264" t="s">
        <v>6269</v>
      </c>
      <c r="E419" s="265" t="s">
        <v>5454</v>
      </c>
      <c r="F419" s="268" t="s">
        <v>6263</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6168</v>
      </c>
      <c r="B420" s="260" t="s">
        <v>6250</v>
      </c>
      <c r="C420" s="261" t="s">
        <v>6270</v>
      </c>
      <c r="D420" s="264" t="s">
        <v>6271</v>
      </c>
      <c r="E420" s="265" t="s">
        <v>5704</v>
      </c>
      <c r="F420" s="268" t="s">
        <v>6263</v>
      </c>
      <c r="G420" s="271">
        <f>IF(COUNTIF(H420:AU420,"&lt;&gt;")=0,"",SUMPRODUCT(((Recommendations[ImplStatus]="Implemented")+(Recommendations[ImplStatus]="Compensated"))*ISNUMBER(MATCH(Recommendations[Id],H420:AU420,0)))/COUNTIF(H420:AU420,"&lt;&gt;"))</f>
        <v>0</v>
      </c>
      <c r="H420" s="272" t="s">
        <v>50</v>
      </c>
      <c r="I420" s="272" t="s">
        <v>197</v>
      </c>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6168</v>
      </c>
      <c r="B421" s="260" t="s">
        <v>6250</v>
      </c>
      <c r="C421" s="261" t="s">
        <v>6272</v>
      </c>
      <c r="D421" s="264" t="s">
        <v>6273</v>
      </c>
      <c r="E421" s="265" t="s">
        <v>5704</v>
      </c>
      <c r="F421" s="268" t="s">
        <v>6263</v>
      </c>
      <c r="G421" s="271">
        <f>IF(COUNTIF(H421:AU421,"&lt;&gt;")=0,"",SUMPRODUCT(((Recommendations[ImplStatus]="Implemented")+(Recommendations[ImplStatus]="Compensated"))*ISNUMBER(MATCH(Recommendations[Id],H421:AU421,0)))/COUNTIF(H421:AU421,"&lt;&gt;"))</f>
        <v>0</v>
      </c>
      <c r="H421" s="272" t="s">
        <v>104</v>
      </c>
      <c r="I421" s="272" t="s">
        <v>109</v>
      </c>
      <c r="J421" s="272" t="s">
        <v>114</v>
      </c>
      <c r="K421" s="272" t="s">
        <v>119</v>
      </c>
      <c r="L421" s="272" t="s">
        <v>123</v>
      </c>
      <c r="M421" s="272" t="s">
        <v>132</v>
      </c>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6168</v>
      </c>
      <c r="B422" s="260" t="s">
        <v>6250</v>
      </c>
      <c r="C422" s="261" t="s">
        <v>6274</v>
      </c>
      <c r="D422" s="264" t="s">
        <v>6275</v>
      </c>
      <c r="E422" s="265" t="s">
        <v>5454</v>
      </c>
      <c r="F422" s="268" t="s">
        <v>6263</v>
      </c>
      <c r="G422" s="271">
        <f>IF(COUNTIF(H422:AU422,"&lt;&gt;")=0,"",SUMPRODUCT(((Recommendations[ImplStatus]="Implemented")+(Recommendations[ImplStatus]="Compensated"))*ISNUMBER(MATCH(Recommendations[Id],H422:AU422,0)))/COUNTIF(H422:AU422,"&lt;&gt;"))</f>
        <v>0</v>
      </c>
      <c r="H422" s="272" t="s">
        <v>104</v>
      </c>
      <c r="I422" s="272" t="s">
        <v>109</v>
      </c>
      <c r="J422" s="272" t="s">
        <v>114</v>
      </c>
      <c r="K422" s="272" t="s">
        <v>119</v>
      </c>
      <c r="L422" s="272" t="s">
        <v>123</v>
      </c>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6168</v>
      </c>
      <c r="B423" s="260" t="s">
        <v>6250</v>
      </c>
      <c r="C423" s="261" t="s">
        <v>6276</v>
      </c>
      <c r="D423" s="264" t="s">
        <v>6277</v>
      </c>
      <c r="E423" s="265" t="s">
        <v>5454</v>
      </c>
      <c r="F423" s="268" t="s">
        <v>6263</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6278</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6278</v>
      </c>
      <c r="B425" s="259" t="s">
        <v>6279</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6278</v>
      </c>
      <c r="B426" s="260" t="s">
        <v>6279</v>
      </c>
      <c r="C426" s="261" t="s">
        <v>6280</v>
      </c>
      <c r="D426" s="264" t="s">
        <v>6281</v>
      </c>
      <c r="E426" s="265" t="s">
        <v>5425</v>
      </c>
      <c r="F426" s="268" t="s">
        <v>6242</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6278</v>
      </c>
      <c r="B427" s="260" t="s">
        <v>6279</v>
      </c>
      <c r="C427" s="261" t="s">
        <v>6282</v>
      </c>
      <c r="D427" s="264" t="s">
        <v>6283</v>
      </c>
      <c r="E427" s="265" t="s">
        <v>5425</v>
      </c>
      <c r="F427" s="268" t="s">
        <v>6242</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6278</v>
      </c>
      <c r="B428" s="260" t="s">
        <v>6279</v>
      </c>
      <c r="C428" s="261" t="s">
        <v>6284</v>
      </c>
      <c r="D428" s="264" t="s">
        <v>6285</v>
      </c>
      <c r="E428" s="265" t="s">
        <v>5704</v>
      </c>
      <c r="F428" s="268" t="s">
        <v>6242</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6278</v>
      </c>
      <c r="B429" s="260" t="s">
        <v>6279</v>
      </c>
      <c r="C429" s="261" t="s">
        <v>6286</v>
      </c>
      <c r="D429" s="264" t="s">
        <v>6287</v>
      </c>
      <c r="E429" s="265" t="s">
        <v>5454</v>
      </c>
      <c r="F429" s="268" t="s">
        <v>6242</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6278</v>
      </c>
      <c r="B430" s="260" t="s">
        <v>6279</v>
      </c>
      <c r="C430" s="261" t="s">
        <v>6288</v>
      </c>
      <c r="D430" s="264" t="s">
        <v>6289</v>
      </c>
      <c r="E430" s="265" t="s">
        <v>5454</v>
      </c>
      <c r="F430" s="268" t="s">
        <v>6242</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6278</v>
      </c>
      <c r="B431" s="260" t="s">
        <v>6279</v>
      </c>
      <c r="C431" s="261" t="s">
        <v>6290</v>
      </c>
      <c r="D431" s="264" t="s">
        <v>6291</v>
      </c>
      <c r="E431" s="265" t="s">
        <v>5704</v>
      </c>
      <c r="F431" s="268" t="s">
        <v>6242</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6278</v>
      </c>
      <c r="B432" s="260" t="s">
        <v>6279</v>
      </c>
      <c r="C432" s="261" t="s">
        <v>6292</v>
      </c>
      <c r="D432" s="264" t="s">
        <v>6293</v>
      </c>
      <c r="E432" s="265" t="s">
        <v>5704</v>
      </c>
      <c r="F432" s="268" t="s">
        <v>6242</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6278</v>
      </c>
      <c r="B433" s="260" t="s">
        <v>6279</v>
      </c>
      <c r="C433" s="261" t="s">
        <v>6294</v>
      </c>
      <c r="D433" s="264" t="s">
        <v>6295</v>
      </c>
      <c r="E433" s="265" t="s">
        <v>5521</v>
      </c>
      <c r="F433" s="268" t="s">
        <v>6242</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6278</v>
      </c>
      <c r="B434" s="260" t="s">
        <v>6279</v>
      </c>
      <c r="C434" s="261" t="s">
        <v>6296</v>
      </c>
      <c r="D434" s="264" t="s">
        <v>6297</v>
      </c>
      <c r="E434" s="265" t="s">
        <v>5521</v>
      </c>
      <c r="F434" s="268" t="s">
        <v>6242</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6278</v>
      </c>
      <c r="B435" s="260" t="s">
        <v>6279</v>
      </c>
      <c r="C435" s="261" t="s">
        <v>6298</v>
      </c>
      <c r="D435" s="264" t="s">
        <v>6299</v>
      </c>
      <c r="E435" s="265" t="s">
        <v>5454</v>
      </c>
      <c r="F435" s="268" t="s">
        <v>6242</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6278</v>
      </c>
      <c r="B436" s="260" t="s">
        <v>6279</v>
      </c>
      <c r="C436" s="261" t="s">
        <v>6300</v>
      </c>
      <c r="D436" s="264" t="s">
        <v>6301</v>
      </c>
      <c r="E436" s="265" t="s">
        <v>5521</v>
      </c>
      <c r="F436" s="268" t="s">
        <v>6242</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6278</v>
      </c>
      <c r="B437" s="260" t="s">
        <v>6279</v>
      </c>
      <c r="C437" s="261" t="s">
        <v>6302</v>
      </c>
      <c r="D437" s="264" t="s">
        <v>6303</v>
      </c>
      <c r="E437" s="265" t="s">
        <v>5454</v>
      </c>
      <c r="F437" s="268" t="s">
        <v>6242</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6278</v>
      </c>
      <c r="B438" s="259" t="s">
        <v>6304</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6278</v>
      </c>
      <c r="B439" s="260" t="s">
        <v>6304</v>
      </c>
      <c r="C439" s="261" t="s">
        <v>6305</v>
      </c>
      <c r="D439" s="264" t="s">
        <v>6306</v>
      </c>
      <c r="E439" s="265" t="s">
        <v>5425</v>
      </c>
      <c r="F439" s="268" t="s">
        <v>6307</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6278</v>
      </c>
      <c r="B440" s="260" t="s">
        <v>6304</v>
      </c>
      <c r="C440" s="261" t="s">
        <v>6308</v>
      </c>
      <c r="D440" s="264" t="s">
        <v>6309</v>
      </c>
      <c r="E440" s="265" t="s">
        <v>5425</v>
      </c>
      <c r="F440" s="268" t="s">
        <v>6307</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6278</v>
      </c>
      <c r="B441" s="260" t="s">
        <v>6304</v>
      </c>
      <c r="C441" s="261" t="s">
        <v>6310</v>
      </c>
      <c r="D441" s="264" t="s">
        <v>6311</v>
      </c>
      <c r="E441" s="265" t="s">
        <v>5425</v>
      </c>
      <c r="F441" s="268" t="s">
        <v>6307</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6278</v>
      </c>
      <c r="B442" s="260" t="s">
        <v>6304</v>
      </c>
      <c r="C442" s="261" t="s">
        <v>6312</v>
      </c>
      <c r="D442" s="264" t="s">
        <v>6313</v>
      </c>
      <c r="E442" s="265" t="s">
        <v>5425</v>
      </c>
      <c r="F442" s="268" t="s">
        <v>6307</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6278</v>
      </c>
      <c r="B443" s="260" t="s">
        <v>6304</v>
      </c>
      <c r="C443" s="261" t="s">
        <v>6314</v>
      </c>
      <c r="D443" s="264" t="s">
        <v>6315</v>
      </c>
      <c r="E443" s="265" t="s">
        <v>5454</v>
      </c>
      <c r="F443" s="268" t="s">
        <v>6307</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6278</v>
      </c>
      <c r="B444" s="260" t="s">
        <v>6304</v>
      </c>
      <c r="C444" s="261" t="s">
        <v>6316</v>
      </c>
      <c r="D444" s="264" t="s">
        <v>6317</v>
      </c>
      <c r="E444" s="265" t="s">
        <v>5454</v>
      </c>
      <c r="F444" s="268" t="s">
        <v>6307</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6278</v>
      </c>
      <c r="B445" s="260" t="s">
        <v>6304</v>
      </c>
      <c r="C445" s="261" t="s">
        <v>6318</v>
      </c>
      <c r="D445" s="264" t="s">
        <v>6319</v>
      </c>
      <c r="E445" s="265" t="s">
        <v>5454</v>
      </c>
      <c r="F445" s="268" t="s">
        <v>6307</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6278</v>
      </c>
      <c r="B446" s="260" t="s">
        <v>6304</v>
      </c>
      <c r="C446" s="261" t="s">
        <v>6320</v>
      </c>
      <c r="D446" s="264" t="s">
        <v>6321</v>
      </c>
      <c r="E446" s="265" t="s">
        <v>5569</v>
      </c>
      <c r="F446" s="268" t="s">
        <v>6307</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6278</v>
      </c>
      <c r="B447" s="260" t="s">
        <v>6304</v>
      </c>
      <c r="C447" s="261" t="s">
        <v>6322</v>
      </c>
      <c r="D447" s="264" t="s">
        <v>6323</v>
      </c>
      <c r="E447" s="265" t="s">
        <v>5454</v>
      </c>
      <c r="F447" s="268" t="s">
        <v>6307</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6278</v>
      </c>
      <c r="B448" s="260" t="s">
        <v>6304</v>
      </c>
      <c r="C448" s="261" t="s">
        <v>6324</v>
      </c>
      <c r="D448" s="264" t="s">
        <v>6325</v>
      </c>
      <c r="E448" s="265" t="s">
        <v>5569</v>
      </c>
      <c r="F448" s="268" t="s">
        <v>6307</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6278</v>
      </c>
      <c r="B449" s="260" t="s">
        <v>6304</v>
      </c>
      <c r="C449" s="261" t="s">
        <v>6326</v>
      </c>
      <c r="D449" s="264" t="s">
        <v>6327</v>
      </c>
      <c r="E449" s="265" t="s">
        <v>5569</v>
      </c>
      <c r="F449" s="268" t="s">
        <v>6307</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6328</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6328</v>
      </c>
      <c r="B451" s="259" t="s">
        <v>6329</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6328</v>
      </c>
      <c r="B452" s="260" t="s">
        <v>6329</v>
      </c>
      <c r="C452" s="261" t="s">
        <v>6330</v>
      </c>
      <c r="D452" s="264" t="s">
        <v>6331</v>
      </c>
      <c r="E452" s="265" t="s">
        <v>5425</v>
      </c>
      <c r="F452" s="268" t="s">
        <v>6332</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6328</v>
      </c>
      <c r="B453" s="260" t="s">
        <v>6329</v>
      </c>
      <c r="C453" s="261" t="s">
        <v>6333</v>
      </c>
      <c r="D453" s="264" t="s">
        <v>6334</v>
      </c>
      <c r="E453" s="265" t="s">
        <v>5425</v>
      </c>
      <c r="F453" s="268" t="s">
        <v>6332</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6328</v>
      </c>
      <c r="B454" s="260" t="s">
        <v>6329</v>
      </c>
      <c r="C454" s="261" t="s">
        <v>6335</v>
      </c>
      <c r="D454" s="264" t="s">
        <v>6336</v>
      </c>
      <c r="E454" s="265" t="s">
        <v>5425</v>
      </c>
      <c r="F454" s="268" t="s">
        <v>6332</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6328</v>
      </c>
      <c r="B455" s="260" t="s">
        <v>6329</v>
      </c>
      <c r="C455" s="261" t="s">
        <v>6337</v>
      </c>
      <c r="D455" s="264" t="s">
        <v>6338</v>
      </c>
      <c r="E455" s="265" t="s">
        <v>5425</v>
      </c>
      <c r="F455" s="268" t="s">
        <v>6332</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6328</v>
      </c>
      <c r="B456" s="260" t="s">
        <v>6329</v>
      </c>
      <c r="C456" s="261" t="s">
        <v>6339</v>
      </c>
      <c r="D456" s="264" t="s">
        <v>6340</v>
      </c>
      <c r="E456" s="265" t="s">
        <v>5425</v>
      </c>
      <c r="F456" s="268" t="s">
        <v>6332</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6328</v>
      </c>
      <c r="B457" s="260" t="s">
        <v>6329</v>
      </c>
      <c r="C457" s="261" t="s">
        <v>6341</v>
      </c>
      <c r="D457" s="264" t="s">
        <v>6342</v>
      </c>
      <c r="E457" s="265" t="s">
        <v>5454</v>
      </c>
      <c r="F457" s="268" t="s">
        <v>6332</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6328</v>
      </c>
      <c r="B458" s="260" t="s">
        <v>6329</v>
      </c>
      <c r="C458" s="261" t="s">
        <v>6343</v>
      </c>
      <c r="D458" s="264" t="s">
        <v>6344</v>
      </c>
      <c r="E458" s="265" t="s">
        <v>5454</v>
      </c>
      <c r="F458" s="268" t="s">
        <v>6332</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6328</v>
      </c>
      <c r="B459" s="260" t="s">
        <v>6329</v>
      </c>
      <c r="C459" s="261" t="s">
        <v>6345</v>
      </c>
      <c r="D459" s="264" t="s">
        <v>6346</v>
      </c>
      <c r="E459" s="265" t="s">
        <v>5454</v>
      </c>
      <c r="F459" s="268" t="s">
        <v>6332</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6328</v>
      </c>
      <c r="B460" s="260" t="s">
        <v>6329</v>
      </c>
      <c r="C460" s="261" t="s">
        <v>6347</v>
      </c>
      <c r="D460" s="264" t="s">
        <v>6348</v>
      </c>
      <c r="E460" s="265" t="s">
        <v>5454</v>
      </c>
      <c r="F460" s="268" t="s">
        <v>6332</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6328</v>
      </c>
      <c r="B461" s="260" t="s">
        <v>6329</v>
      </c>
      <c r="C461" s="261" t="s">
        <v>6349</v>
      </c>
      <c r="D461" s="264" t="s">
        <v>6350</v>
      </c>
      <c r="E461" s="265" t="s">
        <v>5454</v>
      </c>
      <c r="F461" s="268" t="s">
        <v>6332</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6328</v>
      </c>
      <c r="B462" s="260" t="s">
        <v>6329</v>
      </c>
      <c r="C462" s="261" t="s">
        <v>6351</v>
      </c>
      <c r="D462" s="264" t="s">
        <v>6352</v>
      </c>
      <c r="E462" s="265" t="s">
        <v>5454</v>
      </c>
      <c r="F462" s="268" t="s">
        <v>6332</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6328</v>
      </c>
      <c r="B463" s="260" t="s">
        <v>6329</v>
      </c>
      <c r="C463" s="261" t="s">
        <v>6353</v>
      </c>
      <c r="D463" s="264" t="s">
        <v>6354</v>
      </c>
      <c r="E463" s="265" t="s">
        <v>5454</v>
      </c>
      <c r="F463" s="268" t="s">
        <v>6332</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6328</v>
      </c>
      <c r="B464" s="260" t="s">
        <v>6329</v>
      </c>
      <c r="C464" s="261" t="s">
        <v>6355</v>
      </c>
      <c r="D464" s="264" t="s">
        <v>6356</v>
      </c>
      <c r="E464" s="265" t="s">
        <v>5454</v>
      </c>
      <c r="F464" s="268" t="s">
        <v>6332</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6328</v>
      </c>
      <c r="B465" s="260" t="s">
        <v>6329</v>
      </c>
      <c r="C465" s="261" t="s">
        <v>6357</v>
      </c>
      <c r="D465" s="264" t="s">
        <v>6358</v>
      </c>
      <c r="E465" s="265" t="s">
        <v>5454</v>
      </c>
      <c r="F465" s="268" t="s">
        <v>6332</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6328</v>
      </c>
      <c r="B466" s="259" t="s">
        <v>6359</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6328</v>
      </c>
      <c r="B467" s="260" t="s">
        <v>6359</v>
      </c>
      <c r="C467" s="261" t="s">
        <v>6360</v>
      </c>
      <c r="D467" s="264" t="s">
        <v>6361</v>
      </c>
      <c r="E467" s="265" t="s">
        <v>5425</v>
      </c>
      <c r="F467" s="268" t="s">
        <v>5564</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6328</v>
      </c>
      <c r="B468" s="260" t="s">
        <v>6359</v>
      </c>
      <c r="C468" s="261" t="s">
        <v>6362</v>
      </c>
      <c r="D468" s="264" t="s">
        <v>6363</v>
      </c>
      <c r="E468" s="265" t="s">
        <v>5425</v>
      </c>
      <c r="F468" s="268" t="s">
        <v>5564</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6328</v>
      </c>
      <c r="B469" s="260" t="s">
        <v>6359</v>
      </c>
      <c r="C469" s="261" t="s">
        <v>6364</v>
      </c>
      <c r="D469" s="264" t="s">
        <v>6365</v>
      </c>
      <c r="E469" s="265" t="s">
        <v>5425</v>
      </c>
      <c r="F469" s="268" t="s">
        <v>5564</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6328</v>
      </c>
      <c r="B470" s="260" t="s">
        <v>6359</v>
      </c>
      <c r="C470" s="261" t="s">
        <v>6366</v>
      </c>
      <c r="D470" s="264" t="s">
        <v>6367</v>
      </c>
      <c r="E470" s="265" t="s">
        <v>5521</v>
      </c>
      <c r="F470" s="268" t="s">
        <v>5933</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6328</v>
      </c>
      <c r="B471" s="260" t="s">
        <v>6359</v>
      </c>
      <c r="C471" s="261" t="s">
        <v>6368</v>
      </c>
      <c r="D471" s="264" t="s">
        <v>6369</v>
      </c>
      <c r="E471" s="265" t="s">
        <v>5521</v>
      </c>
      <c r="F471" s="268" t="s">
        <v>5933</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6328</v>
      </c>
      <c r="B472" s="260" t="s">
        <v>6359</v>
      </c>
      <c r="C472" s="261" t="s">
        <v>6370</v>
      </c>
      <c r="D472" s="264" t="s">
        <v>6371</v>
      </c>
      <c r="E472" s="265" t="s">
        <v>5425</v>
      </c>
      <c r="F472" s="268" t="s">
        <v>5933</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6328</v>
      </c>
      <c r="B473" s="260" t="s">
        <v>6359</v>
      </c>
      <c r="C473" s="261" t="s">
        <v>6372</v>
      </c>
      <c r="D473" s="264" t="s">
        <v>6373</v>
      </c>
      <c r="E473" s="265" t="s">
        <v>5425</v>
      </c>
      <c r="F473" s="268" t="s">
        <v>5872</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6328</v>
      </c>
      <c r="B474" s="260" t="s">
        <v>6359</v>
      </c>
      <c r="C474" s="261" t="s">
        <v>6374</v>
      </c>
      <c r="D474" s="264" t="s">
        <v>6375</v>
      </c>
      <c r="E474" s="265" t="s">
        <v>5454</v>
      </c>
      <c r="F474" s="268" t="s">
        <v>5872</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6328</v>
      </c>
      <c r="B475" s="260" t="s">
        <v>6359</v>
      </c>
      <c r="C475" s="261" t="s">
        <v>6376</v>
      </c>
      <c r="D475" s="264" t="s">
        <v>6377</v>
      </c>
      <c r="E475" s="265" t="s">
        <v>5454</v>
      </c>
      <c r="F475" s="268" t="s">
        <v>5872</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6328</v>
      </c>
      <c r="B476" s="260" t="s">
        <v>6359</v>
      </c>
      <c r="C476" s="261" t="s">
        <v>6378</v>
      </c>
      <c r="D476" s="264" t="s">
        <v>6379</v>
      </c>
      <c r="E476" s="265" t="s">
        <v>5454</v>
      </c>
      <c r="F476" s="268" t="s">
        <v>5872</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6328</v>
      </c>
      <c r="B477" s="260" t="s">
        <v>6359</v>
      </c>
      <c r="C477" s="261" t="s">
        <v>6380</v>
      </c>
      <c r="D477" s="264" t="s">
        <v>6381</v>
      </c>
      <c r="E477" s="265" t="s">
        <v>5454</v>
      </c>
      <c r="F477" s="268" t="s">
        <v>5872</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6328</v>
      </c>
      <c r="B478" s="260" t="s">
        <v>6359</v>
      </c>
      <c r="C478" s="261" t="s">
        <v>6382</v>
      </c>
      <c r="D478" s="264" t="s">
        <v>6383</v>
      </c>
      <c r="E478" s="265" t="s">
        <v>5454</v>
      </c>
      <c r="F478" s="268" t="s">
        <v>5933</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6328</v>
      </c>
      <c r="B479" s="260" t="s">
        <v>6359</v>
      </c>
      <c r="C479" s="261" t="s">
        <v>6384</v>
      </c>
      <c r="D479" s="264" t="s">
        <v>6385</v>
      </c>
      <c r="E479" s="265" t="s">
        <v>5569</v>
      </c>
      <c r="F479" s="268" t="s">
        <v>5933</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6328</v>
      </c>
      <c r="B480" s="260" t="s">
        <v>6359</v>
      </c>
      <c r="C480" s="261" t="s">
        <v>6386</v>
      </c>
      <c r="D480" s="264" t="s">
        <v>6387</v>
      </c>
      <c r="E480" s="265" t="s">
        <v>5569</v>
      </c>
      <c r="F480" s="268" t="s">
        <v>5933</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6328</v>
      </c>
      <c r="B481" s="273" t="s">
        <v>6359</v>
      </c>
      <c r="C481" s="274" t="s">
        <v>6388</v>
      </c>
      <c r="D481" s="275" t="s">
        <v>6389</v>
      </c>
      <c r="E481" s="276" t="s">
        <v>5569</v>
      </c>
      <c r="F481" s="277" t="s">
        <v>5564</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686</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IFERROR(INDEX('Recommendations'!$H$2:$H$136, MATCH(H2,'Recommendations'!$A$2:$A$136,0))="Implemented", FALSE))</xm:f>
            <x14:dxf>
              <font>
                <color rgb="FF000000"/>
              </font>
              <fill>
                <patternFill>
                  <bgColor rgb="FF3C7D22"/>
                </patternFill>
              </fill>
            </x14:dxf>
          </x14:cfRule>
          <x14:cfRule type="expression" priority="2" id="{00000000-000E-0000-0B00-000002000000}">
            <xm:f>AND(H2&lt;&gt;"", IFERROR(INDEX('Recommendations'!$H$2:$H$136, MATCH(H2,'Recommendations'!$A$2:$A$136,0))="Compensated", FALSE))</xm:f>
            <x14:dxf>
              <font>
                <color rgb="FF000000"/>
              </font>
              <fill>
                <patternFill>
                  <bgColor rgb="FFC6E0B4"/>
                </patternFill>
              </fill>
            </x14:dxf>
          </x14:cfRule>
          <x14:cfRule type="expression" priority="3" id="{00000000-000E-0000-0B00-000003000000}">
            <xm:f>AND(H2&lt;&gt;"", IFERROR(INDEX('Recommendations'!$H$2:$H$136, MATCH(H2,'Recommendations'!$A$2:$A$136,0))="Testing", FALSE))</xm:f>
            <x14:dxf>
              <font>
                <color rgb="FF000000"/>
              </font>
              <fill>
                <patternFill>
                  <bgColor rgb="FFFFC000"/>
                </patternFill>
              </fill>
            </x14:dxf>
          </x14:cfRule>
          <x14:cfRule type="expression" priority="4" id="{00000000-000E-0000-0B00-000004000000}">
            <xm:f>AND(H2&lt;&gt;"", IFERROR(INDEX('Recommendations'!$H$2:$H$136, MATCH(H2,'Recommendations'!$A$2:$A$136,0))="Failed", FALSE))</xm:f>
            <x14:dxf>
              <font>
                <color rgb="FF000000"/>
              </font>
              <fill>
                <patternFill>
                  <bgColor rgb="FFD82891"/>
                </patternFill>
              </fill>
            </x14:dxf>
          </x14:cfRule>
          <x14:cfRule type="expression" priority="5" id="{00000000-000E-0000-0B00-000005000000}">
            <xm:f>AND(H2&lt;&gt;"", IFERROR(INDEX('Recommendations'!$H$2:$H$136, MATCH(H2,'Recommendations'!$A$2:$A$136,0))="Risk Accepted", FALSE))</xm:f>
            <x14:dxf>
              <font>
                <color rgb="FF000000"/>
              </font>
              <fill>
                <patternFill>
                  <bgColor rgb="FFD9D9D9"/>
                </patternFill>
              </fill>
            </x14:dxf>
          </x14:cfRule>
          <x14:cfRule type="expression" priority="6" id="{00000000-000E-0000-0B00-000006000000}">
            <xm:f>AND(H2&lt;&gt;"", IFERROR(INDEX('Recommendations'!$H$2:$H$136, MATCH(H2,'Recommendations'!$A$2:$A$136,0))="N/A",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769</v>
      </c>
      <c r="C2" s="293"/>
      <c r="D2" s="293"/>
      <c r="E2" s="293"/>
      <c r="F2" s="293"/>
      <c r="G2" s="293"/>
      <c r="H2" s="293"/>
      <c r="I2" s="293"/>
    </row>
    <row r="4" spans="2:15" ht="18.5" x14ac:dyDescent="0.45">
      <c r="B4" s="42" t="s">
        <v>770</v>
      </c>
    </row>
    <row r="5" spans="2:15" x14ac:dyDescent="0.35">
      <c r="B5" s="44" t="s">
        <v>21</v>
      </c>
      <c r="C5" s="44" t="s">
        <v>771</v>
      </c>
      <c r="D5" s="44" t="s">
        <v>772</v>
      </c>
      <c r="F5" s="294" t="s">
        <v>773</v>
      </c>
      <c r="G5" s="294"/>
      <c r="H5" s="294"/>
      <c r="I5" s="295" t="s">
        <v>774</v>
      </c>
      <c r="J5" s="295"/>
      <c r="K5" s="295"/>
      <c r="L5" s="295"/>
      <c r="M5" s="295"/>
      <c r="N5" s="295"/>
      <c r="O5" s="295"/>
    </row>
    <row r="6" spans="2:15" x14ac:dyDescent="0.35">
      <c r="B6" s="50" t="s">
        <v>775</v>
      </c>
      <c r="C6" s="51">
        <v>135</v>
      </c>
      <c r="D6" s="52" t="s">
        <v>21</v>
      </c>
      <c r="F6" s="294" t="s">
        <v>776</v>
      </c>
      <c r="G6" s="294"/>
      <c r="H6" s="294"/>
      <c r="I6" s="296" t="s">
        <v>777</v>
      </c>
      <c r="J6" s="296"/>
      <c r="K6" s="296"/>
      <c r="L6" s="296"/>
      <c r="M6" s="296"/>
      <c r="N6" s="296"/>
      <c r="O6" s="296"/>
    </row>
    <row r="7" spans="2:15" x14ac:dyDescent="0.35">
      <c r="B7" s="53" t="s">
        <v>778</v>
      </c>
      <c r="C7" s="54">
        <f>C6-C8-C9</f>
        <v>135</v>
      </c>
      <c r="D7" s="55">
        <f>IF(C6&gt;0,C7/C6,0)</f>
        <v>1</v>
      </c>
      <c r="F7" s="294" t="s">
        <v>779</v>
      </c>
      <c r="G7" s="294"/>
      <c r="H7" s="294"/>
      <c r="I7" s="296" t="s">
        <v>777</v>
      </c>
      <c r="J7" s="296"/>
      <c r="K7" s="296"/>
      <c r="L7" s="296"/>
      <c r="M7" s="296"/>
      <c r="N7" s="296"/>
      <c r="O7" s="296"/>
    </row>
    <row r="8" spans="2:15" x14ac:dyDescent="0.35">
      <c r="B8" s="46" t="s">
        <v>780</v>
      </c>
      <c r="C8" s="47">
        <f>COUNTIF('Recommendations'!H:H,"Risk Accepted")</f>
        <v>0</v>
      </c>
      <c r="D8" s="48">
        <f>IF(C6&gt;0,C8/C6,0)</f>
        <v>0</v>
      </c>
      <c r="F8" s="294" t="s">
        <v>781</v>
      </c>
      <c r="G8" s="294"/>
      <c r="H8" s="294"/>
      <c r="I8" s="296" t="s">
        <v>777</v>
      </c>
      <c r="J8" s="296"/>
      <c r="K8" s="296"/>
      <c r="L8" s="296"/>
      <c r="M8" s="296"/>
      <c r="N8" s="296"/>
      <c r="O8" s="296"/>
    </row>
    <row r="9" spans="2:15" x14ac:dyDescent="0.35">
      <c r="B9" s="46" t="s">
        <v>782</v>
      </c>
      <c r="C9" s="47">
        <f>COUNTIF('Recommendations'!H:H,"N/A")</f>
        <v>0</v>
      </c>
      <c r="D9" s="48">
        <f>IF(C6&gt;0,C9/C6,0)</f>
        <v>0</v>
      </c>
      <c r="F9" s="294" t="s">
        <v>783</v>
      </c>
      <c r="G9" s="294"/>
      <c r="H9" s="294"/>
      <c r="I9" s="296" t="s">
        <v>777</v>
      </c>
      <c r="J9" s="296"/>
      <c r="K9" s="296"/>
      <c r="L9" s="296"/>
      <c r="M9" s="296"/>
      <c r="N9" s="296"/>
      <c r="O9" s="296"/>
    </row>
    <row r="12" spans="2:15" ht="18.5" x14ac:dyDescent="0.45">
      <c r="B12" s="42" t="s">
        <v>784</v>
      </c>
    </row>
    <row r="14" spans="2:15" x14ac:dyDescent="0.35">
      <c r="B14" s="56" t="s">
        <v>785</v>
      </c>
    </row>
    <row r="15" spans="2:15" x14ac:dyDescent="0.35">
      <c r="B15" s="44" t="s">
        <v>21</v>
      </c>
      <c r="C15" s="44" t="s">
        <v>786</v>
      </c>
      <c r="D15" s="44" t="s">
        <v>787</v>
      </c>
      <c r="E15" s="44" t="s">
        <v>788</v>
      </c>
      <c r="F15" s="44" t="s">
        <v>789</v>
      </c>
    </row>
    <row r="16" spans="2:15" x14ac:dyDescent="0.35">
      <c r="B16" s="46" t="s">
        <v>790</v>
      </c>
      <c r="C16" s="47">
        <f>COUNTIF('Recommendations'!M:M,"Resolved")</f>
        <v>0</v>
      </c>
      <c r="D16" s="47">
        <f>COUNTIF('Recommendations'!M:M,"Testing")</f>
        <v>0</v>
      </c>
      <c r="E16" s="47">
        <f>COUNTIF('Recommendations'!M:M,"Outstanding")</f>
        <v>135</v>
      </c>
      <c r="F16" s="47">
        <f>SUM(C16:E16)</f>
        <v>135</v>
      </c>
    </row>
    <row r="18" spans="2:6" x14ac:dyDescent="0.35">
      <c r="B18" s="56" t="s">
        <v>791</v>
      </c>
    </row>
    <row r="19" spans="2:6" x14ac:dyDescent="0.35">
      <c r="B19" s="57" t="s">
        <v>21</v>
      </c>
      <c r="C19" s="57" t="s">
        <v>786</v>
      </c>
      <c r="D19" s="57" t="s">
        <v>787</v>
      </c>
      <c r="E19" s="57" t="s">
        <v>788</v>
      </c>
      <c r="F19" s="57" t="s">
        <v>21</v>
      </c>
    </row>
    <row r="20" spans="2:6" x14ac:dyDescent="0.35">
      <c r="B20" s="46" t="s">
        <v>790</v>
      </c>
      <c r="C20" s="48">
        <f>IF(F16&gt;0, C16/F16, 0)</f>
        <v>0</v>
      </c>
      <c r="D20" s="48">
        <f>IF(F16&gt;0, D16/F16, 0)</f>
        <v>0</v>
      </c>
      <c r="E20" s="48">
        <f>IF(F16&gt;0, E16/F16, 0)</f>
        <v>1</v>
      </c>
      <c r="F20" s="49" t="s">
        <v>21</v>
      </c>
    </row>
    <row r="25" spans="2:6" ht="18.5" x14ac:dyDescent="0.45">
      <c r="B25" s="42" t="s">
        <v>792</v>
      </c>
    </row>
    <row r="27" spans="2:6" x14ac:dyDescent="0.35">
      <c r="B27" s="56" t="s">
        <v>785</v>
      </c>
    </row>
    <row r="28" spans="2:6" x14ac:dyDescent="0.35">
      <c r="B28" s="44" t="s">
        <v>3</v>
      </c>
      <c r="C28" s="44" t="s">
        <v>786</v>
      </c>
      <c r="D28" s="44" t="s">
        <v>787</v>
      </c>
      <c r="E28" s="44" t="s">
        <v>788</v>
      </c>
      <c r="F28" s="44" t="s">
        <v>789</v>
      </c>
    </row>
    <row r="29" spans="2:6" x14ac:dyDescent="0.35">
      <c r="B29" s="46" t="s">
        <v>17</v>
      </c>
      <c r="C29" s="47">
        <f>COUNTIFS('Recommendations'!D:D,"NDM",'Recommendations'!M:M,"=Resolved")</f>
        <v>0</v>
      </c>
      <c r="D29" s="47">
        <f>COUNTIFS('Recommendations'!D:D,"=NDM",'Recommendations'!M:M,"=Testing")</f>
        <v>0</v>
      </c>
      <c r="E29" s="47">
        <f>COUNTIFS('Recommendations'!D:D,"=NDM",'Recommendations'!M:M,"=Outstanding")</f>
        <v>43</v>
      </c>
      <c r="F29" s="47">
        <f>SUM(C29:E29)</f>
        <v>43</v>
      </c>
    </row>
    <row r="30" spans="2:6" x14ac:dyDescent="0.35">
      <c r="B30" s="46" t="s">
        <v>222</v>
      </c>
      <c r="C30" s="47">
        <f>COUNTIFS('Recommendations'!D:D,"RTR",'Recommendations'!M:M,"=Resolved")</f>
        <v>0</v>
      </c>
      <c r="D30" s="47">
        <f>COUNTIFS('Recommendations'!D:D,"=RTR",'Recommendations'!M:M,"=Testing")</f>
        <v>0</v>
      </c>
      <c r="E30" s="47">
        <f>COUNTIFS('Recommendations'!D:D,"=RTR",'Recommendations'!M:M,"=Outstanding")</f>
        <v>92</v>
      </c>
      <c r="F30" s="47">
        <f>SUM(C30:E30)</f>
        <v>92</v>
      </c>
    </row>
    <row r="32" spans="2:6" x14ac:dyDescent="0.35">
      <c r="B32" s="56" t="s">
        <v>791</v>
      </c>
    </row>
    <row r="33" spans="2:6" x14ac:dyDescent="0.35">
      <c r="B33" s="57" t="s">
        <v>3</v>
      </c>
      <c r="C33" s="57" t="s">
        <v>786</v>
      </c>
      <c r="D33" s="57" t="s">
        <v>787</v>
      </c>
      <c r="E33" s="57" t="s">
        <v>788</v>
      </c>
      <c r="F33" s="57" t="s">
        <v>21</v>
      </c>
    </row>
    <row r="34" spans="2:6" x14ac:dyDescent="0.35">
      <c r="B34" s="46" t="s">
        <v>17</v>
      </c>
      <c r="C34" s="48">
        <f>IF(F29&gt;0, C29/F29, 0)</f>
        <v>0</v>
      </c>
      <c r="D34" s="48">
        <f>IF(F29&gt;0, D29/F29, 0)</f>
        <v>0</v>
      </c>
      <c r="E34" s="48">
        <f>IF(F29&gt;0, E29/F29, 0)</f>
        <v>1</v>
      </c>
      <c r="F34" s="49" t="s">
        <v>21</v>
      </c>
    </row>
    <row r="35" spans="2:6" x14ac:dyDescent="0.35">
      <c r="B35" s="46" t="s">
        <v>222</v>
      </c>
      <c r="C35" s="48">
        <f>IF(F30&gt;0, C30/F30, 0)</f>
        <v>0</v>
      </c>
      <c r="D35" s="48">
        <f>IF(F30&gt;0, D30/F30, 0)</f>
        <v>0</v>
      </c>
      <c r="E35" s="48">
        <f>IF(F30&gt;0, E30/F30, 0)</f>
        <v>1</v>
      </c>
      <c r="F35" s="49" t="s">
        <v>21</v>
      </c>
    </row>
    <row r="40" spans="2:6" ht="18.5" x14ac:dyDescent="0.45">
      <c r="B40" s="42" t="s">
        <v>793</v>
      </c>
    </row>
    <row r="42" spans="2:6" x14ac:dyDescent="0.35">
      <c r="B42" s="56" t="s">
        <v>785</v>
      </c>
    </row>
    <row r="43" spans="2:6" x14ac:dyDescent="0.35">
      <c r="B43" s="44" t="s">
        <v>6</v>
      </c>
      <c r="C43" s="44" t="s">
        <v>786</v>
      </c>
      <c r="D43" s="44" t="s">
        <v>787</v>
      </c>
      <c r="E43" s="44" t="s">
        <v>788</v>
      </c>
      <c r="F43" s="44" t="s">
        <v>789</v>
      </c>
    </row>
    <row r="44" spans="2:6" x14ac:dyDescent="0.35">
      <c r="B44" s="46" t="s">
        <v>794</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795</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796</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797</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798</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135</v>
      </c>
      <c r="F49" s="47">
        <f t="shared" si="0"/>
        <v>135</v>
      </c>
    </row>
    <row r="51" spans="2:6" x14ac:dyDescent="0.35">
      <c r="B51" s="56" t="s">
        <v>791</v>
      </c>
    </row>
    <row r="52" spans="2:6" x14ac:dyDescent="0.35">
      <c r="B52" s="57" t="s">
        <v>6</v>
      </c>
      <c r="C52" s="57" t="s">
        <v>786</v>
      </c>
      <c r="D52" s="57" t="s">
        <v>787</v>
      </c>
      <c r="E52" s="57" t="s">
        <v>788</v>
      </c>
      <c r="F52" s="57" t="s">
        <v>21</v>
      </c>
    </row>
    <row r="53" spans="2:6" x14ac:dyDescent="0.35">
      <c r="B53" s="46" t="s">
        <v>794</v>
      </c>
      <c r="C53" s="48">
        <f t="shared" ref="C53:C58" si="1">IF(F44&gt;0, C44/F44, 0)</f>
        <v>0</v>
      </c>
      <c r="D53" s="48">
        <f t="shared" ref="D53:D58" si="2">IF(F44&gt;0, D44/F44, 0)</f>
        <v>0</v>
      </c>
      <c r="E53" s="48">
        <f t="shared" ref="E53:E58" si="3">IF(F44&gt;0, E44/F44, 0)</f>
        <v>0</v>
      </c>
      <c r="F53" s="49" t="s">
        <v>21</v>
      </c>
    </row>
    <row r="54" spans="2:6" x14ac:dyDescent="0.35">
      <c r="B54" s="46" t="s">
        <v>795</v>
      </c>
      <c r="C54" s="48">
        <f t="shared" si="1"/>
        <v>0</v>
      </c>
      <c r="D54" s="48">
        <f t="shared" si="2"/>
        <v>0</v>
      </c>
      <c r="E54" s="48">
        <f t="shared" si="3"/>
        <v>0</v>
      </c>
      <c r="F54" s="49" t="s">
        <v>21</v>
      </c>
    </row>
    <row r="55" spans="2:6" x14ac:dyDescent="0.35">
      <c r="B55" s="46" t="s">
        <v>796</v>
      </c>
      <c r="C55" s="48">
        <f t="shared" si="1"/>
        <v>0</v>
      </c>
      <c r="D55" s="48">
        <f t="shared" si="2"/>
        <v>0</v>
      </c>
      <c r="E55" s="48">
        <f t="shared" si="3"/>
        <v>0</v>
      </c>
      <c r="F55" s="49" t="s">
        <v>21</v>
      </c>
    </row>
    <row r="56" spans="2:6" x14ac:dyDescent="0.35">
      <c r="B56" s="46" t="s">
        <v>797</v>
      </c>
      <c r="C56" s="48">
        <f t="shared" si="1"/>
        <v>0</v>
      </c>
      <c r="D56" s="48">
        <f t="shared" si="2"/>
        <v>0</v>
      </c>
      <c r="E56" s="48">
        <f t="shared" si="3"/>
        <v>0</v>
      </c>
      <c r="F56" s="49" t="s">
        <v>21</v>
      </c>
    </row>
    <row r="57" spans="2:6" x14ac:dyDescent="0.35">
      <c r="B57" s="46" t="s">
        <v>798</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799</v>
      </c>
    </row>
    <row r="65" spans="2:6" x14ac:dyDescent="0.35">
      <c r="B65" s="56" t="s">
        <v>785</v>
      </c>
    </row>
    <row r="66" spans="2:6" x14ac:dyDescent="0.35">
      <c r="B66" s="44" t="s">
        <v>2</v>
      </c>
      <c r="C66" s="44" t="s">
        <v>786</v>
      </c>
      <c r="D66" s="44" t="s">
        <v>787</v>
      </c>
      <c r="E66" s="44" t="s">
        <v>788</v>
      </c>
      <c r="F66" s="44" t="s">
        <v>789</v>
      </c>
    </row>
    <row r="67" spans="2:6" x14ac:dyDescent="0.35">
      <c r="B67" s="46" t="s">
        <v>95</v>
      </c>
      <c r="C67" s="47">
        <f>COUNTIFS('Recommendations'!C:C,"CAT I (High)",'Recommendations'!M:M,"=Resolved")</f>
        <v>0</v>
      </c>
      <c r="D67" s="47">
        <f>COUNTIFS('Recommendations'!C:C,"=CAT I (High)",'Recommendations'!M:M,"=Testing")</f>
        <v>0</v>
      </c>
      <c r="E67" s="47">
        <f>COUNTIFS('Recommendations'!C:C,"=CAT I (High)",'Recommendations'!M:M,"=Outstanding")</f>
        <v>17</v>
      </c>
      <c r="F67" s="47">
        <f>SUM(C67:E67)</f>
        <v>17</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91</v>
      </c>
      <c r="F68" s="47">
        <f>SUM(C68:E68)</f>
        <v>91</v>
      </c>
    </row>
    <row r="69" spans="2:6" x14ac:dyDescent="0.35">
      <c r="B69" s="46" t="s">
        <v>233</v>
      </c>
      <c r="C69" s="47">
        <f>COUNTIFS('Recommendations'!C:C,"CAT III (Low)",'Recommendations'!M:M,"=Resolved")</f>
        <v>0</v>
      </c>
      <c r="D69" s="47">
        <f>COUNTIFS('Recommendations'!C:C,"=CAT III (Low)",'Recommendations'!M:M,"=Testing")</f>
        <v>0</v>
      </c>
      <c r="E69" s="47">
        <f>COUNTIFS('Recommendations'!C:C,"=CAT III (Low)",'Recommendations'!M:M,"=Outstanding")</f>
        <v>27</v>
      </c>
      <c r="F69" s="47">
        <f>SUM(C69:E69)</f>
        <v>27</v>
      </c>
    </row>
    <row r="71" spans="2:6" x14ac:dyDescent="0.35">
      <c r="B71" s="56" t="s">
        <v>791</v>
      </c>
    </row>
    <row r="72" spans="2:6" x14ac:dyDescent="0.35">
      <c r="B72" s="57" t="s">
        <v>2</v>
      </c>
      <c r="C72" s="57" t="s">
        <v>786</v>
      </c>
      <c r="D72" s="57" t="s">
        <v>787</v>
      </c>
      <c r="E72" s="57" t="s">
        <v>788</v>
      </c>
      <c r="F72" s="57" t="s">
        <v>21</v>
      </c>
    </row>
    <row r="73" spans="2:6" x14ac:dyDescent="0.35">
      <c r="B73" s="46" t="s">
        <v>95</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233</v>
      </c>
      <c r="C75" s="48">
        <f>IF(F69&gt;0, C69/F69, 0)</f>
        <v>0</v>
      </c>
      <c r="D75" s="48">
        <f>IF(F69&gt;0, D69/F69, 0)</f>
        <v>0</v>
      </c>
      <c r="E75" s="48">
        <f>IF(F69&gt;0, E69/F69, 0)</f>
        <v>1</v>
      </c>
      <c r="F75" s="49" t="s">
        <v>21</v>
      </c>
    </row>
    <row r="80" spans="2:6" ht="18.5" x14ac:dyDescent="0.45">
      <c r="B80" s="42" t="s">
        <v>800</v>
      </c>
    </row>
    <row r="82" spans="2:6" x14ac:dyDescent="0.35">
      <c r="B82" s="56" t="s">
        <v>785</v>
      </c>
    </row>
    <row r="83" spans="2:6" x14ac:dyDescent="0.35">
      <c r="B83" s="44" t="s">
        <v>4</v>
      </c>
      <c r="C83" s="44" t="s">
        <v>786</v>
      </c>
      <c r="D83" s="44" t="s">
        <v>787</v>
      </c>
      <c r="E83" s="44" t="s">
        <v>788</v>
      </c>
      <c r="F83" s="44" t="s">
        <v>789</v>
      </c>
    </row>
    <row r="84" spans="2:6" x14ac:dyDescent="0.35">
      <c r="B84" s="46" t="s">
        <v>801</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802</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803</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804</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135</v>
      </c>
      <c r="F88" s="47">
        <f>SUM(C88:E88)</f>
        <v>135</v>
      </c>
    </row>
    <row r="90" spans="2:6" x14ac:dyDescent="0.35">
      <c r="B90" s="56" t="s">
        <v>791</v>
      </c>
    </row>
    <row r="91" spans="2:6" x14ac:dyDescent="0.35">
      <c r="B91" s="57" t="s">
        <v>4</v>
      </c>
      <c r="C91" s="57" t="s">
        <v>786</v>
      </c>
      <c r="D91" s="57" t="s">
        <v>787</v>
      </c>
      <c r="E91" s="57" t="s">
        <v>788</v>
      </c>
      <c r="F91" s="57" t="s">
        <v>21</v>
      </c>
    </row>
    <row r="92" spans="2:6" x14ac:dyDescent="0.35">
      <c r="B92" s="46" t="s">
        <v>801</v>
      </c>
      <c r="C92" s="48">
        <f>IF(F84&gt;0, C84/F84, 0)</f>
        <v>0</v>
      </c>
      <c r="D92" s="48">
        <f>IF(F84&gt;0, D84/F84, 0)</f>
        <v>0</v>
      </c>
      <c r="E92" s="48">
        <f>IF(F84&gt;0, E84/F84, 0)</f>
        <v>0</v>
      </c>
      <c r="F92" s="49" t="s">
        <v>21</v>
      </c>
    </row>
    <row r="93" spans="2:6" x14ac:dyDescent="0.35">
      <c r="B93" s="46" t="s">
        <v>802</v>
      </c>
      <c r="C93" s="48">
        <f>IF(F85&gt;0, C85/F85, 0)</f>
        <v>0</v>
      </c>
      <c r="D93" s="48">
        <f>IF(F85&gt;0, D85/F85, 0)</f>
        <v>0</v>
      </c>
      <c r="E93" s="48">
        <f>IF(F85&gt;0, E85/F85, 0)</f>
        <v>0</v>
      </c>
      <c r="F93" s="49" t="s">
        <v>21</v>
      </c>
    </row>
    <row r="94" spans="2:6" x14ac:dyDescent="0.35">
      <c r="B94" s="46" t="s">
        <v>803</v>
      </c>
      <c r="C94" s="48">
        <f>IF(F86&gt;0, C86/F86, 0)</f>
        <v>0</v>
      </c>
      <c r="D94" s="48">
        <f>IF(F86&gt;0, D86/F86, 0)</f>
        <v>0</v>
      </c>
      <c r="E94" s="48">
        <f>IF(F86&gt;0, E86/F86, 0)</f>
        <v>0</v>
      </c>
      <c r="F94" s="49" t="s">
        <v>21</v>
      </c>
    </row>
    <row r="95" spans="2:6" x14ac:dyDescent="0.35">
      <c r="B95" s="46" t="s">
        <v>804</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805</v>
      </c>
    </row>
    <row r="103" spans="2:6" x14ac:dyDescent="0.35">
      <c r="B103" s="56" t="s">
        <v>785</v>
      </c>
    </row>
    <row r="104" spans="2:6" x14ac:dyDescent="0.35">
      <c r="B104" s="44" t="s">
        <v>806</v>
      </c>
      <c r="C104" s="44" t="s">
        <v>786</v>
      </c>
      <c r="D104" s="44" t="s">
        <v>787</v>
      </c>
      <c r="E104" s="44" t="s">
        <v>788</v>
      </c>
      <c r="F104" s="44" t="s">
        <v>789</v>
      </c>
    </row>
    <row r="105" spans="2:6" x14ac:dyDescent="0.35">
      <c r="B105" s="46" t="s">
        <v>807</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808</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809</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135</v>
      </c>
      <c r="F108" s="47">
        <f>SUM(C108:E108)</f>
        <v>135</v>
      </c>
    </row>
    <row r="110" spans="2:6" x14ac:dyDescent="0.35">
      <c r="B110" s="56" t="s">
        <v>791</v>
      </c>
    </row>
    <row r="111" spans="2:6" x14ac:dyDescent="0.35">
      <c r="B111" s="57" t="s">
        <v>806</v>
      </c>
      <c r="C111" s="57" t="s">
        <v>786</v>
      </c>
      <c r="D111" s="57" t="s">
        <v>787</v>
      </c>
      <c r="E111" s="57" t="s">
        <v>788</v>
      </c>
      <c r="F111" s="57" t="s">
        <v>21</v>
      </c>
    </row>
    <row r="112" spans="2:6" x14ac:dyDescent="0.35">
      <c r="B112" s="46" t="s">
        <v>807</v>
      </c>
      <c r="C112" s="48">
        <f>IF(F105&gt;0, C105/F105, 0)</f>
        <v>0</v>
      </c>
      <c r="D112" s="48">
        <f>IF(F105&gt;0, D105/F105, 0)</f>
        <v>0</v>
      </c>
      <c r="E112" s="48">
        <f>IF(F105&gt;0, E105/F105, 0)</f>
        <v>0</v>
      </c>
      <c r="F112" s="49" t="s">
        <v>21</v>
      </c>
    </row>
    <row r="113" spans="2:15" x14ac:dyDescent="0.35">
      <c r="B113" s="46" t="s">
        <v>808</v>
      </c>
      <c r="C113" s="48">
        <f>IF(F106&gt;0, C106/F106, 0)</f>
        <v>0</v>
      </c>
      <c r="D113" s="48">
        <f>IF(F106&gt;0, D106/F106, 0)</f>
        <v>0</v>
      </c>
      <c r="E113" s="48">
        <f>IF(F106&gt;0, E106/F106, 0)</f>
        <v>0</v>
      </c>
      <c r="F113" s="49" t="s">
        <v>21</v>
      </c>
    </row>
    <row r="114" spans="2:15" x14ac:dyDescent="0.35">
      <c r="B114" s="46" t="s">
        <v>809</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810</v>
      </c>
      <c r="J120" s="42" t="s">
        <v>811</v>
      </c>
    </row>
    <row r="121" spans="2:15" x14ac:dyDescent="0.35">
      <c r="B121" s="44" t="s">
        <v>6</v>
      </c>
      <c r="C121" s="297" t="s">
        <v>812</v>
      </c>
      <c r="D121" s="297"/>
      <c r="E121" s="44" t="s">
        <v>778</v>
      </c>
      <c r="F121" s="44" t="s">
        <v>786</v>
      </c>
      <c r="G121" s="297" t="s">
        <v>813</v>
      </c>
      <c r="H121" s="297"/>
      <c r="J121" s="44" t="s">
        <v>6</v>
      </c>
      <c r="K121" s="44" t="s">
        <v>801</v>
      </c>
      <c r="L121" s="44" t="s">
        <v>802</v>
      </c>
      <c r="M121" s="44" t="s">
        <v>803</v>
      </c>
      <c r="N121" s="44" t="s">
        <v>804</v>
      </c>
      <c r="O121" s="44" t="s">
        <v>18</v>
      </c>
    </row>
    <row r="122" spans="2:15" x14ac:dyDescent="0.35">
      <c r="B122" s="50" t="s">
        <v>794</v>
      </c>
      <c r="C122" s="298" t="s">
        <v>21</v>
      </c>
      <c r="D122" s="298"/>
      <c r="E122" s="47">
        <f>COUNTIF('Recommendations'!G:G,"Phase1")-COUNTIFS('Recommendations'!G:G,"Phase1",'Recommendations'!H:H,"Risk Accepted")-COUNTIFS('Recommendations'!G:G,"Phase1",'Recommendations'!H:H,"N/A")</f>
        <v>0</v>
      </c>
      <c r="F122" s="47">
        <f>COUNTIFS('Recommendations'!G:G,"Phase1",'Recommendations'!M:M,"Resolved")</f>
        <v>0</v>
      </c>
      <c r="G122" s="299">
        <f t="shared" ref="G122:G127" si="4">IF(E122&gt;0,F122/E122,0)</f>
        <v>0</v>
      </c>
      <c r="H122" s="299"/>
      <c r="J122" s="50" t="s">
        <v>794</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795</v>
      </c>
      <c r="C123" s="298" t="s">
        <v>21</v>
      </c>
      <c r="D123" s="298"/>
      <c r="E123" s="47">
        <f>COUNTIF('Recommendations'!G:G,"Phase2")-COUNTIFS('Recommendations'!G:G,"Phase2",'Recommendations'!H:H,"Risk Accepted")-COUNTIFS('Recommendations'!G:G,"Phase2",'Recommendations'!H:H,"N/A")</f>
        <v>0</v>
      </c>
      <c r="F123" s="47">
        <f>COUNTIFS('Recommendations'!G:G,"Phase2",'Recommendations'!M:M,"Resolved")</f>
        <v>0</v>
      </c>
      <c r="G123" s="299">
        <f t="shared" si="4"/>
        <v>0</v>
      </c>
      <c r="H123" s="299"/>
      <c r="J123" s="50" t="s">
        <v>795</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796</v>
      </c>
      <c r="C124" s="298" t="s">
        <v>21</v>
      </c>
      <c r="D124" s="298"/>
      <c r="E124" s="47">
        <f>COUNTIF('Recommendations'!G:G,"Phase3")-COUNTIFS('Recommendations'!G:G,"Phase3",'Recommendations'!H:H,"Risk Accepted")-COUNTIFS('Recommendations'!G:G,"Phase3",'Recommendations'!H:H,"N/A")</f>
        <v>0</v>
      </c>
      <c r="F124" s="47">
        <f>COUNTIFS('Recommendations'!G:G,"Phase3",'Recommendations'!M:M,"Resolved")</f>
        <v>0</v>
      </c>
      <c r="G124" s="299">
        <f t="shared" si="4"/>
        <v>0</v>
      </c>
      <c r="H124" s="299"/>
      <c r="J124" s="50" t="s">
        <v>796</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797</v>
      </c>
      <c r="C125" s="298" t="s">
        <v>21</v>
      </c>
      <c r="D125" s="298"/>
      <c r="E125" s="47">
        <f>COUNTIF('Recommendations'!G:G,"Phase4")-COUNTIFS('Recommendations'!G:G,"Phase4",'Recommendations'!H:H,"Risk Accepted")-COUNTIFS('Recommendations'!G:G,"Phase4",'Recommendations'!H:H,"N/A")</f>
        <v>0</v>
      </c>
      <c r="F125" s="47">
        <f>COUNTIFS('Recommendations'!G:G,"Phase4",'Recommendations'!M:M,"Resolved")</f>
        <v>0</v>
      </c>
      <c r="G125" s="299">
        <f t="shared" si="4"/>
        <v>0</v>
      </c>
      <c r="H125" s="299"/>
      <c r="J125" s="50" t="s">
        <v>797</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798</v>
      </c>
      <c r="C126" s="298" t="s">
        <v>21</v>
      </c>
      <c r="D126" s="298"/>
      <c r="E126" s="47">
        <f>COUNTIF('Recommendations'!G:G,"Phase5")-COUNTIFS('Recommendations'!G:G,"Phase5",'Recommendations'!H:H,"Risk Accepted")-COUNTIFS('Recommendations'!G:G,"Phase5",'Recommendations'!H:H,"N/A")</f>
        <v>0</v>
      </c>
      <c r="F126" s="47">
        <f>COUNTIFS('Recommendations'!G:G,"Phase5",'Recommendations'!M:M,"Resolved")</f>
        <v>0</v>
      </c>
      <c r="G126" s="299">
        <f t="shared" si="4"/>
        <v>0</v>
      </c>
      <c r="H126" s="299"/>
      <c r="J126" s="50" t="s">
        <v>798</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98" t="s">
        <v>21</v>
      </c>
      <c r="D127" s="298"/>
      <c r="E127" s="47">
        <f>COUNTIF('Recommendations'!G:G,"Pending")-COUNTIFS('Recommendations'!G:G,"Pending",'Recommendations'!H:H,"Risk Accepted")-COUNTIFS('Recommendations'!G:G,"Pending",'Recommendations'!H:H,"N/A")</f>
        <v>135</v>
      </c>
      <c r="F127" s="47">
        <f>COUNTIFS('Recommendations'!G:G,"Pending",'Recommendations'!M:M,"Resolved")</f>
        <v>0</v>
      </c>
      <c r="G127" s="299">
        <f t="shared" si="4"/>
        <v>0</v>
      </c>
      <c r="H127" s="29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135</v>
      </c>
    </row>
    <row r="134" spans="2:24" ht="21" x14ac:dyDescent="0.5">
      <c r="B134" s="42" t="s">
        <v>814</v>
      </c>
      <c r="P134" s="59" t="s">
        <v>815</v>
      </c>
    </row>
    <row r="136" spans="2:24" ht="60" customHeight="1" x14ac:dyDescent="0.35">
      <c r="B136" s="300" t="s">
        <v>816</v>
      </c>
      <c r="C136" s="293"/>
      <c r="D136" s="293"/>
      <c r="E136" s="293"/>
      <c r="F136" s="293"/>
      <c r="P136" s="300" t="s">
        <v>817</v>
      </c>
      <c r="Q136" s="293"/>
      <c r="R136" s="293"/>
      <c r="S136" s="293"/>
      <c r="T136" s="293"/>
      <c r="U136" s="293"/>
      <c r="V136" s="293"/>
      <c r="W136" s="293"/>
    </row>
    <row r="138" spans="2:24" ht="30" customHeight="1" x14ac:dyDescent="0.35">
      <c r="P138" s="60" t="s">
        <v>818</v>
      </c>
      <c r="Q138" s="61">
        <f>C16</f>
        <v>0</v>
      </c>
      <c r="R138" s="62"/>
      <c r="S138" s="61">
        <f>C84</f>
        <v>0</v>
      </c>
      <c r="T138" s="62"/>
      <c r="U138" s="61">
        <f>C85</f>
        <v>0</v>
      </c>
      <c r="V138" s="62"/>
      <c r="W138" s="61">
        <f>C86</f>
        <v>0</v>
      </c>
      <c r="X138" s="62"/>
    </row>
    <row r="139" spans="2:24" ht="35" customHeight="1" x14ac:dyDescent="0.35">
      <c r="P139" s="63" t="s">
        <v>819</v>
      </c>
      <c r="Q139" s="63" t="s">
        <v>820</v>
      </c>
      <c r="R139" s="63" t="s">
        <v>821</v>
      </c>
      <c r="S139" s="63" t="s">
        <v>822</v>
      </c>
      <c r="T139" s="63" t="s">
        <v>823</v>
      </c>
      <c r="U139" s="63" t="s">
        <v>824</v>
      </c>
      <c r="V139" s="63" t="s">
        <v>825</v>
      </c>
      <c r="W139" s="63" t="s">
        <v>826</v>
      </c>
      <c r="X139" s="63" t="s">
        <v>827</v>
      </c>
    </row>
    <row r="140" spans="2:24" x14ac:dyDescent="0.35">
      <c r="O140" s="64" t="s">
        <v>828</v>
      </c>
      <c r="P140" s="65" t="s">
        <v>829</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830</v>
      </c>
      <c r="P175" s="59" t="s">
        <v>831</v>
      </c>
    </row>
    <row r="177" spans="2:22" ht="45" customHeight="1" x14ac:dyDescent="0.35">
      <c r="B177" s="300" t="s">
        <v>832</v>
      </c>
      <c r="C177" s="293"/>
      <c r="D177" s="293"/>
      <c r="E177" s="293"/>
      <c r="F177" s="293"/>
      <c r="P177" s="300" t="s">
        <v>833</v>
      </c>
      <c r="Q177" s="293"/>
      <c r="R177" s="293"/>
      <c r="S177" s="293"/>
      <c r="T177" s="293"/>
      <c r="U177" s="293"/>
    </row>
    <row r="178" spans="2:22" ht="35" customHeight="1" x14ac:dyDescent="0.35">
      <c r="P178" s="297" t="s">
        <v>834</v>
      </c>
      <c r="Q178" s="297"/>
      <c r="R178" s="297" t="s">
        <v>835</v>
      </c>
      <c r="S178" s="297"/>
      <c r="T178" s="297"/>
    </row>
    <row r="179" spans="2:22" ht="30" customHeight="1" x14ac:dyDescent="0.35">
      <c r="P179" s="301">
        <v>0</v>
      </c>
      <c r="Q179" s="302"/>
      <c r="R179" s="303" t="s">
        <v>836</v>
      </c>
      <c r="S179" s="304"/>
      <c r="T179" s="304"/>
    </row>
    <row r="182" spans="2:22" ht="25" customHeight="1" x14ac:dyDescent="0.35">
      <c r="P182" s="68" t="s">
        <v>819</v>
      </c>
      <c r="Q182" s="68" t="s">
        <v>837</v>
      </c>
      <c r="R182" s="68" t="s">
        <v>838</v>
      </c>
      <c r="S182" s="305" t="s">
        <v>8</v>
      </c>
      <c r="T182" s="305"/>
      <c r="U182" s="305"/>
      <c r="V182" s="293"/>
    </row>
    <row r="183" spans="2:22" ht="20" customHeight="1" x14ac:dyDescent="0.35">
      <c r="P183" s="70"/>
      <c r="Q183" s="71"/>
      <c r="R183" s="72" t="str">
        <f>IF(AND(NOT(ISBLANK(Q183)), Dashboard!$P179&gt;0), Q183/Dashboard!$P179, "")</f>
        <v/>
      </c>
      <c r="S183" s="306"/>
      <c r="T183" s="307"/>
      <c r="U183" s="307"/>
      <c r="V183" s="307"/>
    </row>
    <row r="184" spans="2:22" ht="20" customHeight="1" x14ac:dyDescent="0.35">
      <c r="P184" s="70"/>
      <c r="Q184" s="71"/>
      <c r="R184" s="72" t="str">
        <f>IF(AND(NOT(ISBLANK(Q184)), Dashboard!$P179&gt;0), Q184/Dashboard!$P179, "")</f>
        <v/>
      </c>
      <c r="S184" s="306"/>
      <c r="T184" s="307"/>
      <c r="U184" s="307"/>
      <c r="V184" s="307"/>
    </row>
    <row r="185" spans="2:22" ht="20" customHeight="1" x14ac:dyDescent="0.35">
      <c r="P185" s="70"/>
      <c r="Q185" s="71"/>
      <c r="R185" s="72" t="str">
        <f>IF(AND(NOT(ISBLANK(Q185)), Dashboard!$P179&gt;0), Q185/Dashboard!$P179, "")</f>
        <v/>
      </c>
      <c r="S185" s="306"/>
      <c r="T185" s="307"/>
      <c r="U185" s="307"/>
      <c r="V185" s="307"/>
    </row>
    <row r="186" spans="2:22" ht="20" customHeight="1" x14ac:dyDescent="0.35">
      <c r="P186" s="70"/>
      <c r="Q186" s="71"/>
      <c r="R186" s="72" t="str">
        <f>IF(AND(NOT(ISBLANK(Q186)), Dashboard!$P179&gt;0), Q186/Dashboard!$P179, "")</f>
        <v/>
      </c>
      <c r="S186" s="306"/>
      <c r="T186" s="307"/>
      <c r="U186" s="307"/>
      <c r="V186" s="307"/>
    </row>
    <row r="187" spans="2:22" ht="20" customHeight="1" x14ac:dyDescent="0.35">
      <c r="P187" s="70"/>
      <c r="Q187" s="71"/>
      <c r="R187" s="72" t="str">
        <f>IF(AND(NOT(ISBLANK(Q187)), Dashboard!$P179&gt;0), Q187/Dashboard!$P179, "")</f>
        <v/>
      </c>
      <c r="S187" s="306"/>
      <c r="T187" s="307"/>
      <c r="U187" s="307"/>
      <c r="V187" s="307"/>
    </row>
    <row r="188" spans="2:22" ht="20" customHeight="1" x14ac:dyDescent="0.35">
      <c r="P188" s="70"/>
      <c r="Q188" s="71"/>
      <c r="R188" s="72" t="str">
        <f>IF(AND(NOT(ISBLANK(Q188)), Dashboard!$P179&gt;0), Q188/Dashboard!$P179, "")</f>
        <v/>
      </c>
      <c r="S188" s="306"/>
      <c r="T188" s="307"/>
      <c r="U188" s="307"/>
      <c r="V188" s="307"/>
    </row>
    <row r="189" spans="2:22" ht="20" customHeight="1" x14ac:dyDescent="0.35">
      <c r="P189" s="70"/>
      <c r="Q189" s="71"/>
      <c r="R189" s="72" t="str">
        <f>IF(AND(NOT(ISBLANK(Q189)), Dashboard!$P179&gt;0), Q189/Dashboard!$P179, "")</f>
        <v/>
      </c>
      <c r="S189" s="306"/>
      <c r="T189" s="307"/>
      <c r="U189" s="307"/>
      <c r="V189" s="307"/>
    </row>
    <row r="190" spans="2:22" ht="20" customHeight="1" x14ac:dyDescent="0.35">
      <c r="P190" s="70"/>
      <c r="Q190" s="71"/>
      <c r="R190" s="72" t="str">
        <f>IF(AND(NOT(ISBLANK(Q190)), Dashboard!$P179&gt;0), Q190/Dashboard!$P179, "")</f>
        <v/>
      </c>
      <c r="S190" s="306"/>
      <c r="T190" s="307"/>
      <c r="U190" s="307"/>
      <c r="V190" s="307"/>
    </row>
    <row r="191" spans="2:22" ht="20" customHeight="1" x14ac:dyDescent="0.35">
      <c r="P191" s="70"/>
      <c r="Q191" s="71"/>
      <c r="R191" s="72" t="str">
        <f>IF(AND(NOT(ISBLANK(Q191)), Dashboard!$P179&gt;0), Q191/Dashboard!$P179, "")</f>
        <v/>
      </c>
      <c r="S191" s="306"/>
      <c r="T191" s="307"/>
      <c r="U191" s="307"/>
      <c r="V191" s="307"/>
    </row>
    <row r="192" spans="2:22" ht="20" customHeight="1" x14ac:dyDescent="0.35">
      <c r="P192" s="70"/>
      <c r="Q192" s="71"/>
      <c r="R192" s="72" t="str">
        <f>IF(AND(NOT(ISBLANK(Q192)), Dashboard!$P179&gt;0), Q192/Dashboard!$P179, "")</f>
        <v/>
      </c>
      <c r="S192" s="306"/>
      <c r="T192" s="307"/>
      <c r="U192" s="307"/>
      <c r="V192" s="307"/>
    </row>
    <row r="193" spans="2:22" ht="20" customHeight="1" x14ac:dyDescent="0.35">
      <c r="P193" s="70"/>
      <c r="Q193" s="71"/>
      <c r="R193" s="72" t="str">
        <f>IF(AND(NOT(ISBLANK(Q193)), Dashboard!$P179&gt;0), Q193/Dashboard!$P179, "")</f>
        <v/>
      </c>
      <c r="S193" s="306"/>
      <c r="T193" s="307"/>
      <c r="U193" s="307"/>
      <c r="V193" s="307"/>
    </row>
    <row r="194" spans="2:22" ht="20" customHeight="1" x14ac:dyDescent="0.35">
      <c r="P194" s="70"/>
      <c r="Q194" s="71"/>
      <c r="R194" s="72" t="str">
        <f>IF(AND(NOT(ISBLANK(Q194)), Dashboard!$P179&gt;0), Q194/Dashboard!$P179, "")</f>
        <v/>
      </c>
      <c r="S194" s="306"/>
      <c r="T194" s="307"/>
      <c r="U194" s="307"/>
      <c r="V194" s="307"/>
    </row>
    <row r="195" spans="2:22" ht="20" customHeight="1" x14ac:dyDescent="0.35">
      <c r="P195" s="70"/>
      <c r="Q195" s="71"/>
      <c r="R195" s="72" t="str">
        <f>IF(AND(NOT(ISBLANK(Q195)), Dashboard!$P179&gt;0), Q195/Dashboard!$P179, "")</f>
        <v/>
      </c>
      <c r="S195" s="306"/>
      <c r="T195" s="307"/>
      <c r="U195" s="307"/>
      <c r="V195" s="307"/>
    </row>
    <row r="196" spans="2:22" ht="20" customHeight="1" x14ac:dyDescent="0.35">
      <c r="P196" s="70"/>
      <c r="Q196" s="71"/>
      <c r="R196" s="72" t="str">
        <f>IF(AND(NOT(ISBLANK(Q196)), Dashboard!$P179&gt;0), Q196/Dashboard!$P179, "")</f>
        <v/>
      </c>
      <c r="S196" s="306"/>
      <c r="T196" s="307"/>
      <c r="U196" s="307"/>
      <c r="V196" s="307"/>
    </row>
    <row r="197" spans="2:22" ht="20" customHeight="1" x14ac:dyDescent="0.35">
      <c r="P197" s="70"/>
      <c r="Q197" s="71"/>
      <c r="R197" s="72" t="str">
        <f>IF(AND(NOT(ISBLANK(Q197)), Dashboard!$P179&gt;0), Q197/Dashboard!$P179, "")</f>
        <v/>
      </c>
      <c r="S197" s="306"/>
      <c r="T197" s="307"/>
      <c r="U197" s="307"/>
      <c r="V197" s="307"/>
    </row>
    <row r="198" spans="2:22" ht="20" customHeight="1" x14ac:dyDescent="0.35">
      <c r="P198" s="70"/>
      <c r="Q198" s="71"/>
      <c r="R198" s="72" t="str">
        <f>IF(AND(NOT(ISBLANK(Q198)), Dashboard!$P179&gt;0), Q198/Dashboard!$P179, "")</f>
        <v/>
      </c>
      <c r="S198" s="306"/>
      <c r="T198" s="307"/>
      <c r="U198" s="307"/>
      <c r="V198" s="307"/>
    </row>
    <row r="199" spans="2:22" ht="20" customHeight="1" x14ac:dyDescent="0.35">
      <c r="P199" s="70"/>
      <c r="Q199" s="71"/>
      <c r="R199" s="72" t="str">
        <f>IF(AND(NOT(ISBLANK(Q199)), Dashboard!$P179&gt;0), Q199/Dashboard!$P179, "")</f>
        <v/>
      </c>
      <c r="S199" s="306"/>
      <c r="T199" s="307"/>
      <c r="U199" s="307"/>
      <c r="V199" s="307"/>
    </row>
    <row r="200" spans="2:22" ht="20" customHeight="1" x14ac:dyDescent="0.35">
      <c r="P200" s="70"/>
      <c r="Q200" s="71"/>
      <c r="R200" s="72" t="str">
        <f>IF(AND(NOT(ISBLANK(Q200)), Dashboard!$P179&gt;0), Q200/Dashboard!$P179, "")</f>
        <v/>
      </c>
      <c r="S200" s="306"/>
      <c r="T200" s="307"/>
      <c r="U200" s="307"/>
      <c r="V200" s="307"/>
    </row>
    <row r="201" spans="2:22" ht="20" customHeight="1" x14ac:dyDescent="0.35">
      <c r="P201" s="70"/>
      <c r="Q201" s="71"/>
      <c r="R201" s="72" t="str">
        <f>IF(AND(NOT(ISBLANK(Q201)), Dashboard!$P179&gt;0), Q201/Dashboard!$P179, "")</f>
        <v/>
      </c>
      <c r="S201" s="306"/>
      <c r="T201" s="307"/>
      <c r="U201" s="307"/>
      <c r="V201" s="307"/>
    </row>
    <row r="202" spans="2:22" ht="20" customHeight="1" x14ac:dyDescent="0.35">
      <c r="P202" s="70"/>
      <c r="Q202" s="71"/>
      <c r="R202" s="72" t="str">
        <f>IF(AND(NOT(ISBLANK(Q202)), Dashboard!$P179&gt;0), Q202/Dashboard!$P179, "")</f>
        <v/>
      </c>
      <c r="S202" s="306"/>
      <c r="T202" s="307"/>
      <c r="U202" s="307"/>
      <c r="V202" s="307"/>
    </row>
    <row r="206" spans="2:22" ht="32" customHeight="1" x14ac:dyDescent="0.35">
      <c r="B206" s="291" t="s">
        <v>686</v>
      </c>
      <c r="C206" s="291"/>
      <c r="D206" s="291"/>
      <c r="E206" s="291"/>
      <c r="F206" s="291"/>
      <c r="G206" s="291"/>
      <c r="H206" s="291"/>
      <c r="I206" s="29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2:H127">
    <cfRule type="expression" dxfId="80" priority="4">
      <formula>$G122&gt;=0.8</formula>
    </cfRule>
    <cfRule type="expression" dxfId="79" priority="5">
      <formula>AND($G122&gt;=0.5,$G122&lt;0.8)</formula>
    </cfRule>
    <cfRule type="expression" dxfId="78" priority="6">
      <formula>$G122&lt;0.5</formula>
    </cfRule>
  </conditionalFormatting>
  <conditionalFormatting sqref="K122:K127">
    <cfRule type="cellIs" dxfId="77" priority="7" operator="greaterThan">
      <formula>0</formula>
    </cfRule>
  </conditionalFormatting>
  <conditionalFormatting sqref="L122:L127">
    <cfRule type="cellIs" dxfId="76" priority="8" operator="greaterThan">
      <formula>0</formula>
    </cfRule>
  </conditionalFormatting>
  <conditionalFormatting sqref="M122:M127">
    <cfRule type="cellIs" dxfId="75" priority="9" operator="greaterThan">
      <formula>0</formula>
    </cfRule>
  </conditionalFormatting>
  <conditionalFormatting sqref="N122:N12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40"/>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36"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16</v>
      </c>
      <c r="D11" s="3" t="s">
        <v>17</v>
      </c>
      <c r="E11" s="4" t="s">
        <v>18</v>
      </c>
      <c r="F11" s="4" t="s">
        <v>19</v>
      </c>
      <c r="G11" s="4" t="s">
        <v>20</v>
      </c>
      <c r="H11" s="4" t="s">
        <v>21</v>
      </c>
      <c r="I11" s="5" t="s">
        <v>21</v>
      </c>
      <c r="J11" s="1" t="s">
        <v>67</v>
      </c>
      <c r="K11" s="1" t="s">
        <v>68</v>
      </c>
      <c r="L11" s="1" t="s">
        <v>69</v>
      </c>
      <c r="M11" s="4" t="str">
        <f t="shared" si="0"/>
        <v>Outstanding</v>
      </c>
      <c r="N11" s="13" t="s">
        <v>21</v>
      </c>
    </row>
    <row r="12" spans="1:14" ht="60" customHeight="1" x14ac:dyDescent="0.35">
      <c r="A12" s="11" t="s">
        <v>70</v>
      </c>
      <c r="B12" s="1" t="s">
        <v>71</v>
      </c>
      <c r="C12" s="2" t="s">
        <v>16</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16</v>
      </c>
      <c r="D13" s="3" t="s">
        <v>17</v>
      </c>
      <c r="E13" s="4" t="s">
        <v>18</v>
      </c>
      <c r="F13" s="4" t="s">
        <v>19</v>
      </c>
      <c r="G13" s="4" t="s">
        <v>20</v>
      </c>
      <c r="H13" s="4" t="s">
        <v>21</v>
      </c>
      <c r="I13" s="5" t="s">
        <v>21</v>
      </c>
      <c r="J13" s="1" t="s">
        <v>77</v>
      </c>
      <c r="K13" s="1" t="s">
        <v>78</v>
      </c>
      <c r="L13" s="1" t="s">
        <v>79</v>
      </c>
      <c r="M13" s="4" t="str">
        <f t="shared" si="0"/>
        <v>Outstanding</v>
      </c>
      <c r="N13" s="13" t="s">
        <v>21</v>
      </c>
    </row>
    <row r="14" spans="1:14" ht="60" customHeight="1" x14ac:dyDescent="0.35">
      <c r="A14" s="11" t="s">
        <v>80</v>
      </c>
      <c r="B14" s="1" t="s">
        <v>81</v>
      </c>
      <c r="C14" s="2" t="s">
        <v>16</v>
      </c>
      <c r="D14" s="3" t="s">
        <v>17</v>
      </c>
      <c r="E14" s="4" t="s">
        <v>18</v>
      </c>
      <c r="F14" s="4" t="s">
        <v>19</v>
      </c>
      <c r="G14" s="4" t="s">
        <v>20</v>
      </c>
      <c r="H14" s="4" t="s">
        <v>21</v>
      </c>
      <c r="I14" s="5" t="s">
        <v>21</v>
      </c>
      <c r="J14" s="1" t="s">
        <v>82</v>
      </c>
      <c r="K14" s="1" t="s">
        <v>83</v>
      </c>
      <c r="L14" s="1" t="s">
        <v>84</v>
      </c>
      <c r="M14" s="4" t="str">
        <f t="shared" si="0"/>
        <v>Outstanding</v>
      </c>
      <c r="N14" s="13" t="s">
        <v>21</v>
      </c>
    </row>
    <row r="15" spans="1:14" ht="60" customHeight="1" x14ac:dyDescent="0.35">
      <c r="A15" s="11" t="s">
        <v>85</v>
      </c>
      <c r="B15" s="1" t="s">
        <v>86</v>
      </c>
      <c r="C15" s="2" t="s">
        <v>16</v>
      </c>
      <c r="D15" s="3" t="s">
        <v>17</v>
      </c>
      <c r="E15" s="4" t="s">
        <v>18</v>
      </c>
      <c r="F15" s="4" t="s">
        <v>19</v>
      </c>
      <c r="G15" s="4" t="s">
        <v>20</v>
      </c>
      <c r="H15" s="4" t="s">
        <v>21</v>
      </c>
      <c r="I15" s="5" t="s">
        <v>21</v>
      </c>
      <c r="J15" s="1" t="s">
        <v>82</v>
      </c>
      <c r="K15" s="1" t="s">
        <v>87</v>
      </c>
      <c r="L15" s="1" t="s">
        <v>84</v>
      </c>
      <c r="M15" s="4" t="str">
        <f t="shared" si="0"/>
        <v>Outstanding</v>
      </c>
      <c r="N15" s="13" t="s">
        <v>21</v>
      </c>
    </row>
    <row r="16" spans="1:14" ht="60" customHeight="1" x14ac:dyDescent="0.35">
      <c r="A16" s="11" t="s">
        <v>88</v>
      </c>
      <c r="B16" s="1" t="s">
        <v>89</v>
      </c>
      <c r="C16" s="2" t="s">
        <v>16</v>
      </c>
      <c r="D16" s="3" t="s">
        <v>17</v>
      </c>
      <c r="E16" s="4" t="s">
        <v>18</v>
      </c>
      <c r="F16" s="4" t="s">
        <v>19</v>
      </c>
      <c r="G16" s="4" t="s">
        <v>20</v>
      </c>
      <c r="H16" s="4" t="s">
        <v>21</v>
      </c>
      <c r="I16" s="5" t="s">
        <v>21</v>
      </c>
      <c r="J16" s="1" t="s">
        <v>90</v>
      </c>
      <c r="K16" s="1" t="s">
        <v>91</v>
      </c>
      <c r="L16" s="1" t="s">
        <v>92</v>
      </c>
      <c r="M16" s="4" t="str">
        <f t="shared" si="0"/>
        <v>Outstanding</v>
      </c>
      <c r="N16" s="13" t="s">
        <v>21</v>
      </c>
    </row>
    <row r="17" spans="1:14" ht="60" customHeight="1" x14ac:dyDescent="0.35">
      <c r="A17" s="11" t="s">
        <v>93</v>
      </c>
      <c r="B17" s="1" t="s">
        <v>94</v>
      </c>
      <c r="C17" s="2" t="s">
        <v>95</v>
      </c>
      <c r="D17" s="3" t="s">
        <v>17</v>
      </c>
      <c r="E17" s="4" t="s">
        <v>18</v>
      </c>
      <c r="F17" s="4" t="s">
        <v>19</v>
      </c>
      <c r="G17" s="4" t="s">
        <v>20</v>
      </c>
      <c r="H17" s="4" t="s">
        <v>21</v>
      </c>
      <c r="I17" s="5" t="s">
        <v>21</v>
      </c>
      <c r="J17" s="1" t="s">
        <v>96</v>
      </c>
      <c r="K17" s="1" t="s">
        <v>97</v>
      </c>
      <c r="L17" s="1" t="s">
        <v>98</v>
      </c>
      <c r="M17" s="4" t="str">
        <f t="shared" si="0"/>
        <v>Outstanding</v>
      </c>
      <c r="N17" s="13" t="s">
        <v>21</v>
      </c>
    </row>
    <row r="18" spans="1:14" ht="60" customHeight="1" x14ac:dyDescent="0.35">
      <c r="A18" s="11" t="s">
        <v>99</v>
      </c>
      <c r="B18" s="1" t="s">
        <v>100</v>
      </c>
      <c r="C18" s="2" t="s">
        <v>16</v>
      </c>
      <c r="D18" s="3" t="s">
        <v>17</v>
      </c>
      <c r="E18" s="4" t="s">
        <v>18</v>
      </c>
      <c r="F18" s="4" t="s">
        <v>19</v>
      </c>
      <c r="G18" s="4" t="s">
        <v>20</v>
      </c>
      <c r="H18" s="4" t="s">
        <v>21</v>
      </c>
      <c r="I18" s="5" t="s">
        <v>21</v>
      </c>
      <c r="J18" s="1" t="s">
        <v>101</v>
      </c>
      <c r="K18" s="1" t="s">
        <v>102</v>
      </c>
      <c r="L18" s="1" t="s">
        <v>103</v>
      </c>
      <c r="M18" s="4" t="str">
        <f t="shared" si="0"/>
        <v>Outstanding</v>
      </c>
      <c r="N18" s="13" t="s">
        <v>21</v>
      </c>
    </row>
    <row r="19" spans="1:14" ht="60" customHeight="1" x14ac:dyDescent="0.35">
      <c r="A19" s="11" t="s">
        <v>104</v>
      </c>
      <c r="B19" s="1" t="s">
        <v>105</v>
      </c>
      <c r="C19" s="2" t="s">
        <v>16</v>
      </c>
      <c r="D19" s="3" t="s">
        <v>17</v>
      </c>
      <c r="E19" s="4" t="s">
        <v>18</v>
      </c>
      <c r="F19" s="4" t="s">
        <v>19</v>
      </c>
      <c r="G19" s="4" t="s">
        <v>20</v>
      </c>
      <c r="H19" s="4" t="s">
        <v>21</v>
      </c>
      <c r="I19" s="5" t="s">
        <v>21</v>
      </c>
      <c r="J19" s="1" t="s">
        <v>106</v>
      </c>
      <c r="K19" s="1" t="s">
        <v>107</v>
      </c>
      <c r="L19" s="1" t="s">
        <v>108</v>
      </c>
      <c r="M19" s="4" t="str">
        <f t="shared" si="0"/>
        <v>Outstanding</v>
      </c>
      <c r="N19" s="13" t="s">
        <v>21</v>
      </c>
    </row>
    <row r="20" spans="1:14" ht="60" customHeight="1" x14ac:dyDescent="0.35">
      <c r="A20" s="11" t="s">
        <v>109</v>
      </c>
      <c r="B20" s="1" t="s">
        <v>110</v>
      </c>
      <c r="C20" s="2" t="s">
        <v>16</v>
      </c>
      <c r="D20" s="3" t="s">
        <v>17</v>
      </c>
      <c r="E20" s="4" t="s">
        <v>18</v>
      </c>
      <c r="F20" s="4" t="s">
        <v>19</v>
      </c>
      <c r="G20" s="4" t="s">
        <v>20</v>
      </c>
      <c r="H20" s="4" t="s">
        <v>21</v>
      </c>
      <c r="I20" s="5" t="s">
        <v>21</v>
      </c>
      <c r="J20" s="1" t="s">
        <v>111</v>
      </c>
      <c r="K20" s="1" t="s">
        <v>112</v>
      </c>
      <c r="L20" s="1" t="s">
        <v>113</v>
      </c>
      <c r="M20" s="4" t="str">
        <f t="shared" si="0"/>
        <v>Outstanding</v>
      </c>
      <c r="N20" s="13" t="s">
        <v>21</v>
      </c>
    </row>
    <row r="21" spans="1:14" ht="60" customHeight="1" x14ac:dyDescent="0.35">
      <c r="A21" s="11" t="s">
        <v>114</v>
      </c>
      <c r="B21" s="1" t="s">
        <v>115</v>
      </c>
      <c r="C21" s="2" t="s">
        <v>16</v>
      </c>
      <c r="D21" s="3" t="s">
        <v>17</v>
      </c>
      <c r="E21" s="4" t="s">
        <v>18</v>
      </c>
      <c r="F21" s="4" t="s">
        <v>19</v>
      </c>
      <c r="G21" s="4" t="s">
        <v>20</v>
      </c>
      <c r="H21" s="4" t="s">
        <v>21</v>
      </c>
      <c r="I21" s="5" t="s">
        <v>21</v>
      </c>
      <c r="J21" s="1" t="s">
        <v>116</v>
      </c>
      <c r="K21" s="1" t="s">
        <v>117</v>
      </c>
      <c r="L21" s="1" t="s">
        <v>118</v>
      </c>
      <c r="M21" s="4" t="str">
        <f t="shared" si="0"/>
        <v>Outstanding</v>
      </c>
      <c r="N21" s="13" t="s">
        <v>21</v>
      </c>
    </row>
    <row r="22" spans="1:14" ht="60" customHeight="1" x14ac:dyDescent="0.35">
      <c r="A22" s="11" t="s">
        <v>119</v>
      </c>
      <c r="B22" s="1" t="s">
        <v>120</v>
      </c>
      <c r="C22" s="2" t="s">
        <v>16</v>
      </c>
      <c r="D22" s="3" t="s">
        <v>17</v>
      </c>
      <c r="E22" s="4" t="s">
        <v>18</v>
      </c>
      <c r="F22" s="4" t="s">
        <v>19</v>
      </c>
      <c r="G22" s="4" t="s">
        <v>20</v>
      </c>
      <c r="H22" s="4" t="s">
        <v>21</v>
      </c>
      <c r="I22" s="5" t="s">
        <v>21</v>
      </c>
      <c r="J22" s="1" t="s">
        <v>121</v>
      </c>
      <c r="K22" s="1" t="s">
        <v>117</v>
      </c>
      <c r="L22" s="1" t="s">
        <v>122</v>
      </c>
      <c r="M22" s="4" t="str">
        <f t="shared" si="0"/>
        <v>Outstanding</v>
      </c>
      <c r="N22" s="13" t="s">
        <v>21</v>
      </c>
    </row>
    <row r="23" spans="1:14" ht="60" customHeight="1" x14ac:dyDescent="0.35">
      <c r="A23" s="11" t="s">
        <v>123</v>
      </c>
      <c r="B23" s="1" t="s">
        <v>124</v>
      </c>
      <c r="C23" s="2" t="s">
        <v>16</v>
      </c>
      <c r="D23" s="3" t="s">
        <v>17</v>
      </c>
      <c r="E23" s="4" t="s">
        <v>18</v>
      </c>
      <c r="F23" s="4" t="s">
        <v>19</v>
      </c>
      <c r="G23" s="4" t="s">
        <v>20</v>
      </c>
      <c r="H23" s="4" t="s">
        <v>21</v>
      </c>
      <c r="I23" s="5" t="s">
        <v>21</v>
      </c>
      <c r="J23" s="1" t="s">
        <v>125</v>
      </c>
      <c r="K23" s="1" t="s">
        <v>117</v>
      </c>
      <c r="L23" s="1" t="s">
        <v>126</v>
      </c>
      <c r="M23" s="4" t="str">
        <f t="shared" si="0"/>
        <v>Outstanding</v>
      </c>
      <c r="N23" s="13" t="s">
        <v>21</v>
      </c>
    </row>
    <row r="24" spans="1:14" ht="60" customHeight="1" x14ac:dyDescent="0.35">
      <c r="A24" s="11" t="s">
        <v>127</v>
      </c>
      <c r="B24" s="1" t="s">
        <v>128</v>
      </c>
      <c r="C24" s="2" t="s">
        <v>16</v>
      </c>
      <c r="D24" s="3" t="s">
        <v>17</v>
      </c>
      <c r="E24" s="4" t="s">
        <v>18</v>
      </c>
      <c r="F24" s="4" t="s">
        <v>19</v>
      </c>
      <c r="G24" s="4" t="s">
        <v>20</v>
      </c>
      <c r="H24" s="4" t="s">
        <v>21</v>
      </c>
      <c r="I24" s="5" t="s">
        <v>21</v>
      </c>
      <c r="J24" s="1" t="s">
        <v>129</v>
      </c>
      <c r="K24" s="1" t="s">
        <v>130</v>
      </c>
      <c r="L24" s="1" t="s">
        <v>131</v>
      </c>
      <c r="M24" s="4" t="str">
        <f t="shared" si="0"/>
        <v>Outstanding</v>
      </c>
      <c r="N24" s="13" t="s">
        <v>21</v>
      </c>
    </row>
    <row r="25" spans="1:14" ht="60" customHeight="1" x14ac:dyDescent="0.35">
      <c r="A25" s="11" t="s">
        <v>132</v>
      </c>
      <c r="B25" s="1" t="s">
        <v>133</v>
      </c>
      <c r="C25" s="2" t="s">
        <v>95</v>
      </c>
      <c r="D25" s="3" t="s">
        <v>17</v>
      </c>
      <c r="E25" s="4" t="s">
        <v>18</v>
      </c>
      <c r="F25" s="4" t="s">
        <v>19</v>
      </c>
      <c r="G25" s="4" t="s">
        <v>20</v>
      </c>
      <c r="H25" s="4" t="s">
        <v>21</v>
      </c>
      <c r="I25" s="5" t="s">
        <v>21</v>
      </c>
      <c r="J25" s="1" t="s">
        <v>134</v>
      </c>
      <c r="K25" s="1" t="s">
        <v>135</v>
      </c>
      <c r="L25" s="1" t="s">
        <v>136</v>
      </c>
      <c r="M25" s="4" t="str">
        <f t="shared" si="0"/>
        <v>Outstanding</v>
      </c>
      <c r="N25" s="13" t="s">
        <v>21</v>
      </c>
    </row>
    <row r="26" spans="1:14" ht="60" customHeight="1" x14ac:dyDescent="0.35">
      <c r="A26" s="11" t="s">
        <v>137</v>
      </c>
      <c r="B26" s="1" t="s">
        <v>138</v>
      </c>
      <c r="C26" s="2" t="s">
        <v>95</v>
      </c>
      <c r="D26" s="3" t="s">
        <v>17</v>
      </c>
      <c r="E26" s="4" t="s">
        <v>18</v>
      </c>
      <c r="F26" s="4" t="s">
        <v>19</v>
      </c>
      <c r="G26" s="4" t="s">
        <v>20</v>
      </c>
      <c r="H26" s="4" t="s">
        <v>21</v>
      </c>
      <c r="I26" s="5" t="s">
        <v>21</v>
      </c>
      <c r="J26" s="1" t="s">
        <v>139</v>
      </c>
      <c r="K26" s="1" t="s">
        <v>140</v>
      </c>
      <c r="L26" s="1" t="s">
        <v>141</v>
      </c>
      <c r="M26" s="4" t="str">
        <f t="shared" si="0"/>
        <v>Outstanding</v>
      </c>
      <c r="N26" s="13" t="s">
        <v>21</v>
      </c>
    </row>
    <row r="27" spans="1:14" ht="60" customHeight="1" x14ac:dyDescent="0.35">
      <c r="A27" s="11" t="s">
        <v>142</v>
      </c>
      <c r="B27" s="1" t="s">
        <v>143</v>
      </c>
      <c r="C27" s="2" t="s">
        <v>16</v>
      </c>
      <c r="D27" s="3" t="s">
        <v>17</v>
      </c>
      <c r="E27" s="4" t="s">
        <v>18</v>
      </c>
      <c r="F27" s="4" t="s">
        <v>19</v>
      </c>
      <c r="G27" s="4" t="s">
        <v>20</v>
      </c>
      <c r="H27" s="4" t="s">
        <v>21</v>
      </c>
      <c r="I27" s="5" t="s">
        <v>21</v>
      </c>
      <c r="J27" s="1" t="s">
        <v>144</v>
      </c>
      <c r="K27" s="1" t="s">
        <v>145</v>
      </c>
      <c r="L27" s="1" t="s">
        <v>146</v>
      </c>
      <c r="M27" s="4" t="str">
        <f t="shared" si="0"/>
        <v>Outstanding</v>
      </c>
      <c r="N27" s="13" t="s">
        <v>21</v>
      </c>
    </row>
    <row r="28" spans="1:14" ht="60" customHeight="1" x14ac:dyDescent="0.35">
      <c r="A28" s="11" t="s">
        <v>147</v>
      </c>
      <c r="B28" s="1" t="s">
        <v>148</v>
      </c>
      <c r="C28" s="2" t="s">
        <v>16</v>
      </c>
      <c r="D28" s="3" t="s">
        <v>17</v>
      </c>
      <c r="E28" s="4" t="s">
        <v>18</v>
      </c>
      <c r="F28" s="4" t="s">
        <v>19</v>
      </c>
      <c r="G28" s="4" t="s">
        <v>20</v>
      </c>
      <c r="H28" s="4" t="s">
        <v>21</v>
      </c>
      <c r="I28" s="5" t="s">
        <v>21</v>
      </c>
      <c r="J28" s="1" t="s">
        <v>149</v>
      </c>
      <c r="K28" s="1" t="s">
        <v>150</v>
      </c>
      <c r="L28" s="1" t="s">
        <v>151</v>
      </c>
      <c r="M28" s="4" t="str">
        <f t="shared" si="0"/>
        <v>Outstanding</v>
      </c>
      <c r="N28" s="13" t="s">
        <v>21</v>
      </c>
    </row>
    <row r="29" spans="1:14" ht="60" customHeight="1" x14ac:dyDescent="0.35">
      <c r="A29" s="11" t="s">
        <v>152</v>
      </c>
      <c r="B29" s="1" t="s">
        <v>153</v>
      </c>
      <c r="C29" s="2" t="s">
        <v>16</v>
      </c>
      <c r="D29" s="3" t="s">
        <v>17</v>
      </c>
      <c r="E29" s="4" t="s">
        <v>18</v>
      </c>
      <c r="F29" s="4" t="s">
        <v>19</v>
      </c>
      <c r="G29" s="4" t="s">
        <v>20</v>
      </c>
      <c r="H29" s="4" t="s">
        <v>21</v>
      </c>
      <c r="I29" s="5" t="s">
        <v>21</v>
      </c>
      <c r="J29" s="1" t="s">
        <v>154</v>
      </c>
      <c r="K29" s="1" t="s">
        <v>155</v>
      </c>
      <c r="L29" s="1" t="s">
        <v>156</v>
      </c>
      <c r="M29" s="4" t="str">
        <f t="shared" si="0"/>
        <v>Outstanding</v>
      </c>
      <c r="N29" s="13" t="s">
        <v>21</v>
      </c>
    </row>
    <row r="30" spans="1:14" ht="60" customHeight="1" x14ac:dyDescent="0.35">
      <c r="A30" s="11" t="s">
        <v>157</v>
      </c>
      <c r="B30" s="1" t="s">
        <v>158</v>
      </c>
      <c r="C30" s="2" t="s">
        <v>16</v>
      </c>
      <c r="D30" s="3" t="s">
        <v>17</v>
      </c>
      <c r="E30" s="4" t="s">
        <v>18</v>
      </c>
      <c r="F30" s="4" t="s">
        <v>19</v>
      </c>
      <c r="G30" s="4" t="s">
        <v>20</v>
      </c>
      <c r="H30" s="4" t="s">
        <v>21</v>
      </c>
      <c r="I30" s="5" t="s">
        <v>21</v>
      </c>
      <c r="J30" s="1" t="s">
        <v>159</v>
      </c>
      <c r="K30" s="1" t="s">
        <v>160</v>
      </c>
      <c r="L30" s="1" t="s">
        <v>161</v>
      </c>
      <c r="M30" s="4" t="str">
        <f t="shared" si="0"/>
        <v>Outstanding</v>
      </c>
      <c r="N30" s="13" t="s">
        <v>21</v>
      </c>
    </row>
    <row r="31" spans="1:14" ht="60" customHeight="1" x14ac:dyDescent="0.35">
      <c r="A31" s="11" t="s">
        <v>162</v>
      </c>
      <c r="B31" s="1" t="s">
        <v>163</v>
      </c>
      <c r="C31" s="2" t="s">
        <v>16</v>
      </c>
      <c r="D31" s="3" t="s">
        <v>17</v>
      </c>
      <c r="E31" s="4" t="s">
        <v>18</v>
      </c>
      <c r="F31" s="4" t="s">
        <v>19</v>
      </c>
      <c r="G31" s="4" t="s">
        <v>20</v>
      </c>
      <c r="H31" s="4" t="s">
        <v>21</v>
      </c>
      <c r="I31" s="5" t="s">
        <v>21</v>
      </c>
      <c r="J31" s="1" t="s">
        <v>164</v>
      </c>
      <c r="K31" s="1" t="s">
        <v>165</v>
      </c>
      <c r="L31" s="1" t="s">
        <v>166</v>
      </c>
      <c r="M31" s="4" t="str">
        <f t="shared" si="0"/>
        <v>Outstanding</v>
      </c>
      <c r="N31" s="13" t="s">
        <v>21</v>
      </c>
    </row>
    <row r="32" spans="1:14" ht="60" customHeight="1" x14ac:dyDescent="0.35">
      <c r="A32" s="11" t="s">
        <v>167</v>
      </c>
      <c r="B32" s="1" t="s">
        <v>168</v>
      </c>
      <c r="C32" s="2" t="s">
        <v>16</v>
      </c>
      <c r="D32" s="3" t="s">
        <v>17</v>
      </c>
      <c r="E32" s="4" t="s">
        <v>18</v>
      </c>
      <c r="F32" s="4" t="s">
        <v>19</v>
      </c>
      <c r="G32" s="4" t="s">
        <v>20</v>
      </c>
      <c r="H32" s="4" t="s">
        <v>21</v>
      </c>
      <c r="I32" s="5" t="s">
        <v>21</v>
      </c>
      <c r="J32" s="1" t="s">
        <v>169</v>
      </c>
      <c r="K32" s="1" t="s">
        <v>170</v>
      </c>
      <c r="L32" s="1" t="s">
        <v>171</v>
      </c>
      <c r="M32" s="4" t="str">
        <f t="shared" si="0"/>
        <v>Outstanding</v>
      </c>
      <c r="N32" s="13" t="s">
        <v>21</v>
      </c>
    </row>
    <row r="33" spans="1:14" ht="60" customHeight="1" x14ac:dyDescent="0.35">
      <c r="A33" s="11" t="s">
        <v>172</v>
      </c>
      <c r="B33" s="1" t="s">
        <v>173</v>
      </c>
      <c r="C33" s="2" t="s">
        <v>16</v>
      </c>
      <c r="D33" s="3" t="s">
        <v>17</v>
      </c>
      <c r="E33" s="4" t="s">
        <v>18</v>
      </c>
      <c r="F33" s="4" t="s">
        <v>19</v>
      </c>
      <c r="G33" s="4" t="s">
        <v>20</v>
      </c>
      <c r="H33" s="4" t="s">
        <v>21</v>
      </c>
      <c r="I33" s="5" t="s">
        <v>21</v>
      </c>
      <c r="J33" s="1" t="s">
        <v>174</v>
      </c>
      <c r="K33" s="1" t="s">
        <v>175</v>
      </c>
      <c r="L33" s="1" t="s">
        <v>176</v>
      </c>
      <c r="M33" s="4" t="str">
        <f t="shared" si="0"/>
        <v>Outstanding</v>
      </c>
      <c r="N33" s="13" t="s">
        <v>21</v>
      </c>
    </row>
    <row r="34" spans="1:14" ht="60" customHeight="1" x14ac:dyDescent="0.35">
      <c r="A34" s="11" t="s">
        <v>177</v>
      </c>
      <c r="B34" s="1" t="s">
        <v>178</v>
      </c>
      <c r="C34" s="2" t="s">
        <v>95</v>
      </c>
      <c r="D34" s="3" t="s">
        <v>17</v>
      </c>
      <c r="E34" s="4" t="s">
        <v>18</v>
      </c>
      <c r="F34" s="4" t="s">
        <v>19</v>
      </c>
      <c r="G34" s="4" t="s">
        <v>20</v>
      </c>
      <c r="H34" s="4" t="s">
        <v>21</v>
      </c>
      <c r="I34" s="5" t="s">
        <v>21</v>
      </c>
      <c r="J34" s="1" t="s">
        <v>179</v>
      </c>
      <c r="K34" s="1" t="s">
        <v>180</v>
      </c>
      <c r="L34" s="1" t="s">
        <v>181</v>
      </c>
      <c r="M34" s="4" t="str">
        <f t="shared" si="0"/>
        <v>Outstanding</v>
      </c>
      <c r="N34" s="13" t="s">
        <v>21</v>
      </c>
    </row>
    <row r="35" spans="1:14" ht="60" customHeight="1" x14ac:dyDescent="0.35">
      <c r="A35" s="11" t="s">
        <v>182</v>
      </c>
      <c r="B35" s="1" t="s">
        <v>183</v>
      </c>
      <c r="C35" s="2" t="s">
        <v>95</v>
      </c>
      <c r="D35" s="3" t="s">
        <v>17</v>
      </c>
      <c r="E35" s="4" t="s">
        <v>18</v>
      </c>
      <c r="F35" s="4" t="s">
        <v>19</v>
      </c>
      <c r="G35" s="4" t="s">
        <v>20</v>
      </c>
      <c r="H35" s="4" t="s">
        <v>21</v>
      </c>
      <c r="I35" s="5" t="s">
        <v>21</v>
      </c>
      <c r="J35" s="1" t="s">
        <v>184</v>
      </c>
      <c r="K35" s="1" t="s">
        <v>185</v>
      </c>
      <c r="L35" s="1" t="s">
        <v>186</v>
      </c>
      <c r="M35" s="4" t="str">
        <f t="shared" si="0"/>
        <v>Outstanding</v>
      </c>
      <c r="N35" s="13" t="s">
        <v>21</v>
      </c>
    </row>
    <row r="36" spans="1:14" ht="60" customHeight="1" x14ac:dyDescent="0.35">
      <c r="A36" s="11" t="s">
        <v>187</v>
      </c>
      <c r="B36" s="1" t="s">
        <v>188</v>
      </c>
      <c r="C36" s="2" t="s">
        <v>16</v>
      </c>
      <c r="D36" s="3" t="s">
        <v>17</v>
      </c>
      <c r="E36" s="4" t="s">
        <v>18</v>
      </c>
      <c r="F36" s="4" t="s">
        <v>19</v>
      </c>
      <c r="G36" s="4" t="s">
        <v>20</v>
      </c>
      <c r="H36" s="4" t="s">
        <v>21</v>
      </c>
      <c r="I36" s="5" t="s">
        <v>21</v>
      </c>
      <c r="J36" s="1" t="s">
        <v>189</v>
      </c>
      <c r="K36" s="1" t="s">
        <v>190</v>
      </c>
      <c r="L36" s="1" t="s">
        <v>191</v>
      </c>
      <c r="M36" s="4" t="str">
        <f t="shared" si="0"/>
        <v>Outstanding</v>
      </c>
      <c r="N36" s="13" t="s">
        <v>21</v>
      </c>
    </row>
    <row r="37" spans="1:14" ht="60" customHeight="1" x14ac:dyDescent="0.35">
      <c r="A37" s="11" t="s">
        <v>192</v>
      </c>
      <c r="B37" s="1" t="s">
        <v>193</v>
      </c>
      <c r="C37" s="2" t="s">
        <v>16</v>
      </c>
      <c r="D37" s="3" t="s">
        <v>17</v>
      </c>
      <c r="E37" s="4" t="s">
        <v>18</v>
      </c>
      <c r="F37" s="4" t="s">
        <v>19</v>
      </c>
      <c r="G37" s="4" t="s">
        <v>20</v>
      </c>
      <c r="H37" s="4" t="s">
        <v>21</v>
      </c>
      <c r="I37" s="5" t="s">
        <v>21</v>
      </c>
      <c r="J37" s="1" t="s">
        <v>194</v>
      </c>
      <c r="K37" s="1" t="s">
        <v>195</v>
      </c>
      <c r="L37" s="1" t="s">
        <v>196</v>
      </c>
      <c r="M37" s="4" t="str">
        <f t="shared" si="0"/>
        <v>Outstanding</v>
      </c>
      <c r="N37" s="13" t="s">
        <v>21</v>
      </c>
    </row>
    <row r="38" spans="1:14" ht="60" customHeight="1" x14ac:dyDescent="0.35">
      <c r="A38" s="11" t="s">
        <v>197</v>
      </c>
      <c r="B38" s="1" t="s">
        <v>198</v>
      </c>
      <c r="C38" s="2" t="s">
        <v>16</v>
      </c>
      <c r="D38" s="3" t="s">
        <v>17</v>
      </c>
      <c r="E38" s="4" t="s">
        <v>18</v>
      </c>
      <c r="F38" s="4" t="s">
        <v>19</v>
      </c>
      <c r="G38" s="4" t="s">
        <v>20</v>
      </c>
      <c r="H38" s="4" t="s">
        <v>21</v>
      </c>
      <c r="I38" s="5" t="s">
        <v>21</v>
      </c>
      <c r="J38" s="1" t="s">
        <v>199</v>
      </c>
      <c r="K38" s="1" t="s">
        <v>195</v>
      </c>
      <c r="L38" s="1" t="s">
        <v>200</v>
      </c>
      <c r="M38" s="4" t="str">
        <f t="shared" si="0"/>
        <v>Outstanding</v>
      </c>
      <c r="N38" s="13" t="s">
        <v>21</v>
      </c>
    </row>
    <row r="39" spans="1:14" ht="60" customHeight="1" x14ac:dyDescent="0.35">
      <c r="A39" s="11" t="s">
        <v>201</v>
      </c>
      <c r="B39" s="1" t="s">
        <v>202</v>
      </c>
      <c r="C39" s="2" t="s">
        <v>16</v>
      </c>
      <c r="D39" s="3" t="s">
        <v>17</v>
      </c>
      <c r="E39" s="4" t="s">
        <v>18</v>
      </c>
      <c r="F39" s="4" t="s">
        <v>19</v>
      </c>
      <c r="G39" s="4" t="s">
        <v>20</v>
      </c>
      <c r="H39" s="4" t="s">
        <v>21</v>
      </c>
      <c r="I39" s="5" t="s">
        <v>21</v>
      </c>
      <c r="J39" s="1" t="s">
        <v>203</v>
      </c>
      <c r="K39" s="1" t="s">
        <v>195</v>
      </c>
      <c r="L39" s="1" t="s">
        <v>204</v>
      </c>
      <c r="M39" s="4" t="str">
        <f t="shared" si="0"/>
        <v>Outstanding</v>
      </c>
      <c r="N39" s="13" t="s">
        <v>21</v>
      </c>
    </row>
    <row r="40" spans="1:14" ht="60" customHeight="1" x14ac:dyDescent="0.35">
      <c r="A40" s="11" t="s">
        <v>205</v>
      </c>
      <c r="B40" s="1" t="s">
        <v>206</v>
      </c>
      <c r="C40" s="2" t="s">
        <v>95</v>
      </c>
      <c r="D40" s="3" t="s">
        <v>17</v>
      </c>
      <c r="E40" s="4" t="s">
        <v>18</v>
      </c>
      <c r="F40" s="4" t="s">
        <v>19</v>
      </c>
      <c r="G40" s="4" t="s">
        <v>20</v>
      </c>
      <c r="H40" s="4" t="s">
        <v>21</v>
      </c>
      <c r="I40" s="5" t="s">
        <v>21</v>
      </c>
      <c r="J40" s="1" t="s">
        <v>207</v>
      </c>
      <c r="K40" s="1" t="s">
        <v>208</v>
      </c>
      <c r="L40" s="1" t="s">
        <v>209</v>
      </c>
      <c r="M40" s="4" t="str">
        <f t="shared" si="0"/>
        <v>Outstanding</v>
      </c>
      <c r="N40" s="13" t="s">
        <v>21</v>
      </c>
    </row>
    <row r="41" spans="1:14" ht="60" customHeight="1" x14ac:dyDescent="0.35">
      <c r="A41" s="11" t="s">
        <v>210</v>
      </c>
      <c r="B41" s="1" t="s">
        <v>211</v>
      </c>
      <c r="C41" s="2" t="s">
        <v>16</v>
      </c>
      <c r="D41" s="3" t="s">
        <v>17</v>
      </c>
      <c r="E41" s="4" t="s">
        <v>18</v>
      </c>
      <c r="F41" s="4" t="s">
        <v>19</v>
      </c>
      <c r="G41" s="4" t="s">
        <v>20</v>
      </c>
      <c r="H41" s="4" t="s">
        <v>21</v>
      </c>
      <c r="I41" s="5" t="s">
        <v>21</v>
      </c>
      <c r="J41" s="1" t="s">
        <v>212</v>
      </c>
      <c r="K41" s="1" t="s">
        <v>213</v>
      </c>
      <c r="L41" s="1" t="s">
        <v>214</v>
      </c>
      <c r="M41" s="4" t="str">
        <f t="shared" si="0"/>
        <v>Outstanding</v>
      </c>
      <c r="N41" s="13" t="s">
        <v>21</v>
      </c>
    </row>
    <row r="42" spans="1:14" ht="60" customHeight="1" x14ac:dyDescent="0.35">
      <c r="A42" s="11" t="s">
        <v>215</v>
      </c>
      <c r="B42" s="1" t="s">
        <v>216</v>
      </c>
      <c r="C42" s="2" t="s">
        <v>16</v>
      </c>
      <c r="D42" s="3" t="s">
        <v>17</v>
      </c>
      <c r="E42" s="4" t="s">
        <v>18</v>
      </c>
      <c r="F42" s="4" t="s">
        <v>19</v>
      </c>
      <c r="G42" s="4" t="s">
        <v>20</v>
      </c>
      <c r="H42" s="4" t="s">
        <v>21</v>
      </c>
      <c r="I42" s="5" t="s">
        <v>21</v>
      </c>
      <c r="J42" s="1" t="s">
        <v>217</v>
      </c>
      <c r="K42" s="1" t="s">
        <v>218</v>
      </c>
      <c r="L42" s="1" t="s">
        <v>219</v>
      </c>
      <c r="M42" s="4" t="str">
        <f t="shared" si="0"/>
        <v>Outstanding</v>
      </c>
      <c r="N42" s="13" t="s">
        <v>21</v>
      </c>
    </row>
    <row r="43" spans="1:14" ht="60" customHeight="1" x14ac:dyDescent="0.35">
      <c r="A43" s="11" t="s">
        <v>220</v>
      </c>
      <c r="B43" s="1" t="s">
        <v>221</v>
      </c>
      <c r="C43" s="2" t="s">
        <v>16</v>
      </c>
      <c r="D43" s="3" t="s">
        <v>222</v>
      </c>
      <c r="E43" s="4" t="s">
        <v>18</v>
      </c>
      <c r="F43" s="4" t="s">
        <v>19</v>
      </c>
      <c r="G43" s="4" t="s">
        <v>20</v>
      </c>
      <c r="H43" s="4" t="s">
        <v>21</v>
      </c>
      <c r="I43" s="5" t="s">
        <v>21</v>
      </c>
      <c r="J43" s="1" t="s">
        <v>223</v>
      </c>
      <c r="K43" s="1" t="s">
        <v>224</v>
      </c>
      <c r="L43" s="1" t="s">
        <v>225</v>
      </c>
      <c r="M43" s="4" t="str">
        <f t="shared" si="0"/>
        <v>Outstanding</v>
      </c>
      <c r="N43" s="13" t="s">
        <v>21</v>
      </c>
    </row>
    <row r="44" spans="1:14" ht="60" customHeight="1" x14ac:dyDescent="0.35">
      <c r="A44" s="11" t="s">
        <v>226</v>
      </c>
      <c r="B44" s="1" t="s">
        <v>227</v>
      </c>
      <c r="C44" s="2" t="s">
        <v>16</v>
      </c>
      <c r="D44" s="3" t="s">
        <v>222</v>
      </c>
      <c r="E44" s="4" t="s">
        <v>18</v>
      </c>
      <c r="F44" s="4" t="s">
        <v>19</v>
      </c>
      <c r="G44" s="4" t="s">
        <v>20</v>
      </c>
      <c r="H44" s="4" t="s">
        <v>21</v>
      </c>
      <c r="I44" s="5" t="s">
        <v>21</v>
      </c>
      <c r="J44" s="1" t="s">
        <v>228</v>
      </c>
      <c r="K44" s="1" t="s">
        <v>229</v>
      </c>
      <c r="L44" s="1" t="s">
        <v>230</v>
      </c>
      <c r="M44" s="4" t="str">
        <f t="shared" si="0"/>
        <v>Outstanding</v>
      </c>
      <c r="N44" s="13" t="s">
        <v>21</v>
      </c>
    </row>
    <row r="45" spans="1:14" ht="60" customHeight="1" x14ac:dyDescent="0.35">
      <c r="A45" s="11" t="s">
        <v>231</v>
      </c>
      <c r="B45" s="1" t="s">
        <v>232</v>
      </c>
      <c r="C45" s="2" t="s">
        <v>233</v>
      </c>
      <c r="D45" s="3" t="s">
        <v>222</v>
      </c>
      <c r="E45" s="4" t="s">
        <v>18</v>
      </c>
      <c r="F45" s="4" t="s">
        <v>19</v>
      </c>
      <c r="G45" s="4" t="s">
        <v>20</v>
      </c>
      <c r="H45" s="4" t="s">
        <v>21</v>
      </c>
      <c r="I45" s="5" t="s">
        <v>21</v>
      </c>
      <c r="J45" s="1" t="s">
        <v>234</v>
      </c>
      <c r="K45" s="1" t="s">
        <v>235</v>
      </c>
      <c r="L45" s="1" t="s">
        <v>236</v>
      </c>
      <c r="M45" s="4" t="str">
        <f t="shared" si="0"/>
        <v>Outstanding</v>
      </c>
      <c r="N45" s="13" t="s">
        <v>21</v>
      </c>
    </row>
    <row r="46" spans="1:14" ht="60" customHeight="1" x14ac:dyDescent="0.35">
      <c r="A46" s="11" t="s">
        <v>237</v>
      </c>
      <c r="B46" s="1" t="s">
        <v>238</v>
      </c>
      <c r="C46" s="2" t="s">
        <v>16</v>
      </c>
      <c r="D46" s="3" t="s">
        <v>222</v>
      </c>
      <c r="E46" s="4" t="s">
        <v>18</v>
      </c>
      <c r="F46" s="4" t="s">
        <v>19</v>
      </c>
      <c r="G46" s="4" t="s">
        <v>20</v>
      </c>
      <c r="H46" s="4" t="s">
        <v>21</v>
      </c>
      <c r="I46" s="5" t="s">
        <v>21</v>
      </c>
      <c r="J46" s="1" t="s">
        <v>239</v>
      </c>
      <c r="K46" s="1" t="s">
        <v>240</v>
      </c>
      <c r="L46" s="1" t="s">
        <v>241</v>
      </c>
      <c r="M46" s="4" t="str">
        <f t="shared" si="0"/>
        <v>Outstanding</v>
      </c>
      <c r="N46" s="13" t="s">
        <v>21</v>
      </c>
    </row>
    <row r="47" spans="1:14" ht="60" customHeight="1" x14ac:dyDescent="0.35">
      <c r="A47" s="11" t="s">
        <v>242</v>
      </c>
      <c r="B47" s="1" t="s">
        <v>243</v>
      </c>
      <c r="C47" s="2" t="s">
        <v>95</v>
      </c>
      <c r="D47" s="3" t="s">
        <v>222</v>
      </c>
      <c r="E47" s="4" t="s">
        <v>18</v>
      </c>
      <c r="F47" s="4" t="s">
        <v>19</v>
      </c>
      <c r="G47" s="4" t="s">
        <v>20</v>
      </c>
      <c r="H47" s="4" t="s">
        <v>21</v>
      </c>
      <c r="I47" s="5" t="s">
        <v>21</v>
      </c>
      <c r="J47" s="1" t="s">
        <v>244</v>
      </c>
      <c r="K47" s="1" t="s">
        <v>245</v>
      </c>
      <c r="L47" s="1" t="s">
        <v>246</v>
      </c>
      <c r="M47" s="4" t="str">
        <f t="shared" si="0"/>
        <v>Outstanding</v>
      </c>
      <c r="N47" s="13" t="s">
        <v>21</v>
      </c>
    </row>
    <row r="48" spans="1:14" ht="60" customHeight="1" x14ac:dyDescent="0.35">
      <c r="A48" s="11" t="s">
        <v>247</v>
      </c>
      <c r="B48" s="1" t="s">
        <v>248</v>
      </c>
      <c r="C48" s="2" t="s">
        <v>16</v>
      </c>
      <c r="D48" s="3" t="s">
        <v>222</v>
      </c>
      <c r="E48" s="4" t="s">
        <v>18</v>
      </c>
      <c r="F48" s="4" t="s">
        <v>19</v>
      </c>
      <c r="G48" s="4" t="s">
        <v>20</v>
      </c>
      <c r="H48" s="4" t="s">
        <v>21</v>
      </c>
      <c r="I48" s="5" t="s">
        <v>21</v>
      </c>
      <c r="J48" s="1" t="s">
        <v>249</v>
      </c>
      <c r="K48" s="1" t="s">
        <v>250</v>
      </c>
      <c r="L48" s="1" t="s">
        <v>251</v>
      </c>
      <c r="M48" s="4" t="str">
        <f t="shared" si="0"/>
        <v>Outstanding</v>
      </c>
      <c r="N48" s="13" t="s">
        <v>21</v>
      </c>
    </row>
    <row r="49" spans="1:14" ht="60" customHeight="1" x14ac:dyDescent="0.35">
      <c r="A49" s="11" t="s">
        <v>252</v>
      </c>
      <c r="B49" s="1" t="s">
        <v>253</v>
      </c>
      <c r="C49" s="2" t="s">
        <v>233</v>
      </c>
      <c r="D49" s="3" t="s">
        <v>222</v>
      </c>
      <c r="E49" s="4" t="s">
        <v>18</v>
      </c>
      <c r="F49" s="4" t="s">
        <v>19</v>
      </c>
      <c r="G49" s="4" t="s">
        <v>20</v>
      </c>
      <c r="H49" s="4" t="s">
        <v>21</v>
      </c>
      <c r="I49" s="5" t="s">
        <v>21</v>
      </c>
      <c r="J49" s="1" t="s">
        <v>254</v>
      </c>
      <c r="K49" s="1" t="s">
        <v>255</v>
      </c>
      <c r="L49" s="1" t="s">
        <v>256</v>
      </c>
      <c r="M49" s="4" t="str">
        <f t="shared" si="0"/>
        <v>Outstanding</v>
      </c>
      <c r="N49" s="13" t="s">
        <v>21</v>
      </c>
    </row>
    <row r="50" spans="1:14" ht="60" customHeight="1" x14ac:dyDescent="0.35">
      <c r="A50" s="11" t="s">
        <v>257</v>
      </c>
      <c r="B50" s="1" t="s">
        <v>258</v>
      </c>
      <c r="C50" s="2" t="s">
        <v>16</v>
      </c>
      <c r="D50" s="3" t="s">
        <v>222</v>
      </c>
      <c r="E50" s="4" t="s">
        <v>18</v>
      </c>
      <c r="F50" s="4" t="s">
        <v>19</v>
      </c>
      <c r="G50" s="4" t="s">
        <v>20</v>
      </c>
      <c r="H50" s="4" t="s">
        <v>21</v>
      </c>
      <c r="I50" s="5" t="s">
        <v>21</v>
      </c>
      <c r="J50" s="1" t="s">
        <v>259</v>
      </c>
      <c r="K50" s="1" t="s">
        <v>260</v>
      </c>
      <c r="L50" s="1" t="s">
        <v>261</v>
      </c>
      <c r="M50" s="4" t="str">
        <f t="shared" si="0"/>
        <v>Outstanding</v>
      </c>
      <c r="N50" s="13" t="s">
        <v>21</v>
      </c>
    </row>
    <row r="51" spans="1:14" ht="60" customHeight="1" x14ac:dyDescent="0.35">
      <c r="A51" s="11" t="s">
        <v>262</v>
      </c>
      <c r="B51" s="1" t="s">
        <v>263</v>
      </c>
      <c r="C51" s="2" t="s">
        <v>16</v>
      </c>
      <c r="D51" s="3" t="s">
        <v>222</v>
      </c>
      <c r="E51" s="4" t="s">
        <v>18</v>
      </c>
      <c r="F51" s="4" t="s">
        <v>19</v>
      </c>
      <c r="G51" s="4" t="s">
        <v>20</v>
      </c>
      <c r="H51" s="4" t="s">
        <v>21</v>
      </c>
      <c r="I51" s="5" t="s">
        <v>21</v>
      </c>
      <c r="J51" s="1" t="s">
        <v>264</v>
      </c>
      <c r="K51" s="1" t="s">
        <v>265</v>
      </c>
      <c r="L51" s="1" t="s">
        <v>266</v>
      </c>
      <c r="M51" s="4" t="str">
        <f t="shared" si="0"/>
        <v>Outstanding</v>
      </c>
      <c r="N51" s="13" t="s">
        <v>21</v>
      </c>
    </row>
    <row r="52" spans="1:14" ht="60" customHeight="1" x14ac:dyDescent="0.35">
      <c r="A52" s="11" t="s">
        <v>267</v>
      </c>
      <c r="B52" s="1" t="s">
        <v>268</v>
      </c>
      <c r="C52" s="2" t="s">
        <v>16</v>
      </c>
      <c r="D52" s="3" t="s">
        <v>222</v>
      </c>
      <c r="E52" s="4" t="s">
        <v>18</v>
      </c>
      <c r="F52" s="4" t="s">
        <v>19</v>
      </c>
      <c r="G52" s="4" t="s">
        <v>20</v>
      </c>
      <c r="H52" s="4" t="s">
        <v>21</v>
      </c>
      <c r="I52" s="5" t="s">
        <v>21</v>
      </c>
      <c r="J52" s="1" t="s">
        <v>269</v>
      </c>
      <c r="K52" s="1" t="s">
        <v>270</v>
      </c>
      <c r="L52" s="1" t="s">
        <v>271</v>
      </c>
      <c r="M52" s="4" t="str">
        <f t="shared" si="0"/>
        <v>Outstanding</v>
      </c>
      <c r="N52" s="13" t="s">
        <v>21</v>
      </c>
    </row>
    <row r="53" spans="1:14" ht="60" customHeight="1" x14ac:dyDescent="0.35">
      <c r="A53" s="11" t="s">
        <v>272</v>
      </c>
      <c r="B53" s="1" t="s">
        <v>273</v>
      </c>
      <c r="C53" s="2" t="s">
        <v>233</v>
      </c>
      <c r="D53" s="3" t="s">
        <v>222</v>
      </c>
      <c r="E53" s="4" t="s">
        <v>18</v>
      </c>
      <c r="F53" s="4" t="s">
        <v>19</v>
      </c>
      <c r="G53" s="4" t="s">
        <v>20</v>
      </c>
      <c r="H53" s="4" t="s">
        <v>21</v>
      </c>
      <c r="I53" s="5" t="s">
        <v>21</v>
      </c>
      <c r="J53" s="1" t="s">
        <v>274</v>
      </c>
      <c r="K53" s="1" t="s">
        <v>275</v>
      </c>
      <c r="L53" s="1" t="s">
        <v>276</v>
      </c>
      <c r="M53" s="4" t="str">
        <f t="shared" si="0"/>
        <v>Outstanding</v>
      </c>
      <c r="N53" s="13" t="s">
        <v>21</v>
      </c>
    </row>
    <row r="54" spans="1:14" ht="60" customHeight="1" x14ac:dyDescent="0.35">
      <c r="A54" s="11" t="s">
        <v>277</v>
      </c>
      <c r="B54" s="1" t="s">
        <v>278</v>
      </c>
      <c r="C54" s="2" t="s">
        <v>16</v>
      </c>
      <c r="D54" s="3" t="s">
        <v>222</v>
      </c>
      <c r="E54" s="4" t="s">
        <v>18</v>
      </c>
      <c r="F54" s="4" t="s">
        <v>19</v>
      </c>
      <c r="G54" s="4" t="s">
        <v>20</v>
      </c>
      <c r="H54" s="4" t="s">
        <v>21</v>
      </c>
      <c r="I54" s="5" t="s">
        <v>21</v>
      </c>
      <c r="J54" s="1" t="s">
        <v>279</v>
      </c>
      <c r="K54" s="1" t="s">
        <v>280</v>
      </c>
      <c r="L54" s="1" t="s">
        <v>281</v>
      </c>
      <c r="M54" s="4" t="str">
        <f t="shared" si="0"/>
        <v>Outstanding</v>
      </c>
      <c r="N54" s="13" t="s">
        <v>21</v>
      </c>
    </row>
    <row r="55" spans="1:14" ht="60" customHeight="1" x14ac:dyDescent="0.35">
      <c r="A55" s="11" t="s">
        <v>282</v>
      </c>
      <c r="B55" s="1" t="s">
        <v>283</v>
      </c>
      <c r="C55" s="2" t="s">
        <v>16</v>
      </c>
      <c r="D55" s="3" t="s">
        <v>222</v>
      </c>
      <c r="E55" s="4" t="s">
        <v>18</v>
      </c>
      <c r="F55" s="4" t="s">
        <v>19</v>
      </c>
      <c r="G55" s="4" t="s">
        <v>20</v>
      </c>
      <c r="H55" s="4" t="s">
        <v>21</v>
      </c>
      <c r="I55" s="5" t="s">
        <v>21</v>
      </c>
      <c r="J55" s="1" t="s">
        <v>279</v>
      </c>
      <c r="K55" s="1" t="s">
        <v>284</v>
      </c>
      <c r="L55" s="1" t="s">
        <v>285</v>
      </c>
      <c r="M55" s="4" t="str">
        <f t="shared" si="0"/>
        <v>Outstanding</v>
      </c>
      <c r="N55" s="13" t="s">
        <v>21</v>
      </c>
    </row>
    <row r="56" spans="1:14" ht="60" customHeight="1" x14ac:dyDescent="0.35">
      <c r="A56" s="11" t="s">
        <v>286</v>
      </c>
      <c r="B56" s="1" t="s">
        <v>287</v>
      </c>
      <c r="C56" s="2" t="s">
        <v>233</v>
      </c>
      <c r="D56" s="3" t="s">
        <v>222</v>
      </c>
      <c r="E56" s="4" t="s">
        <v>18</v>
      </c>
      <c r="F56" s="4" t="s">
        <v>19</v>
      </c>
      <c r="G56" s="4" t="s">
        <v>20</v>
      </c>
      <c r="H56" s="4" t="s">
        <v>21</v>
      </c>
      <c r="I56" s="5" t="s">
        <v>21</v>
      </c>
      <c r="J56" s="1" t="s">
        <v>288</v>
      </c>
      <c r="K56" s="1" t="s">
        <v>289</v>
      </c>
      <c r="L56" s="1" t="s">
        <v>290</v>
      </c>
      <c r="M56" s="4" t="str">
        <f t="shared" si="0"/>
        <v>Outstanding</v>
      </c>
      <c r="N56" s="13" t="s">
        <v>21</v>
      </c>
    </row>
    <row r="57" spans="1:14" ht="60" customHeight="1" x14ac:dyDescent="0.35">
      <c r="A57" s="11" t="s">
        <v>291</v>
      </c>
      <c r="B57" s="1" t="s">
        <v>292</v>
      </c>
      <c r="C57" s="2" t="s">
        <v>95</v>
      </c>
      <c r="D57" s="3" t="s">
        <v>222</v>
      </c>
      <c r="E57" s="4" t="s">
        <v>18</v>
      </c>
      <c r="F57" s="4" t="s">
        <v>19</v>
      </c>
      <c r="G57" s="4" t="s">
        <v>20</v>
      </c>
      <c r="H57" s="4" t="s">
        <v>21</v>
      </c>
      <c r="I57" s="5" t="s">
        <v>21</v>
      </c>
      <c r="J57" s="1" t="s">
        <v>293</v>
      </c>
      <c r="K57" s="1" t="s">
        <v>294</v>
      </c>
      <c r="L57" s="1" t="s">
        <v>295</v>
      </c>
      <c r="M57" s="4" t="str">
        <f t="shared" si="0"/>
        <v>Outstanding</v>
      </c>
      <c r="N57" s="13" t="s">
        <v>21</v>
      </c>
    </row>
    <row r="58" spans="1:14" ht="60" customHeight="1" x14ac:dyDescent="0.35">
      <c r="A58" s="11" t="s">
        <v>296</v>
      </c>
      <c r="B58" s="1" t="s">
        <v>297</v>
      </c>
      <c r="C58" s="2" t="s">
        <v>16</v>
      </c>
      <c r="D58" s="3" t="s">
        <v>222</v>
      </c>
      <c r="E58" s="4" t="s">
        <v>18</v>
      </c>
      <c r="F58" s="4" t="s">
        <v>19</v>
      </c>
      <c r="G58" s="4" t="s">
        <v>20</v>
      </c>
      <c r="H58" s="4" t="s">
        <v>21</v>
      </c>
      <c r="I58" s="5" t="s">
        <v>21</v>
      </c>
      <c r="J58" s="1" t="s">
        <v>298</v>
      </c>
      <c r="K58" s="1" t="s">
        <v>299</v>
      </c>
      <c r="L58" s="1" t="s">
        <v>300</v>
      </c>
      <c r="M58" s="4" t="str">
        <f t="shared" si="0"/>
        <v>Outstanding</v>
      </c>
      <c r="N58" s="13" t="s">
        <v>21</v>
      </c>
    </row>
    <row r="59" spans="1:14" ht="60" customHeight="1" x14ac:dyDescent="0.35">
      <c r="A59" s="11" t="s">
        <v>301</v>
      </c>
      <c r="B59" s="1" t="s">
        <v>302</v>
      </c>
      <c r="C59" s="2" t="s">
        <v>16</v>
      </c>
      <c r="D59" s="3" t="s">
        <v>222</v>
      </c>
      <c r="E59" s="4" t="s">
        <v>18</v>
      </c>
      <c r="F59" s="4" t="s">
        <v>19</v>
      </c>
      <c r="G59" s="4" t="s">
        <v>20</v>
      </c>
      <c r="H59" s="4" t="s">
        <v>21</v>
      </c>
      <c r="I59" s="5" t="s">
        <v>21</v>
      </c>
      <c r="J59" s="1" t="s">
        <v>303</v>
      </c>
      <c r="K59" s="1" t="s">
        <v>304</v>
      </c>
      <c r="L59" s="1" t="s">
        <v>305</v>
      </c>
      <c r="M59" s="4" t="str">
        <f t="shared" si="0"/>
        <v>Outstanding</v>
      </c>
      <c r="N59" s="13" t="s">
        <v>21</v>
      </c>
    </row>
    <row r="60" spans="1:14" ht="60" customHeight="1" x14ac:dyDescent="0.35">
      <c r="A60" s="11" t="s">
        <v>306</v>
      </c>
      <c r="B60" s="1" t="s">
        <v>307</v>
      </c>
      <c r="C60" s="2" t="s">
        <v>16</v>
      </c>
      <c r="D60" s="3" t="s">
        <v>222</v>
      </c>
      <c r="E60" s="4" t="s">
        <v>18</v>
      </c>
      <c r="F60" s="4" t="s">
        <v>19</v>
      </c>
      <c r="G60" s="4" t="s">
        <v>20</v>
      </c>
      <c r="H60" s="4" t="s">
        <v>21</v>
      </c>
      <c r="I60" s="5" t="s">
        <v>21</v>
      </c>
      <c r="J60" s="1" t="s">
        <v>308</v>
      </c>
      <c r="K60" s="1" t="s">
        <v>309</v>
      </c>
      <c r="L60" s="1" t="s">
        <v>310</v>
      </c>
      <c r="M60" s="4" t="str">
        <f t="shared" si="0"/>
        <v>Outstanding</v>
      </c>
      <c r="N60" s="13" t="s">
        <v>21</v>
      </c>
    </row>
    <row r="61" spans="1:14" ht="60" customHeight="1" x14ac:dyDescent="0.35">
      <c r="A61" s="11" t="s">
        <v>311</v>
      </c>
      <c r="B61" s="1" t="s">
        <v>312</v>
      </c>
      <c r="C61" s="2" t="s">
        <v>95</v>
      </c>
      <c r="D61" s="3" t="s">
        <v>222</v>
      </c>
      <c r="E61" s="4" t="s">
        <v>18</v>
      </c>
      <c r="F61" s="4" t="s">
        <v>19</v>
      </c>
      <c r="G61" s="4" t="s">
        <v>20</v>
      </c>
      <c r="H61" s="4" t="s">
        <v>21</v>
      </c>
      <c r="I61" s="5" t="s">
        <v>21</v>
      </c>
      <c r="J61" s="1" t="s">
        <v>313</v>
      </c>
      <c r="K61" s="1" t="s">
        <v>314</v>
      </c>
      <c r="L61" s="1" t="s">
        <v>315</v>
      </c>
      <c r="M61" s="4" t="str">
        <f t="shared" si="0"/>
        <v>Outstanding</v>
      </c>
      <c r="N61" s="13" t="s">
        <v>21</v>
      </c>
    </row>
    <row r="62" spans="1:14" ht="60" customHeight="1" x14ac:dyDescent="0.35">
      <c r="A62" s="11" t="s">
        <v>316</v>
      </c>
      <c r="B62" s="1" t="s">
        <v>317</v>
      </c>
      <c r="C62" s="2" t="s">
        <v>95</v>
      </c>
      <c r="D62" s="3" t="s">
        <v>222</v>
      </c>
      <c r="E62" s="4" t="s">
        <v>18</v>
      </c>
      <c r="F62" s="4" t="s">
        <v>19</v>
      </c>
      <c r="G62" s="4" t="s">
        <v>20</v>
      </c>
      <c r="H62" s="4" t="s">
        <v>21</v>
      </c>
      <c r="I62" s="5" t="s">
        <v>21</v>
      </c>
      <c r="J62" s="1" t="s">
        <v>318</v>
      </c>
      <c r="K62" s="1" t="s">
        <v>319</v>
      </c>
      <c r="L62" s="1" t="s">
        <v>320</v>
      </c>
      <c r="M62" s="4" t="str">
        <f t="shared" si="0"/>
        <v>Outstanding</v>
      </c>
      <c r="N62" s="13" t="s">
        <v>21</v>
      </c>
    </row>
    <row r="63" spans="1:14" ht="60" customHeight="1" x14ac:dyDescent="0.35">
      <c r="A63" s="11" t="s">
        <v>321</v>
      </c>
      <c r="B63" s="1" t="s">
        <v>322</v>
      </c>
      <c r="C63" s="2" t="s">
        <v>233</v>
      </c>
      <c r="D63" s="3" t="s">
        <v>222</v>
      </c>
      <c r="E63" s="4" t="s">
        <v>18</v>
      </c>
      <c r="F63" s="4" t="s">
        <v>19</v>
      </c>
      <c r="G63" s="4" t="s">
        <v>20</v>
      </c>
      <c r="H63" s="4" t="s">
        <v>21</v>
      </c>
      <c r="I63" s="5" t="s">
        <v>21</v>
      </c>
      <c r="J63" s="1" t="s">
        <v>323</v>
      </c>
      <c r="K63" s="1" t="s">
        <v>324</v>
      </c>
      <c r="L63" s="1" t="s">
        <v>325</v>
      </c>
      <c r="M63" s="4" t="str">
        <f t="shared" si="0"/>
        <v>Outstanding</v>
      </c>
      <c r="N63" s="13" t="s">
        <v>21</v>
      </c>
    </row>
    <row r="64" spans="1:14" ht="60" customHeight="1" x14ac:dyDescent="0.35">
      <c r="A64" s="11" t="s">
        <v>326</v>
      </c>
      <c r="B64" s="1" t="s">
        <v>327</v>
      </c>
      <c r="C64" s="2" t="s">
        <v>16</v>
      </c>
      <c r="D64" s="3" t="s">
        <v>222</v>
      </c>
      <c r="E64" s="4" t="s">
        <v>18</v>
      </c>
      <c r="F64" s="4" t="s">
        <v>19</v>
      </c>
      <c r="G64" s="4" t="s">
        <v>20</v>
      </c>
      <c r="H64" s="4" t="s">
        <v>21</v>
      </c>
      <c r="I64" s="5" t="s">
        <v>21</v>
      </c>
      <c r="J64" s="1" t="s">
        <v>328</v>
      </c>
      <c r="K64" s="1" t="s">
        <v>329</v>
      </c>
      <c r="L64" s="1" t="s">
        <v>330</v>
      </c>
      <c r="M64" s="4" t="str">
        <f t="shared" si="0"/>
        <v>Outstanding</v>
      </c>
      <c r="N64" s="13" t="s">
        <v>21</v>
      </c>
    </row>
    <row r="65" spans="1:14" ht="60" customHeight="1" x14ac:dyDescent="0.35">
      <c r="A65" s="11" t="s">
        <v>331</v>
      </c>
      <c r="B65" s="1" t="s">
        <v>332</v>
      </c>
      <c r="C65" s="2" t="s">
        <v>16</v>
      </c>
      <c r="D65" s="3" t="s">
        <v>222</v>
      </c>
      <c r="E65" s="4" t="s">
        <v>18</v>
      </c>
      <c r="F65" s="4" t="s">
        <v>19</v>
      </c>
      <c r="G65" s="4" t="s">
        <v>20</v>
      </c>
      <c r="H65" s="4" t="s">
        <v>21</v>
      </c>
      <c r="I65" s="5" t="s">
        <v>21</v>
      </c>
      <c r="J65" s="1" t="s">
        <v>333</v>
      </c>
      <c r="K65" s="1" t="s">
        <v>334</v>
      </c>
      <c r="L65" s="1" t="s">
        <v>335</v>
      </c>
      <c r="M65" s="4" t="str">
        <f t="shared" si="0"/>
        <v>Outstanding</v>
      </c>
      <c r="N65" s="13" t="s">
        <v>21</v>
      </c>
    </row>
    <row r="66" spans="1:14" ht="60" customHeight="1" x14ac:dyDescent="0.35">
      <c r="A66" s="11" t="s">
        <v>336</v>
      </c>
      <c r="B66" s="1" t="s">
        <v>337</v>
      </c>
      <c r="C66" s="2" t="s">
        <v>16</v>
      </c>
      <c r="D66" s="3" t="s">
        <v>222</v>
      </c>
      <c r="E66" s="4" t="s">
        <v>18</v>
      </c>
      <c r="F66" s="4" t="s">
        <v>19</v>
      </c>
      <c r="G66" s="4" t="s">
        <v>20</v>
      </c>
      <c r="H66" s="4" t="s">
        <v>21</v>
      </c>
      <c r="I66" s="5" t="s">
        <v>21</v>
      </c>
      <c r="J66" s="1" t="s">
        <v>338</v>
      </c>
      <c r="K66" s="1" t="s">
        <v>334</v>
      </c>
      <c r="L66" s="1" t="s">
        <v>339</v>
      </c>
      <c r="M66" s="4" t="str">
        <f t="shared" si="0"/>
        <v>Outstanding</v>
      </c>
      <c r="N66" s="13" t="s">
        <v>21</v>
      </c>
    </row>
    <row r="67" spans="1:14" ht="60" customHeight="1" x14ac:dyDescent="0.35">
      <c r="A67" s="11" t="s">
        <v>340</v>
      </c>
      <c r="B67" s="1" t="s">
        <v>341</v>
      </c>
      <c r="C67" s="2" t="s">
        <v>233</v>
      </c>
      <c r="D67" s="3" t="s">
        <v>222</v>
      </c>
      <c r="E67" s="4" t="s">
        <v>18</v>
      </c>
      <c r="F67" s="4" t="s">
        <v>19</v>
      </c>
      <c r="G67" s="4" t="s">
        <v>20</v>
      </c>
      <c r="H67" s="4" t="s">
        <v>21</v>
      </c>
      <c r="I67" s="5" t="s">
        <v>21</v>
      </c>
      <c r="J67" s="1" t="s">
        <v>342</v>
      </c>
      <c r="K67" s="1" t="s">
        <v>343</v>
      </c>
      <c r="L67" s="1" t="s">
        <v>344</v>
      </c>
      <c r="M67" s="4" t="str">
        <f t="shared" si="0"/>
        <v>Outstanding</v>
      </c>
      <c r="N67" s="13" t="s">
        <v>21</v>
      </c>
    </row>
    <row r="68" spans="1:14" ht="60" customHeight="1" x14ac:dyDescent="0.35">
      <c r="A68" s="11" t="s">
        <v>345</v>
      </c>
      <c r="B68" s="1" t="s">
        <v>346</v>
      </c>
      <c r="C68" s="2" t="s">
        <v>233</v>
      </c>
      <c r="D68" s="3" t="s">
        <v>222</v>
      </c>
      <c r="E68" s="4" t="s">
        <v>18</v>
      </c>
      <c r="F68" s="4" t="s">
        <v>19</v>
      </c>
      <c r="G68" s="4" t="s">
        <v>20</v>
      </c>
      <c r="H68" s="4" t="s">
        <v>21</v>
      </c>
      <c r="I68" s="5" t="s">
        <v>21</v>
      </c>
      <c r="J68" s="1" t="s">
        <v>347</v>
      </c>
      <c r="K68" s="1" t="s">
        <v>348</v>
      </c>
      <c r="L68" s="1" t="s">
        <v>349</v>
      </c>
      <c r="M68" s="4" t="str">
        <f t="shared" si="0"/>
        <v>Outstanding</v>
      </c>
      <c r="N68" s="13" t="s">
        <v>21</v>
      </c>
    </row>
    <row r="69" spans="1:14" ht="60" customHeight="1" x14ac:dyDescent="0.35">
      <c r="A69" s="11" t="s">
        <v>350</v>
      </c>
      <c r="B69" s="1" t="s">
        <v>351</v>
      </c>
      <c r="C69" s="2" t="s">
        <v>16</v>
      </c>
      <c r="D69" s="3" t="s">
        <v>222</v>
      </c>
      <c r="E69" s="4" t="s">
        <v>18</v>
      </c>
      <c r="F69" s="4" t="s">
        <v>19</v>
      </c>
      <c r="G69" s="4" t="s">
        <v>20</v>
      </c>
      <c r="H69" s="4" t="s">
        <v>21</v>
      </c>
      <c r="I69" s="5" t="s">
        <v>21</v>
      </c>
      <c r="J69" s="1" t="s">
        <v>352</v>
      </c>
      <c r="K69" s="1" t="s">
        <v>353</v>
      </c>
      <c r="L69" s="1" t="s">
        <v>354</v>
      </c>
      <c r="M69" s="4" t="str">
        <f t="shared" si="0"/>
        <v>Outstanding</v>
      </c>
      <c r="N69" s="13" t="s">
        <v>21</v>
      </c>
    </row>
    <row r="70" spans="1:14" ht="60" customHeight="1" x14ac:dyDescent="0.35">
      <c r="A70" s="11" t="s">
        <v>355</v>
      </c>
      <c r="B70" s="1" t="s">
        <v>356</v>
      </c>
      <c r="C70" s="2" t="s">
        <v>16</v>
      </c>
      <c r="D70" s="3" t="s">
        <v>222</v>
      </c>
      <c r="E70" s="4" t="s">
        <v>18</v>
      </c>
      <c r="F70" s="4" t="s">
        <v>19</v>
      </c>
      <c r="G70" s="4" t="s">
        <v>20</v>
      </c>
      <c r="H70" s="4" t="s">
        <v>21</v>
      </c>
      <c r="I70" s="5" t="s">
        <v>21</v>
      </c>
      <c r="J70" s="1" t="s">
        <v>357</v>
      </c>
      <c r="K70" s="1" t="s">
        <v>358</v>
      </c>
      <c r="L70" s="1" t="s">
        <v>359</v>
      </c>
      <c r="M70" s="4" t="str">
        <f t="shared" si="0"/>
        <v>Outstanding</v>
      </c>
      <c r="N70" s="13" t="s">
        <v>21</v>
      </c>
    </row>
    <row r="71" spans="1:14" ht="60" customHeight="1" x14ac:dyDescent="0.35">
      <c r="A71" s="11" t="s">
        <v>360</v>
      </c>
      <c r="B71" s="1" t="s">
        <v>361</v>
      </c>
      <c r="C71" s="2" t="s">
        <v>16</v>
      </c>
      <c r="D71" s="3" t="s">
        <v>222</v>
      </c>
      <c r="E71" s="4" t="s">
        <v>18</v>
      </c>
      <c r="F71" s="4" t="s">
        <v>19</v>
      </c>
      <c r="G71" s="4" t="s">
        <v>20</v>
      </c>
      <c r="H71" s="4" t="s">
        <v>21</v>
      </c>
      <c r="I71" s="5" t="s">
        <v>21</v>
      </c>
      <c r="J71" s="1" t="s">
        <v>362</v>
      </c>
      <c r="K71" s="1" t="s">
        <v>363</v>
      </c>
      <c r="L71" s="1" t="s">
        <v>364</v>
      </c>
      <c r="M71" s="4" t="str">
        <f t="shared" si="0"/>
        <v>Outstanding</v>
      </c>
      <c r="N71" s="13" t="s">
        <v>21</v>
      </c>
    </row>
    <row r="72" spans="1:14" ht="60" customHeight="1" x14ac:dyDescent="0.35">
      <c r="A72" s="11" t="s">
        <v>365</v>
      </c>
      <c r="B72" s="1" t="s">
        <v>366</v>
      </c>
      <c r="C72" s="2" t="s">
        <v>16</v>
      </c>
      <c r="D72" s="3" t="s">
        <v>222</v>
      </c>
      <c r="E72" s="4" t="s">
        <v>18</v>
      </c>
      <c r="F72" s="4" t="s">
        <v>19</v>
      </c>
      <c r="G72" s="4" t="s">
        <v>20</v>
      </c>
      <c r="H72" s="4" t="s">
        <v>21</v>
      </c>
      <c r="I72" s="5" t="s">
        <v>21</v>
      </c>
      <c r="J72" s="1" t="s">
        <v>367</v>
      </c>
      <c r="K72" s="1" t="s">
        <v>368</v>
      </c>
      <c r="L72" s="1" t="s">
        <v>369</v>
      </c>
      <c r="M72" s="4" t="str">
        <f t="shared" si="0"/>
        <v>Outstanding</v>
      </c>
      <c r="N72" s="13" t="s">
        <v>21</v>
      </c>
    </row>
    <row r="73" spans="1:14" ht="60" customHeight="1" x14ac:dyDescent="0.35">
      <c r="A73" s="11" t="s">
        <v>370</v>
      </c>
      <c r="B73" s="1" t="s">
        <v>371</v>
      </c>
      <c r="C73" s="2" t="s">
        <v>16</v>
      </c>
      <c r="D73" s="3" t="s">
        <v>222</v>
      </c>
      <c r="E73" s="4" t="s">
        <v>18</v>
      </c>
      <c r="F73" s="4" t="s">
        <v>19</v>
      </c>
      <c r="G73" s="4" t="s">
        <v>20</v>
      </c>
      <c r="H73" s="4" t="s">
        <v>21</v>
      </c>
      <c r="I73" s="5" t="s">
        <v>21</v>
      </c>
      <c r="J73" s="1" t="s">
        <v>372</v>
      </c>
      <c r="K73" s="1" t="s">
        <v>373</v>
      </c>
      <c r="L73" s="1" t="s">
        <v>374</v>
      </c>
      <c r="M73" s="4" t="str">
        <f t="shared" si="0"/>
        <v>Outstanding</v>
      </c>
      <c r="N73" s="13" t="s">
        <v>21</v>
      </c>
    </row>
    <row r="74" spans="1:14" ht="60" customHeight="1" x14ac:dyDescent="0.35">
      <c r="A74" s="11" t="s">
        <v>375</v>
      </c>
      <c r="B74" s="1" t="s">
        <v>376</v>
      </c>
      <c r="C74" s="2" t="s">
        <v>16</v>
      </c>
      <c r="D74" s="3" t="s">
        <v>222</v>
      </c>
      <c r="E74" s="4" t="s">
        <v>18</v>
      </c>
      <c r="F74" s="4" t="s">
        <v>19</v>
      </c>
      <c r="G74" s="4" t="s">
        <v>20</v>
      </c>
      <c r="H74" s="4" t="s">
        <v>21</v>
      </c>
      <c r="I74" s="5" t="s">
        <v>21</v>
      </c>
      <c r="J74" s="1" t="s">
        <v>377</v>
      </c>
      <c r="K74" s="1" t="s">
        <v>378</v>
      </c>
      <c r="L74" s="1" t="s">
        <v>379</v>
      </c>
      <c r="M74" s="4" t="str">
        <f t="shared" si="0"/>
        <v>Outstanding</v>
      </c>
      <c r="N74" s="13" t="s">
        <v>21</v>
      </c>
    </row>
    <row r="75" spans="1:14" ht="60" customHeight="1" x14ac:dyDescent="0.35">
      <c r="A75" s="11" t="s">
        <v>380</v>
      </c>
      <c r="B75" s="1" t="s">
        <v>381</v>
      </c>
      <c r="C75" s="2" t="s">
        <v>16</v>
      </c>
      <c r="D75" s="3" t="s">
        <v>222</v>
      </c>
      <c r="E75" s="4" t="s">
        <v>18</v>
      </c>
      <c r="F75" s="4" t="s">
        <v>19</v>
      </c>
      <c r="G75" s="4" t="s">
        <v>20</v>
      </c>
      <c r="H75" s="4" t="s">
        <v>21</v>
      </c>
      <c r="I75" s="5" t="s">
        <v>21</v>
      </c>
      <c r="J75" s="1" t="s">
        <v>382</v>
      </c>
      <c r="K75" s="1" t="s">
        <v>383</v>
      </c>
      <c r="L75" s="1" t="s">
        <v>384</v>
      </c>
      <c r="M75" s="4" t="str">
        <f t="shared" si="0"/>
        <v>Outstanding</v>
      </c>
      <c r="N75" s="13" t="s">
        <v>21</v>
      </c>
    </row>
    <row r="76" spans="1:14" ht="60" customHeight="1" x14ac:dyDescent="0.35">
      <c r="A76" s="11" t="s">
        <v>385</v>
      </c>
      <c r="B76" s="1" t="s">
        <v>386</v>
      </c>
      <c r="C76" s="2" t="s">
        <v>16</v>
      </c>
      <c r="D76" s="3" t="s">
        <v>222</v>
      </c>
      <c r="E76" s="4" t="s">
        <v>18</v>
      </c>
      <c r="F76" s="4" t="s">
        <v>19</v>
      </c>
      <c r="G76" s="4" t="s">
        <v>20</v>
      </c>
      <c r="H76" s="4" t="s">
        <v>21</v>
      </c>
      <c r="I76" s="5" t="s">
        <v>21</v>
      </c>
      <c r="J76" s="1" t="s">
        <v>387</v>
      </c>
      <c r="K76" s="1" t="s">
        <v>388</v>
      </c>
      <c r="L76" s="1" t="s">
        <v>389</v>
      </c>
      <c r="M76" s="4" t="str">
        <f t="shared" si="0"/>
        <v>Outstanding</v>
      </c>
      <c r="N76" s="13" t="s">
        <v>21</v>
      </c>
    </row>
    <row r="77" spans="1:14" ht="60" customHeight="1" x14ac:dyDescent="0.35">
      <c r="A77" s="11" t="s">
        <v>390</v>
      </c>
      <c r="B77" s="1" t="s">
        <v>391</v>
      </c>
      <c r="C77" s="2" t="s">
        <v>16</v>
      </c>
      <c r="D77" s="3" t="s">
        <v>222</v>
      </c>
      <c r="E77" s="4" t="s">
        <v>18</v>
      </c>
      <c r="F77" s="4" t="s">
        <v>19</v>
      </c>
      <c r="G77" s="4" t="s">
        <v>20</v>
      </c>
      <c r="H77" s="4" t="s">
        <v>21</v>
      </c>
      <c r="I77" s="5" t="s">
        <v>21</v>
      </c>
      <c r="J77" s="1" t="s">
        <v>392</v>
      </c>
      <c r="K77" s="1" t="s">
        <v>393</v>
      </c>
      <c r="L77" s="1" t="s">
        <v>394</v>
      </c>
      <c r="M77" s="4" t="str">
        <f t="shared" si="0"/>
        <v>Outstanding</v>
      </c>
      <c r="N77" s="13" t="s">
        <v>21</v>
      </c>
    </row>
    <row r="78" spans="1:14" ht="60" customHeight="1" x14ac:dyDescent="0.35">
      <c r="A78" s="11" t="s">
        <v>395</v>
      </c>
      <c r="B78" s="1" t="s">
        <v>396</v>
      </c>
      <c r="C78" s="2" t="s">
        <v>16</v>
      </c>
      <c r="D78" s="3" t="s">
        <v>222</v>
      </c>
      <c r="E78" s="4" t="s">
        <v>18</v>
      </c>
      <c r="F78" s="4" t="s">
        <v>19</v>
      </c>
      <c r="G78" s="4" t="s">
        <v>20</v>
      </c>
      <c r="H78" s="4" t="s">
        <v>21</v>
      </c>
      <c r="I78" s="5" t="s">
        <v>21</v>
      </c>
      <c r="J78" s="1" t="s">
        <v>397</v>
      </c>
      <c r="K78" s="1" t="s">
        <v>398</v>
      </c>
      <c r="L78" s="1" t="s">
        <v>399</v>
      </c>
      <c r="M78" s="4" t="str">
        <f t="shared" si="0"/>
        <v>Outstanding</v>
      </c>
      <c r="N78" s="13" t="s">
        <v>21</v>
      </c>
    </row>
    <row r="79" spans="1:14" ht="60" customHeight="1" x14ac:dyDescent="0.35">
      <c r="A79" s="11" t="s">
        <v>400</v>
      </c>
      <c r="B79" s="1" t="s">
        <v>401</v>
      </c>
      <c r="C79" s="2" t="s">
        <v>16</v>
      </c>
      <c r="D79" s="3" t="s">
        <v>222</v>
      </c>
      <c r="E79" s="4" t="s">
        <v>18</v>
      </c>
      <c r="F79" s="4" t="s">
        <v>19</v>
      </c>
      <c r="G79" s="4" t="s">
        <v>20</v>
      </c>
      <c r="H79" s="4" t="s">
        <v>21</v>
      </c>
      <c r="I79" s="5" t="s">
        <v>21</v>
      </c>
      <c r="J79" s="1" t="s">
        <v>402</v>
      </c>
      <c r="K79" s="1" t="s">
        <v>403</v>
      </c>
      <c r="L79" s="1" t="s">
        <v>404</v>
      </c>
      <c r="M79" s="4" t="str">
        <f t="shared" si="0"/>
        <v>Outstanding</v>
      </c>
      <c r="N79" s="13" t="s">
        <v>21</v>
      </c>
    </row>
    <row r="80" spans="1:14" ht="60" customHeight="1" x14ac:dyDescent="0.35">
      <c r="A80" s="11" t="s">
        <v>405</v>
      </c>
      <c r="B80" s="1" t="s">
        <v>406</v>
      </c>
      <c r="C80" s="2" t="s">
        <v>16</v>
      </c>
      <c r="D80" s="3" t="s">
        <v>222</v>
      </c>
      <c r="E80" s="4" t="s">
        <v>18</v>
      </c>
      <c r="F80" s="4" t="s">
        <v>19</v>
      </c>
      <c r="G80" s="4" t="s">
        <v>20</v>
      </c>
      <c r="H80" s="4" t="s">
        <v>21</v>
      </c>
      <c r="I80" s="5" t="s">
        <v>21</v>
      </c>
      <c r="J80" s="1" t="s">
        <v>407</v>
      </c>
      <c r="K80" s="1" t="s">
        <v>408</v>
      </c>
      <c r="L80" s="1" t="s">
        <v>409</v>
      </c>
      <c r="M80" s="4" t="str">
        <f t="shared" si="0"/>
        <v>Outstanding</v>
      </c>
      <c r="N80" s="13" t="s">
        <v>21</v>
      </c>
    </row>
    <row r="81" spans="1:14" ht="60" customHeight="1" x14ac:dyDescent="0.35">
      <c r="A81" s="11" t="s">
        <v>410</v>
      </c>
      <c r="B81" s="1" t="s">
        <v>411</v>
      </c>
      <c r="C81" s="2" t="s">
        <v>16</v>
      </c>
      <c r="D81" s="3" t="s">
        <v>222</v>
      </c>
      <c r="E81" s="4" t="s">
        <v>18</v>
      </c>
      <c r="F81" s="4" t="s">
        <v>19</v>
      </c>
      <c r="G81" s="4" t="s">
        <v>20</v>
      </c>
      <c r="H81" s="4" t="s">
        <v>21</v>
      </c>
      <c r="I81" s="5" t="s">
        <v>21</v>
      </c>
      <c r="J81" s="1" t="s">
        <v>412</v>
      </c>
      <c r="K81" s="1" t="s">
        <v>413</v>
      </c>
      <c r="L81" s="1" t="s">
        <v>414</v>
      </c>
      <c r="M81" s="4" t="str">
        <f t="shared" si="0"/>
        <v>Outstanding</v>
      </c>
      <c r="N81" s="13" t="s">
        <v>21</v>
      </c>
    </row>
    <row r="82" spans="1:14" ht="60" customHeight="1" x14ac:dyDescent="0.35">
      <c r="A82" s="11" t="s">
        <v>415</v>
      </c>
      <c r="B82" s="1" t="s">
        <v>416</v>
      </c>
      <c r="C82" s="2" t="s">
        <v>16</v>
      </c>
      <c r="D82" s="3" t="s">
        <v>222</v>
      </c>
      <c r="E82" s="4" t="s">
        <v>18</v>
      </c>
      <c r="F82" s="4" t="s">
        <v>19</v>
      </c>
      <c r="G82" s="4" t="s">
        <v>20</v>
      </c>
      <c r="H82" s="4" t="s">
        <v>21</v>
      </c>
      <c r="I82" s="5" t="s">
        <v>21</v>
      </c>
      <c r="J82" s="1" t="s">
        <v>417</v>
      </c>
      <c r="K82" s="1" t="s">
        <v>418</v>
      </c>
      <c r="L82" s="1" t="s">
        <v>419</v>
      </c>
      <c r="M82" s="4" t="str">
        <f t="shared" si="0"/>
        <v>Outstanding</v>
      </c>
      <c r="N82" s="13" t="s">
        <v>21</v>
      </c>
    </row>
    <row r="83" spans="1:14" ht="60" customHeight="1" x14ac:dyDescent="0.35">
      <c r="A83" s="11" t="s">
        <v>420</v>
      </c>
      <c r="B83" s="1" t="s">
        <v>421</v>
      </c>
      <c r="C83" s="2" t="s">
        <v>233</v>
      </c>
      <c r="D83" s="3" t="s">
        <v>222</v>
      </c>
      <c r="E83" s="4" t="s">
        <v>18</v>
      </c>
      <c r="F83" s="4" t="s">
        <v>19</v>
      </c>
      <c r="G83" s="4" t="s">
        <v>20</v>
      </c>
      <c r="H83" s="4" t="s">
        <v>21</v>
      </c>
      <c r="I83" s="5" t="s">
        <v>21</v>
      </c>
      <c r="J83" s="1" t="s">
        <v>422</v>
      </c>
      <c r="K83" s="1" t="s">
        <v>423</v>
      </c>
      <c r="L83" s="1" t="s">
        <v>424</v>
      </c>
      <c r="M83" s="4" t="str">
        <f t="shared" si="0"/>
        <v>Outstanding</v>
      </c>
      <c r="N83" s="13" t="s">
        <v>21</v>
      </c>
    </row>
    <row r="84" spans="1:14" ht="60" customHeight="1" x14ac:dyDescent="0.35">
      <c r="A84" s="11" t="s">
        <v>425</v>
      </c>
      <c r="B84" s="1" t="s">
        <v>426</v>
      </c>
      <c r="C84" s="2" t="s">
        <v>233</v>
      </c>
      <c r="D84" s="3" t="s">
        <v>222</v>
      </c>
      <c r="E84" s="4" t="s">
        <v>18</v>
      </c>
      <c r="F84" s="4" t="s">
        <v>19</v>
      </c>
      <c r="G84" s="4" t="s">
        <v>20</v>
      </c>
      <c r="H84" s="4" t="s">
        <v>21</v>
      </c>
      <c r="I84" s="5" t="s">
        <v>21</v>
      </c>
      <c r="J84" s="1" t="s">
        <v>427</v>
      </c>
      <c r="K84" s="1" t="s">
        <v>428</v>
      </c>
      <c r="L84" s="1" t="s">
        <v>429</v>
      </c>
      <c r="M84" s="4" t="str">
        <f t="shared" si="0"/>
        <v>Outstanding</v>
      </c>
      <c r="N84" s="13" t="s">
        <v>21</v>
      </c>
    </row>
    <row r="85" spans="1:14" ht="60" customHeight="1" x14ac:dyDescent="0.35">
      <c r="A85" s="11" t="s">
        <v>430</v>
      </c>
      <c r="B85" s="1" t="s">
        <v>431</v>
      </c>
      <c r="C85" s="2" t="s">
        <v>16</v>
      </c>
      <c r="D85" s="3" t="s">
        <v>222</v>
      </c>
      <c r="E85" s="4" t="s">
        <v>18</v>
      </c>
      <c r="F85" s="4" t="s">
        <v>19</v>
      </c>
      <c r="G85" s="4" t="s">
        <v>20</v>
      </c>
      <c r="H85" s="4" t="s">
        <v>21</v>
      </c>
      <c r="I85" s="5" t="s">
        <v>21</v>
      </c>
      <c r="J85" s="1" t="s">
        <v>432</v>
      </c>
      <c r="K85" s="1" t="s">
        <v>433</v>
      </c>
      <c r="L85" s="1" t="s">
        <v>434</v>
      </c>
      <c r="M85" s="4" t="str">
        <f t="shared" si="0"/>
        <v>Outstanding</v>
      </c>
      <c r="N85" s="13" t="s">
        <v>21</v>
      </c>
    </row>
    <row r="86" spans="1:14" ht="60" customHeight="1" x14ac:dyDescent="0.35">
      <c r="A86" s="11" t="s">
        <v>435</v>
      </c>
      <c r="B86" s="1" t="s">
        <v>436</v>
      </c>
      <c r="C86" s="2" t="s">
        <v>233</v>
      </c>
      <c r="D86" s="3" t="s">
        <v>222</v>
      </c>
      <c r="E86" s="4" t="s">
        <v>18</v>
      </c>
      <c r="F86" s="4" t="s">
        <v>19</v>
      </c>
      <c r="G86" s="4" t="s">
        <v>20</v>
      </c>
      <c r="H86" s="4" t="s">
        <v>21</v>
      </c>
      <c r="I86" s="5" t="s">
        <v>21</v>
      </c>
      <c r="J86" s="1" t="s">
        <v>437</v>
      </c>
      <c r="K86" s="1" t="s">
        <v>438</v>
      </c>
      <c r="L86" s="1" t="s">
        <v>439</v>
      </c>
      <c r="M86" s="4" t="str">
        <f t="shared" si="0"/>
        <v>Outstanding</v>
      </c>
      <c r="N86" s="13" t="s">
        <v>21</v>
      </c>
    </row>
    <row r="87" spans="1:14" ht="60" customHeight="1" x14ac:dyDescent="0.35">
      <c r="A87" s="11" t="s">
        <v>440</v>
      </c>
      <c r="B87" s="1" t="s">
        <v>441</v>
      </c>
      <c r="C87" s="2" t="s">
        <v>233</v>
      </c>
      <c r="D87" s="3" t="s">
        <v>222</v>
      </c>
      <c r="E87" s="4" t="s">
        <v>18</v>
      </c>
      <c r="F87" s="4" t="s">
        <v>19</v>
      </c>
      <c r="G87" s="4" t="s">
        <v>20</v>
      </c>
      <c r="H87" s="4" t="s">
        <v>21</v>
      </c>
      <c r="I87" s="5" t="s">
        <v>21</v>
      </c>
      <c r="J87" s="1" t="s">
        <v>442</v>
      </c>
      <c r="K87" s="1" t="s">
        <v>443</v>
      </c>
      <c r="L87" s="1" t="s">
        <v>444</v>
      </c>
      <c r="M87" s="4" t="str">
        <f t="shared" si="0"/>
        <v>Outstanding</v>
      </c>
      <c r="N87" s="13" t="s">
        <v>21</v>
      </c>
    </row>
    <row r="88" spans="1:14" ht="60" customHeight="1" x14ac:dyDescent="0.35">
      <c r="A88" s="11" t="s">
        <v>445</v>
      </c>
      <c r="B88" s="1" t="s">
        <v>446</v>
      </c>
      <c r="C88" s="2" t="s">
        <v>233</v>
      </c>
      <c r="D88" s="3" t="s">
        <v>222</v>
      </c>
      <c r="E88" s="4" t="s">
        <v>18</v>
      </c>
      <c r="F88" s="4" t="s">
        <v>19</v>
      </c>
      <c r="G88" s="4" t="s">
        <v>20</v>
      </c>
      <c r="H88" s="4" t="s">
        <v>21</v>
      </c>
      <c r="I88" s="5" t="s">
        <v>21</v>
      </c>
      <c r="J88" s="1" t="s">
        <v>447</v>
      </c>
      <c r="K88" s="1" t="s">
        <v>448</v>
      </c>
      <c r="L88" s="1" t="s">
        <v>449</v>
      </c>
      <c r="M88" s="4" t="str">
        <f t="shared" si="0"/>
        <v>Outstanding</v>
      </c>
      <c r="N88" s="13" t="s">
        <v>21</v>
      </c>
    </row>
    <row r="89" spans="1:14" ht="60" customHeight="1" x14ac:dyDescent="0.35">
      <c r="A89" s="11" t="s">
        <v>450</v>
      </c>
      <c r="B89" s="1" t="s">
        <v>451</v>
      </c>
      <c r="C89" s="2" t="s">
        <v>233</v>
      </c>
      <c r="D89" s="3" t="s">
        <v>222</v>
      </c>
      <c r="E89" s="4" t="s">
        <v>18</v>
      </c>
      <c r="F89" s="4" t="s">
        <v>19</v>
      </c>
      <c r="G89" s="4" t="s">
        <v>20</v>
      </c>
      <c r="H89" s="4" t="s">
        <v>21</v>
      </c>
      <c r="I89" s="5" t="s">
        <v>21</v>
      </c>
      <c r="J89" s="1" t="s">
        <v>452</v>
      </c>
      <c r="K89" s="1" t="s">
        <v>453</v>
      </c>
      <c r="L89" s="1" t="s">
        <v>454</v>
      </c>
      <c r="M89" s="4" t="str">
        <f t="shared" si="0"/>
        <v>Outstanding</v>
      </c>
      <c r="N89" s="13" t="s">
        <v>21</v>
      </c>
    </row>
    <row r="90" spans="1:14" ht="60" customHeight="1" x14ac:dyDescent="0.35">
      <c r="A90" s="11" t="s">
        <v>455</v>
      </c>
      <c r="B90" s="1" t="s">
        <v>456</v>
      </c>
      <c r="C90" s="2" t="s">
        <v>233</v>
      </c>
      <c r="D90" s="3" t="s">
        <v>222</v>
      </c>
      <c r="E90" s="4" t="s">
        <v>18</v>
      </c>
      <c r="F90" s="4" t="s">
        <v>19</v>
      </c>
      <c r="G90" s="4" t="s">
        <v>20</v>
      </c>
      <c r="H90" s="4" t="s">
        <v>21</v>
      </c>
      <c r="I90" s="5" t="s">
        <v>21</v>
      </c>
      <c r="J90" s="1" t="s">
        <v>457</v>
      </c>
      <c r="K90" s="1" t="s">
        <v>458</v>
      </c>
      <c r="L90" s="1" t="s">
        <v>459</v>
      </c>
      <c r="M90" s="4" t="str">
        <f t="shared" si="0"/>
        <v>Outstanding</v>
      </c>
      <c r="N90" s="13" t="s">
        <v>21</v>
      </c>
    </row>
    <row r="91" spans="1:14" ht="60" customHeight="1" x14ac:dyDescent="0.35">
      <c r="A91" s="11" t="s">
        <v>460</v>
      </c>
      <c r="B91" s="1" t="s">
        <v>461</v>
      </c>
      <c r="C91" s="2" t="s">
        <v>16</v>
      </c>
      <c r="D91" s="3" t="s">
        <v>222</v>
      </c>
      <c r="E91" s="4" t="s">
        <v>18</v>
      </c>
      <c r="F91" s="4" t="s">
        <v>19</v>
      </c>
      <c r="G91" s="4" t="s">
        <v>20</v>
      </c>
      <c r="H91" s="4" t="s">
        <v>21</v>
      </c>
      <c r="I91" s="5" t="s">
        <v>21</v>
      </c>
      <c r="J91" s="1" t="s">
        <v>462</v>
      </c>
      <c r="K91" s="1" t="s">
        <v>463</v>
      </c>
      <c r="L91" s="1" t="s">
        <v>464</v>
      </c>
      <c r="M91" s="4" t="str">
        <f t="shared" si="0"/>
        <v>Outstanding</v>
      </c>
      <c r="N91" s="13" t="s">
        <v>21</v>
      </c>
    </row>
    <row r="92" spans="1:14" ht="60" customHeight="1" x14ac:dyDescent="0.35">
      <c r="A92" s="11" t="s">
        <v>465</v>
      </c>
      <c r="B92" s="1" t="s">
        <v>466</v>
      </c>
      <c r="C92" s="2" t="s">
        <v>95</v>
      </c>
      <c r="D92" s="3" t="s">
        <v>222</v>
      </c>
      <c r="E92" s="4" t="s">
        <v>18</v>
      </c>
      <c r="F92" s="4" t="s">
        <v>19</v>
      </c>
      <c r="G92" s="4" t="s">
        <v>20</v>
      </c>
      <c r="H92" s="4" t="s">
        <v>21</v>
      </c>
      <c r="I92" s="5" t="s">
        <v>21</v>
      </c>
      <c r="J92" s="1" t="s">
        <v>467</v>
      </c>
      <c r="K92" s="1" t="s">
        <v>468</v>
      </c>
      <c r="L92" s="1" t="s">
        <v>469</v>
      </c>
      <c r="M92" s="4" t="str">
        <f t="shared" si="0"/>
        <v>Outstanding</v>
      </c>
      <c r="N92" s="13" t="s">
        <v>21</v>
      </c>
    </row>
    <row r="93" spans="1:14" ht="60" customHeight="1" x14ac:dyDescent="0.35">
      <c r="A93" s="11" t="s">
        <v>470</v>
      </c>
      <c r="B93" s="1" t="s">
        <v>471</v>
      </c>
      <c r="C93" s="2" t="s">
        <v>95</v>
      </c>
      <c r="D93" s="3" t="s">
        <v>222</v>
      </c>
      <c r="E93" s="4" t="s">
        <v>18</v>
      </c>
      <c r="F93" s="4" t="s">
        <v>19</v>
      </c>
      <c r="G93" s="4" t="s">
        <v>20</v>
      </c>
      <c r="H93" s="4" t="s">
        <v>21</v>
      </c>
      <c r="I93" s="5" t="s">
        <v>21</v>
      </c>
      <c r="J93" s="1" t="s">
        <v>472</v>
      </c>
      <c r="K93" s="1" t="s">
        <v>473</v>
      </c>
      <c r="L93" s="1" t="s">
        <v>474</v>
      </c>
      <c r="M93" s="4" t="str">
        <f t="shared" si="0"/>
        <v>Outstanding</v>
      </c>
      <c r="N93" s="13" t="s">
        <v>21</v>
      </c>
    </row>
    <row r="94" spans="1:14" ht="60" customHeight="1" x14ac:dyDescent="0.35">
      <c r="A94" s="11" t="s">
        <v>475</v>
      </c>
      <c r="B94" s="1" t="s">
        <v>476</v>
      </c>
      <c r="C94" s="2" t="s">
        <v>16</v>
      </c>
      <c r="D94" s="3" t="s">
        <v>222</v>
      </c>
      <c r="E94" s="4" t="s">
        <v>18</v>
      </c>
      <c r="F94" s="4" t="s">
        <v>19</v>
      </c>
      <c r="G94" s="4" t="s">
        <v>20</v>
      </c>
      <c r="H94" s="4" t="s">
        <v>21</v>
      </c>
      <c r="I94" s="5" t="s">
        <v>21</v>
      </c>
      <c r="J94" s="1" t="s">
        <v>477</v>
      </c>
      <c r="K94" s="1" t="s">
        <v>478</v>
      </c>
      <c r="L94" s="1" t="s">
        <v>479</v>
      </c>
      <c r="M94" s="4" t="str">
        <f t="shared" si="0"/>
        <v>Outstanding</v>
      </c>
      <c r="N94" s="13" t="s">
        <v>21</v>
      </c>
    </row>
    <row r="95" spans="1:14" ht="60" customHeight="1" x14ac:dyDescent="0.35">
      <c r="A95" s="11" t="s">
        <v>480</v>
      </c>
      <c r="B95" s="1" t="s">
        <v>481</v>
      </c>
      <c r="C95" s="2" t="s">
        <v>16</v>
      </c>
      <c r="D95" s="3" t="s">
        <v>222</v>
      </c>
      <c r="E95" s="4" t="s">
        <v>18</v>
      </c>
      <c r="F95" s="4" t="s">
        <v>19</v>
      </c>
      <c r="G95" s="4" t="s">
        <v>20</v>
      </c>
      <c r="H95" s="4" t="s">
        <v>21</v>
      </c>
      <c r="I95" s="5" t="s">
        <v>21</v>
      </c>
      <c r="J95" s="1" t="s">
        <v>482</v>
      </c>
      <c r="K95" s="1" t="s">
        <v>483</v>
      </c>
      <c r="L95" s="1" t="s">
        <v>484</v>
      </c>
      <c r="M95" s="4" t="str">
        <f t="shared" si="0"/>
        <v>Outstanding</v>
      </c>
      <c r="N95" s="13" t="s">
        <v>21</v>
      </c>
    </row>
    <row r="96" spans="1:14" ht="60" customHeight="1" x14ac:dyDescent="0.35">
      <c r="A96" s="11" t="s">
        <v>485</v>
      </c>
      <c r="B96" s="1" t="s">
        <v>486</v>
      </c>
      <c r="C96" s="2" t="s">
        <v>95</v>
      </c>
      <c r="D96" s="3" t="s">
        <v>222</v>
      </c>
      <c r="E96" s="4" t="s">
        <v>18</v>
      </c>
      <c r="F96" s="4" t="s">
        <v>19</v>
      </c>
      <c r="G96" s="4" t="s">
        <v>20</v>
      </c>
      <c r="H96" s="4" t="s">
        <v>21</v>
      </c>
      <c r="I96" s="5" t="s">
        <v>21</v>
      </c>
      <c r="J96" s="1" t="s">
        <v>487</v>
      </c>
      <c r="K96" s="1" t="s">
        <v>488</v>
      </c>
      <c r="L96" s="1" t="s">
        <v>489</v>
      </c>
      <c r="M96" s="4" t="str">
        <f t="shared" si="0"/>
        <v>Outstanding</v>
      </c>
      <c r="N96" s="13" t="s">
        <v>21</v>
      </c>
    </row>
    <row r="97" spans="1:14" ht="60" customHeight="1" x14ac:dyDescent="0.35">
      <c r="A97" s="11" t="s">
        <v>490</v>
      </c>
      <c r="B97" s="1" t="s">
        <v>491</v>
      </c>
      <c r="C97" s="2" t="s">
        <v>95</v>
      </c>
      <c r="D97" s="3" t="s">
        <v>222</v>
      </c>
      <c r="E97" s="4" t="s">
        <v>18</v>
      </c>
      <c r="F97" s="4" t="s">
        <v>19</v>
      </c>
      <c r="G97" s="4" t="s">
        <v>20</v>
      </c>
      <c r="H97" s="4" t="s">
        <v>21</v>
      </c>
      <c r="I97" s="5" t="s">
        <v>21</v>
      </c>
      <c r="J97" s="1" t="s">
        <v>492</v>
      </c>
      <c r="K97" s="1" t="s">
        <v>493</v>
      </c>
      <c r="L97" s="1" t="s">
        <v>494</v>
      </c>
      <c r="M97" s="4" t="str">
        <f t="shared" si="0"/>
        <v>Outstanding</v>
      </c>
      <c r="N97" s="13" t="s">
        <v>21</v>
      </c>
    </row>
    <row r="98" spans="1:14" ht="60" customHeight="1" x14ac:dyDescent="0.35">
      <c r="A98" s="11" t="s">
        <v>495</v>
      </c>
      <c r="B98" s="1" t="s">
        <v>496</v>
      </c>
      <c r="C98" s="2" t="s">
        <v>16</v>
      </c>
      <c r="D98" s="3" t="s">
        <v>222</v>
      </c>
      <c r="E98" s="4" t="s">
        <v>18</v>
      </c>
      <c r="F98" s="4" t="s">
        <v>19</v>
      </c>
      <c r="G98" s="4" t="s">
        <v>20</v>
      </c>
      <c r="H98" s="4" t="s">
        <v>21</v>
      </c>
      <c r="I98" s="5" t="s">
        <v>21</v>
      </c>
      <c r="J98" s="1" t="s">
        <v>497</v>
      </c>
      <c r="K98" s="1" t="s">
        <v>498</v>
      </c>
      <c r="L98" s="1" t="s">
        <v>499</v>
      </c>
      <c r="M98" s="4" t="str">
        <f t="shared" si="0"/>
        <v>Outstanding</v>
      </c>
      <c r="N98" s="13" t="s">
        <v>21</v>
      </c>
    </row>
    <row r="99" spans="1:14" ht="60" customHeight="1" x14ac:dyDescent="0.35">
      <c r="A99" s="11" t="s">
        <v>500</v>
      </c>
      <c r="B99" s="1" t="s">
        <v>501</v>
      </c>
      <c r="C99" s="2" t="s">
        <v>233</v>
      </c>
      <c r="D99" s="3" t="s">
        <v>222</v>
      </c>
      <c r="E99" s="4" t="s">
        <v>18</v>
      </c>
      <c r="F99" s="4" t="s">
        <v>19</v>
      </c>
      <c r="G99" s="4" t="s">
        <v>20</v>
      </c>
      <c r="H99" s="4" t="s">
        <v>21</v>
      </c>
      <c r="I99" s="5" t="s">
        <v>21</v>
      </c>
      <c r="J99" s="1" t="s">
        <v>502</v>
      </c>
      <c r="K99" s="1" t="s">
        <v>503</v>
      </c>
      <c r="L99" s="1" t="s">
        <v>504</v>
      </c>
      <c r="M99" s="4" t="str">
        <f t="shared" si="0"/>
        <v>Outstanding</v>
      </c>
      <c r="N99" s="13" t="s">
        <v>21</v>
      </c>
    </row>
    <row r="100" spans="1:14" ht="60" customHeight="1" x14ac:dyDescent="0.35">
      <c r="A100" s="11" t="s">
        <v>505</v>
      </c>
      <c r="B100" s="1" t="s">
        <v>506</v>
      </c>
      <c r="C100" s="2" t="s">
        <v>233</v>
      </c>
      <c r="D100" s="3" t="s">
        <v>222</v>
      </c>
      <c r="E100" s="4" t="s">
        <v>18</v>
      </c>
      <c r="F100" s="4" t="s">
        <v>19</v>
      </c>
      <c r="G100" s="4" t="s">
        <v>20</v>
      </c>
      <c r="H100" s="4" t="s">
        <v>21</v>
      </c>
      <c r="I100" s="5" t="s">
        <v>21</v>
      </c>
      <c r="J100" s="1" t="s">
        <v>507</v>
      </c>
      <c r="K100" s="1" t="s">
        <v>503</v>
      </c>
      <c r="L100" s="1" t="s">
        <v>508</v>
      </c>
      <c r="M100" s="4" t="str">
        <f t="shared" si="0"/>
        <v>Outstanding</v>
      </c>
      <c r="N100" s="13" t="s">
        <v>21</v>
      </c>
    </row>
    <row r="101" spans="1:14" ht="60" customHeight="1" x14ac:dyDescent="0.35">
      <c r="A101" s="11" t="s">
        <v>509</v>
      </c>
      <c r="B101" s="1" t="s">
        <v>510</v>
      </c>
      <c r="C101" s="2" t="s">
        <v>16</v>
      </c>
      <c r="D101" s="3" t="s">
        <v>222</v>
      </c>
      <c r="E101" s="4" t="s">
        <v>18</v>
      </c>
      <c r="F101" s="4" t="s">
        <v>19</v>
      </c>
      <c r="G101" s="4" t="s">
        <v>20</v>
      </c>
      <c r="H101" s="4" t="s">
        <v>21</v>
      </c>
      <c r="I101" s="5" t="s">
        <v>21</v>
      </c>
      <c r="J101" s="1" t="s">
        <v>511</v>
      </c>
      <c r="K101" s="1" t="s">
        <v>512</v>
      </c>
      <c r="L101" s="1" t="s">
        <v>513</v>
      </c>
      <c r="M101" s="4" t="str">
        <f t="shared" si="0"/>
        <v>Outstanding</v>
      </c>
      <c r="N101" s="13" t="s">
        <v>21</v>
      </c>
    </row>
    <row r="102" spans="1:14" ht="60" customHeight="1" x14ac:dyDescent="0.35">
      <c r="A102" s="11" t="s">
        <v>514</v>
      </c>
      <c r="B102" s="1" t="s">
        <v>515</v>
      </c>
      <c r="C102" s="2" t="s">
        <v>16</v>
      </c>
      <c r="D102" s="3" t="s">
        <v>222</v>
      </c>
      <c r="E102" s="4" t="s">
        <v>18</v>
      </c>
      <c r="F102" s="4" t="s">
        <v>19</v>
      </c>
      <c r="G102" s="4" t="s">
        <v>20</v>
      </c>
      <c r="H102" s="4" t="s">
        <v>21</v>
      </c>
      <c r="I102" s="5" t="s">
        <v>21</v>
      </c>
      <c r="J102" s="1" t="s">
        <v>516</v>
      </c>
      <c r="K102" s="1" t="s">
        <v>517</v>
      </c>
      <c r="L102" s="1" t="s">
        <v>518</v>
      </c>
      <c r="M102" s="4" t="str">
        <f t="shared" si="0"/>
        <v>Outstanding</v>
      </c>
      <c r="N102" s="13" t="s">
        <v>21</v>
      </c>
    </row>
    <row r="103" spans="1:14" ht="60" customHeight="1" x14ac:dyDescent="0.35">
      <c r="A103" s="11" t="s">
        <v>519</v>
      </c>
      <c r="B103" s="1" t="s">
        <v>520</v>
      </c>
      <c r="C103" s="2" t="s">
        <v>16</v>
      </c>
      <c r="D103" s="3" t="s">
        <v>222</v>
      </c>
      <c r="E103" s="4" t="s">
        <v>18</v>
      </c>
      <c r="F103" s="4" t="s">
        <v>19</v>
      </c>
      <c r="G103" s="4" t="s">
        <v>20</v>
      </c>
      <c r="H103" s="4" t="s">
        <v>21</v>
      </c>
      <c r="I103" s="5" t="s">
        <v>21</v>
      </c>
      <c r="J103" s="1" t="s">
        <v>521</v>
      </c>
      <c r="K103" s="1" t="s">
        <v>522</v>
      </c>
      <c r="L103" s="1" t="s">
        <v>523</v>
      </c>
      <c r="M103" s="4" t="str">
        <f t="shared" si="0"/>
        <v>Outstanding</v>
      </c>
      <c r="N103" s="13" t="s">
        <v>21</v>
      </c>
    </row>
    <row r="104" spans="1:14" ht="60" customHeight="1" x14ac:dyDescent="0.35">
      <c r="A104" s="11" t="s">
        <v>524</v>
      </c>
      <c r="B104" s="1" t="s">
        <v>525</v>
      </c>
      <c r="C104" s="2" t="s">
        <v>233</v>
      </c>
      <c r="D104" s="3" t="s">
        <v>222</v>
      </c>
      <c r="E104" s="4" t="s">
        <v>18</v>
      </c>
      <c r="F104" s="4" t="s">
        <v>19</v>
      </c>
      <c r="G104" s="4" t="s">
        <v>20</v>
      </c>
      <c r="H104" s="4" t="s">
        <v>21</v>
      </c>
      <c r="I104" s="5" t="s">
        <v>21</v>
      </c>
      <c r="J104" s="1" t="s">
        <v>526</v>
      </c>
      <c r="K104" s="1" t="s">
        <v>527</v>
      </c>
      <c r="L104" s="1" t="s">
        <v>528</v>
      </c>
      <c r="M104" s="4" t="str">
        <f t="shared" si="0"/>
        <v>Outstanding</v>
      </c>
      <c r="N104" s="13" t="s">
        <v>21</v>
      </c>
    </row>
    <row r="105" spans="1:14" ht="60" customHeight="1" x14ac:dyDescent="0.35">
      <c r="A105" s="11" t="s">
        <v>529</v>
      </c>
      <c r="B105" s="1" t="s">
        <v>530</v>
      </c>
      <c r="C105" s="2" t="s">
        <v>233</v>
      </c>
      <c r="D105" s="3" t="s">
        <v>222</v>
      </c>
      <c r="E105" s="4" t="s">
        <v>18</v>
      </c>
      <c r="F105" s="4" t="s">
        <v>19</v>
      </c>
      <c r="G105" s="4" t="s">
        <v>20</v>
      </c>
      <c r="H105" s="4" t="s">
        <v>21</v>
      </c>
      <c r="I105" s="5" t="s">
        <v>21</v>
      </c>
      <c r="J105" s="1" t="s">
        <v>531</v>
      </c>
      <c r="K105" s="1" t="s">
        <v>532</v>
      </c>
      <c r="L105" s="1" t="s">
        <v>533</v>
      </c>
      <c r="M105" s="4" t="str">
        <f t="shared" si="0"/>
        <v>Outstanding</v>
      </c>
      <c r="N105" s="13" t="s">
        <v>21</v>
      </c>
    </row>
    <row r="106" spans="1:14" ht="60" customHeight="1" x14ac:dyDescent="0.35">
      <c r="A106" s="11" t="s">
        <v>534</v>
      </c>
      <c r="B106" s="1" t="s">
        <v>535</v>
      </c>
      <c r="C106" s="2" t="s">
        <v>233</v>
      </c>
      <c r="D106" s="3" t="s">
        <v>222</v>
      </c>
      <c r="E106" s="4" t="s">
        <v>18</v>
      </c>
      <c r="F106" s="4" t="s">
        <v>19</v>
      </c>
      <c r="G106" s="4" t="s">
        <v>20</v>
      </c>
      <c r="H106" s="4" t="s">
        <v>21</v>
      </c>
      <c r="I106" s="5" t="s">
        <v>21</v>
      </c>
      <c r="J106" s="1" t="s">
        <v>536</v>
      </c>
      <c r="K106" s="1" t="s">
        <v>537</v>
      </c>
      <c r="L106" s="1" t="s">
        <v>538</v>
      </c>
      <c r="M106" s="4" t="str">
        <f t="shared" si="0"/>
        <v>Outstanding</v>
      </c>
      <c r="N106" s="13" t="s">
        <v>21</v>
      </c>
    </row>
    <row r="107" spans="1:14" ht="60" customHeight="1" x14ac:dyDescent="0.35">
      <c r="A107" s="11" t="s">
        <v>539</v>
      </c>
      <c r="B107" s="1" t="s">
        <v>540</v>
      </c>
      <c r="C107" s="2" t="s">
        <v>233</v>
      </c>
      <c r="D107" s="3" t="s">
        <v>222</v>
      </c>
      <c r="E107" s="4" t="s">
        <v>18</v>
      </c>
      <c r="F107" s="4" t="s">
        <v>19</v>
      </c>
      <c r="G107" s="4" t="s">
        <v>20</v>
      </c>
      <c r="H107" s="4" t="s">
        <v>21</v>
      </c>
      <c r="I107" s="5" t="s">
        <v>21</v>
      </c>
      <c r="J107" s="1" t="s">
        <v>541</v>
      </c>
      <c r="K107" s="1" t="s">
        <v>542</v>
      </c>
      <c r="L107" s="1" t="s">
        <v>543</v>
      </c>
      <c r="M107" s="4" t="str">
        <f t="shared" si="0"/>
        <v>Outstanding</v>
      </c>
      <c r="N107" s="13" t="s">
        <v>21</v>
      </c>
    </row>
    <row r="108" spans="1:14" ht="60" customHeight="1" x14ac:dyDescent="0.35">
      <c r="A108" s="11" t="s">
        <v>544</v>
      </c>
      <c r="B108" s="1" t="s">
        <v>545</v>
      </c>
      <c r="C108" s="2" t="s">
        <v>16</v>
      </c>
      <c r="D108" s="3" t="s">
        <v>222</v>
      </c>
      <c r="E108" s="4" t="s">
        <v>18</v>
      </c>
      <c r="F108" s="4" t="s">
        <v>19</v>
      </c>
      <c r="G108" s="4" t="s">
        <v>20</v>
      </c>
      <c r="H108" s="4" t="s">
        <v>21</v>
      </c>
      <c r="I108" s="5" t="s">
        <v>21</v>
      </c>
      <c r="J108" s="1" t="s">
        <v>546</v>
      </c>
      <c r="K108" s="1" t="s">
        <v>547</v>
      </c>
      <c r="L108" s="1" t="s">
        <v>548</v>
      </c>
      <c r="M108" s="4" t="str">
        <f t="shared" si="0"/>
        <v>Outstanding</v>
      </c>
      <c r="N108" s="13" t="s">
        <v>21</v>
      </c>
    </row>
    <row r="109" spans="1:14" ht="60" customHeight="1" x14ac:dyDescent="0.35">
      <c r="A109" s="11" t="s">
        <v>549</v>
      </c>
      <c r="B109" s="1" t="s">
        <v>550</v>
      </c>
      <c r="C109" s="2" t="s">
        <v>233</v>
      </c>
      <c r="D109" s="3" t="s">
        <v>222</v>
      </c>
      <c r="E109" s="4" t="s">
        <v>18</v>
      </c>
      <c r="F109" s="4" t="s">
        <v>19</v>
      </c>
      <c r="G109" s="4" t="s">
        <v>20</v>
      </c>
      <c r="H109" s="4" t="s">
        <v>21</v>
      </c>
      <c r="I109" s="5" t="s">
        <v>21</v>
      </c>
      <c r="J109" s="1" t="s">
        <v>551</v>
      </c>
      <c r="K109" s="1" t="s">
        <v>552</v>
      </c>
      <c r="L109" s="1" t="s">
        <v>553</v>
      </c>
      <c r="M109" s="4" t="str">
        <f t="shared" si="0"/>
        <v>Outstanding</v>
      </c>
      <c r="N109" s="13" t="s">
        <v>21</v>
      </c>
    </row>
    <row r="110" spans="1:14" ht="60" customHeight="1" x14ac:dyDescent="0.35">
      <c r="A110" s="11" t="s">
        <v>554</v>
      </c>
      <c r="B110" s="1" t="s">
        <v>555</v>
      </c>
      <c r="C110" s="2" t="s">
        <v>16</v>
      </c>
      <c r="D110" s="3" t="s">
        <v>222</v>
      </c>
      <c r="E110" s="4" t="s">
        <v>18</v>
      </c>
      <c r="F110" s="4" t="s">
        <v>19</v>
      </c>
      <c r="G110" s="4" t="s">
        <v>20</v>
      </c>
      <c r="H110" s="4" t="s">
        <v>21</v>
      </c>
      <c r="I110" s="5" t="s">
        <v>21</v>
      </c>
      <c r="J110" s="1" t="s">
        <v>556</v>
      </c>
      <c r="K110" s="1" t="s">
        <v>552</v>
      </c>
      <c r="L110" s="1" t="s">
        <v>557</v>
      </c>
      <c r="M110" s="4" t="str">
        <f t="shared" si="0"/>
        <v>Outstanding</v>
      </c>
      <c r="N110" s="13" t="s">
        <v>21</v>
      </c>
    </row>
    <row r="111" spans="1:14" ht="60" customHeight="1" x14ac:dyDescent="0.35">
      <c r="A111" s="11" t="s">
        <v>558</v>
      </c>
      <c r="B111" s="1" t="s">
        <v>559</v>
      </c>
      <c r="C111" s="2" t="s">
        <v>16</v>
      </c>
      <c r="D111" s="3" t="s">
        <v>222</v>
      </c>
      <c r="E111" s="4" t="s">
        <v>18</v>
      </c>
      <c r="F111" s="4" t="s">
        <v>19</v>
      </c>
      <c r="G111" s="4" t="s">
        <v>20</v>
      </c>
      <c r="H111" s="4" t="s">
        <v>21</v>
      </c>
      <c r="I111" s="5" t="s">
        <v>21</v>
      </c>
      <c r="J111" s="1" t="s">
        <v>560</v>
      </c>
      <c r="K111" s="1" t="s">
        <v>561</v>
      </c>
      <c r="L111" s="1" t="s">
        <v>562</v>
      </c>
      <c r="M111" s="4" t="str">
        <f t="shared" si="0"/>
        <v>Outstanding</v>
      </c>
      <c r="N111" s="13" t="s">
        <v>21</v>
      </c>
    </row>
    <row r="112" spans="1:14" ht="60" customHeight="1" x14ac:dyDescent="0.35">
      <c r="A112" s="11" t="s">
        <v>563</v>
      </c>
      <c r="B112" s="1" t="s">
        <v>564</v>
      </c>
      <c r="C112" s="2" t="s">
        <v>16</v>
      </c>
      <c r="D112" s="3" t="s">
        <v>222</v>
      </c>
      <c r="E112" s="4" t="s">
        <v>18</v>
      </c>
      <c r="F112" s="4" t="s">
        <v>19</v>
      </c>
      <c r="G112" s="4" t="s">
        <v>20</v>
      </c>
      <c r="H112" s="4" t="s">
        <v>21</v>
      </c>
      <c r="I112" s="5" t="s">
        <v>21</v>
      </c>
      <c r="J112" s="1" t="s">
        <v>565</v>
      </c>
      <c r="K112" s="1" t="s">
        <v>566</v>
      </c>
      <c r="L112" s="1" t="s">
        <v>567</v>
      </c>
      <c r="M112" s="4" t="str">
        <f t="shared" si="0"/>
        <v>Outstanding</v>
      </c>
      <c r="N112" s="13" t="s">
        <v>21</v>
      </c>
    </row>
    <row r="113" spans="1:14" ht="60" customHeight="1" x14ac:dyDescent="0.35">
      <c r="A113" s="11" t="s">
        <v>568</v>
      </c>
      <c r="B113" s="1" t="s">
        <v>569</v>
      </c>
      <c r="C113" s="2" t="s">
        <v>16</v>
      </c>
      <c r="D113" s="3" t="s">
        <v>222</v>
      </c>
      <c r="E113" s="4" t="s">
        <v>18</v>
      </c>
      <c r="F113" s="4" t="s">
        <v>19</v>
      </c>
      <c r="G113" s="4" t="s">
        <v>20</v>
      </c>
      <c r="H113" s="4" t="s">
        <v>21</v>
      </c>
      <c r="I113" s="5" t="s">
        <v>21</v>
      </c>
      <c r="J113" s="1" t="s">
        <v>570</v>
      </c>
      <c r="K113" s="1" t="s">
        <v>571</v>
      </c>
      <c r="L113" s="1" t="s">
        <v>572</v>
      </c>
      <c r="M113" s="4" t="str">
        <f t="shared" si="0"/>
        <v>Outstanding</v>
      </c>
      <c r="N113" s="13" t="s">
        <v>21</v>
      </c>
    </row>
    <row r="114" spans="1:14" ht="60" customHeight="1" x14ac:dyDescent="0.35">
      <c r="A114" s="11" t="s">
        <v>573</v>
      </c>
      <c r="B114" s="1" t="s">
        <v>574</v>
      </c>
      <c r="C114" s="2" t="s">
        <v>16</v>
      </c>
      <c r="D114" s="3" t="s">
        <v>222</v>
      </c>
      <c r="E114" s="4" t="s">
        <v>18</v>
      </c>
      <c r="F114" s="4" t="s">
        <v>19</v>
      </c>
      <c r="G114" s="4" t="s">
        <v>20</v>
      </c>
      <c r="H114" s="4" t="s">
        <v>21</v>
      </c>
      <c r="I114" s="5" t="s">
        <v>21</v>
      </c>
      <c r="J114" s="1" t="s">
        <v>575</v>
      </c>
      <c r="K114" s="1" t="s">
        <v>576</v>
      </c>
      <c r="L114" s="1" t="s">
        <v>577</v>
      </c>
      <c r="M114" s="4" t="str">
        <f t="shared" si="0"/>
        <v>Outstanding</v>
      </c>
      <c r="N114" s="13" t="s">
        <v>21</v>
      </c>
    </row>
    <row r="115" spans="1:14" ht="60" customHeight="1" x14ac:dyDescent="0.35">
      <c r="A115" s="11" t="s">
        <v>578</v>
      </c>
      <c r="B115" s="1" t="s">
        <v>579</v>
      </c>
      <c r="C115" s="2" t="s">
        <v>233</v>
      </c>
      <c r="D115" s="3" t="s">
        <v>222</v>
      </c>
      <c r="E115" s="4" t="s">
        <v>18</v>
      </c>
      <c r="F115" s="4" t="s">
        <v>19</v>
      </c>
      <c r="G115" s="4" t="s">
        <v>20</v>
      </c>
      <c r="H115" s="4" t="s">
        <v>21</v>
      </c>
      <c r="I115" s="5" t="s">
        <v>21</v>
      </c>
      <c r="J115" s="1" t="s">
        <v>580</v>
      </c>
      <c r="K115" s="1" t="s">
        <v>581</v>
      </c>
      <c r="L115" s="1" t="s">
        <v>582</v>
      </c>
      <c r="M115" s="4" t="str">
        <f t="shared" si="0"/>
        <v>Outstanding</v>
      </c>
      <c r="N115" s="13" t="s">
        <v>21</v>
      </c>
    </row>
    <row r="116" spans="1:14" ht="60" customHeight="1" x14ac:dyDescent="0.35">
      <c r="A116" s="11" t="s">
        <v>583</v>
      </c>
      <c r="B116" s="1" t="s">
        <v>584</v>
      </c>
      <c r="C116" s="2" t="s">
        <v>233</v>
      </c>
      <c r="D116" s="3" t="s">
        <v>222</v>
      </c>
      <c r="E116" s="4" t="s">
        <v>18</v>
      </c>
      <c r="F116" s="4" t="s">
        <v>19</v>
      </c>
      <c r="G116" s="4" t="s">
        <v>20</v>
      </c>
      <c r="H116" s="4" t="s">
        <v>21</v>
      </c>
      <c r="I116" s="5" t="s">
        <v>21</v>
      </c>
      <c r="J116" s="1" t="s">
        <v>585</v>
      </c>
      <c r="K116" s="1" t="s">
        <v>586</v>
      </c>
      <c r="L116" s="1" t="s">
        <v>587</v>
      </c>
      <c r="M116" s="4" t="str">
        <f t="shared" si="0"/>
        <v>Outstanding</v>
      </c>
      <c r="N116" s="13" t="s">
        <v>21</v>
      </c>
    </row>
    <row r="117" spans="1:14" ht="60" customHeight="1" x14ac:dyDescent="0.35">
      <c r="A117" s="11" t="s">
        <v>588</v>
      </c>
      <c r="B117" s="1" t="s">
        <v>589</v>
      </c>
      <c r="C117" s="2" t="s">
        <v>233</v>
      </c>
      <c r="D117" s="3" t="s">
        <v>222</v>
      </c>
      <c r="E117" s="4" t="s">
        <v>18</v>
      </c>
      <c r="F117" s="4" t="s">
        <v>19</v>
      </c>
      <c r="G117" s="4" t="s">
        <v>20</v>
      </c>
      <c r="H117" s="4" t="s">
        <v>21</v>
      </c>
      <c r="I117" s="5" t="s">
        <v>21</v>
      </c>
      <c r="J117" s="1" t="s">
        <v>590</v>
      </c>
      <c r="K117" s="1" t="s">
        <v>591</v>
      </c>
      <c r="L117" s="1" t="s">
        <v>592</v>
      </c>
      <c r="M117" s="4" t="str">
        <f t="shared" si="0"/>
        <v>Outstanding</v>
      </c>
      <c r="N117" s="13" t="s">
        <v>21</v>
      </c>
    </row>
    <row r="118" spans="1:14" ht="60" customHeight="1" x14ac:dyDescent="0.35">
      <c r="A118" s="11" t="s">
        <v>593</v>
      </c>
      <c r="B118" s="1" t="s">
        <v>594</v>
      </c>
      <c r="C118" s="2" t="s">
        <v>233</v>
      </c>
      <c r="D118" s="3" t="s">
        <v>222</v>
      </c>
      <c r="E118" s="4" t="s">
        <v>18</v>
      </c>
      <c r="F118" s="4" t="s">
        <v>19</v>
      </c>
      <c r="G118" s="4" t="s">
        <v>20</v>
      </c>
      <c r="H118" s="4" t="s">
        <v>21</v>
      </c>
      <c r="I118" s="5" t="s">
        <v>21</v>
      </c>
      <c r="J118" s="1" t="s">
        <v>595</v>
      </c>
      <c r="K118" s="1" t="s">
        <v>596</v>
      </c>
      <c r="L118" s="1" t="s">
        <v>597</v>
      </c>
      <c r="M118" s="4" t="str">
        <f t="shared" si="0"/>
        <v>Outstanding</v>
      </c>
      <c r="N118" s="13" t="s">
        <v>21</v>
      </c>
    </row>
    <row r="119" spans="1:14" ht="60" customHeight="1" x14ac:dyDescent="0.35">
      <c r="A119" s="11" t="s">
        <v>598</v>
      </c>
      <c r="B119" s="1" t="s">
        <v>599</v>
      </c>
      <c r="C119" s="2" t="s">
        <v>95</v>
      </c>
      <c r="D119" s="3" t="s">
        <v>222</v>
      </c>
      <c r="E119" s="4" t="s">
        <v>18</v>
      </c>
      <c r="F119" s="4" t="s">
        <v>19</v>
      </c>
      <c r="G119" s="4" t="s">
        <v>20</v>
      </c>
      <c r="H119" s="4" t="s">
        <v>21</v>
      </c>
      <c r="I119" s="5" t="s">
        <v>21</v>
      </c>
      <c r="J119" s="1" t="s">
        <v>600</v>
      </c>
      <c r="K119" s="1" t="s">
        <v>601</v>
      </c>
      <c r="L119" s="1" t="s">
        <v>602</v>
      </c>
      <c r="M119" s="4" t="str">
        <f t="shared" si="0"/>
        <v>Outstanding</v>
      </c>
      <c r="N119" s="13" t="s">
        <v>21</v>
      </c>
    </row>
    <row r="120" spans="1:14" ht="60" customHeight="1" x14ac:dyDescent="0.35">
      <c r="A120" s="11" t="s">
        <v>603</v>
      </c>
      <c r="B120" s="1" t="s">
        <v>604</v>
      </c>
      <c r="C120" s="2" t="s">
        <v>16</v>
      </c>
      <c r="D120" s="3" t="s">
        <v>222</v>
      </c>
      <c r="E120" s="4" t="s">
        <v>18</v>
      </c>
      <c r="F120" s="4" t="s">
        <v>19</v>
      </c>
      <c r="G120" s="4" t="s">
        <v>20</v>
      </c>
      <c r="H120" s="4" t="s">
        <v>21</v>
      </c>
      <c r="I120" s="5" t="s">
        <v>21</v>
      </c>
      <c r="J120" s="1" t="s">
        <v>605</v>
      </c>
      <c r="K120" s="1" t="s">
        <v>606</v>
      </c>
      <c r="L120" s="1" t="s">
        <v>607</v>
      </c>
      <c r="M120" s="4" t="str">
        <f t="shared" si="0"/>
        <v>Outstanding</v>
      </c>
      <c r="N120" s="13" t="s">
        <v>21</v>
      </c>
    </row>
    <row r="121" spans="1:14" ht="60" customHeight="1" x14ac:dyDescent="0.35">
      <c r="A121" s="11" t="s">
        <v>608</v>
      </c>
      <c r="B121" s="1" t="s">
        <v>609</v>
      </c>
      <c r="C121" s="2" t="s">
        <v>233</v>
      </c>
      <c r="D121" s="3" t="s">
        <v>222</v>
      </c>
      <c r="E121" s="4" t="s">
        <v>18</v>
      </c>
      <c r="F121" s="4" t="s">
        <v>19</v>
      </c>
      <c r="G121" s="4" t="s">
        <v>20</v>
      </c>
      <c r="H121" s="4" t="s">
        <v>21</v>
      </c>
      <c r="I121" s="5" t="s">
        <v>21</v>
      </c>
      <c r="J121" s="1" t="s">
        <v>610</v>
      </c>
      <c r="K121" s="1" t="s">
        <v>611</v>
      </c>
      <c r="L121" s="1" t="s">
        <v>612</v>
      </c>
      <c r="M121" s="4" t="str">
        <f t="shared" si="0"/>
        <v>Outstanding</v>
      </c>
      <c r="N121" s="13" t="s">
        <v>21</v>
      </c>
    </row>
    <row r="122" spans="1:14" ht="60" customHeight="1" x14ac:dyDescent="0.35">
      <c r="A122" s="11" t="s">
        <v>613</v>
      </c>
      <c r="B122" s="1" t="s">
        <v>614</v>
      </c>
      <c r="C122" s="2" t="s">
        <v>16</v>
      </c>
      <c r="D122" s="3" t="s">
        <v>222</v>
      </c>
      <c r="E122" s="4" t="s">
        <v>18</v>
      </c>
      <c r="F122" s="4" t="s">
        <v>19</v>
      </c>
      <c r="G122" s="4" t="s">
        <v>20</v>
      </c>
      <c r="H122" s="4" t="s">
        <v>21</v>
      </c>
      <c r="I122" s="5" t="s">
        <v>21</v>
      </c>
      <c r="J122" s="1" t="s">
        <v>615</v>
      </c>
      <c r="K122" s="1" t="s">
        <v>616</v>
      </c>
      <c r="L122" s="1" t="s">
        <v>617</v>
      </c>
      <c r="M122" s="4" t="str">
        <f t="shared" si="0"/>
        <v>Outstanding</v>
      </c>
      <c r="N122" s="13" t="s">
        <v>21</v>
      </c>
    </row>
    <row r="123" spans="1:14" ht="60" customHeight="1" x14ac:dyDescent="0.35">
      <c r="A123" s="11" t="s">
        <v>618</v>
      </c>
      <c r="B123" s="1" t="s">
        <v>619</v>
      </c>
      <c r="C123" s="2" t="s">
        <v>16</v>
      </c>
      <c r="D123" s="3" t="s">
        <v>222</v>
      </c>
      <c r="E123" s="4" t="s">
        <v>18</v>
      </c>
      <c r="F123" s="4" t="s">
        <v>19</v>
      </c>
      <c r="G123" s="4" t="s">
        <v>20</v>
      </c>
      <c r="H123" s="4" t="s">
        <v>21</v>
      </c>
      <c r="I123" s="5" t="s">
        <v>21</v>
      </c>
      <c r="J123" s="1" t="s">
        <v>620</v>
      </c>
      <c r="K123" s="1" t="s">
        <v>621</v>
      </c>
      <c r="L123" s="1" t="s">
        <v>622</v>
      </c>
      <c r="M123" s="4" t="str">
        <f t="shared" si="0"/>
        <v>Outstanding</v>
      </c>
      <c r="N123" s="13" t="s">
        <v>21</v>
      </c>
    </row>
    <row r="124" spans="1:14" ht="60" customHeight="1" x14ac:dyDescent="0.35">
      <c r="A124" s="11" t="s">
        <v>623</v>
      </c>
      <c r="B124" s="1" t="s">
        <v>624</v>
      </c>
      <c r="C124" s="2" t="s">
        <v>95</v>
      </c>
      <c r="D124" s="3" t="s">
        <v>17</v>
      </c>
      <c r="E124" s="4" t="s">
        <v>18</v>
      </c>
      <c r="F124" s="4" t="s">
        <v>19</v>
      </c>
      <c r="G124" s="4" t="s">
        <v>20</v>
      </c>
      <c r="H124" s="4" t="s">
        <v>21</v>
      </c>
      <c r="I124" s="5" t="s">
        <v>21</v>
      </c>
      <c r="J124" s="1" t="s">
        <v>625</v>
      </c>
      <c r="K124" s="1" t="s">
        <v>626</v>
      </c>
      <c r="L124" s="1" t="s">
        <v>627</v>
      </c>
      <c r="M124" s="4" t="str">
        <f t="shared" si="0"/>
        <v>Outstanding</v>
      </c>
      <c r="N124" s="13" t="s">
        <v>21</v>
      </c>
    </row>
    <row r="125" spans="1:14" ht="60" customHeight="1" x14ac:dyDescent="0.35">
      <c r="A125" s="11" t="s">
        <v>628</v>
      </c>
      <c r="B125" s="1" t="s">
        <v>629</v>
      </c>
      <c r="C125" s="2" t="s">
        <v>95</v>
      </c>
      <c r="D125" s="3" t="s">
        <v>17</v>
      </c>
      <c r="E125" s="4" t="s">
        <v>18</v>
      </c>
      <c r="F125" s="4" t="s">
        <v>19</v>
      </c>
      <c r="G125" s="4" t="s">
        <v>20</v>
      </c>
      <c r="H125" s="4" t="s">
        <v>21</v>
      </c>
      <c r="I125" s="5" t="s">
        <v>21</v>
      </c>
      <c r="J125" s="1" t="s">
        <v>630</v>
      </c>
      <c r="K125" s="1" t="s">
        <v>631</v>
      </c>
      <c r="L125" s="1" t="s">
        <v>632</v>
      </c>
      <c r="M125" s="4" t="str">
        <f t="shared" si="0"/>
        <v>Outstanding</v>
      </c>
      <c r="N125" s="13" t="s">
        <v>21</v>
      </c>
    </row>
    <row r="126" spans="1:14" ht="60" customHeight="1" x14ac:dyDescent="0.35">
      <c r="A126" s="11" t="s">
        <v>633</v>
      </c>
      <c r="B126" s="1" t="s">
        <v>634</v>
      </c>
      <c r="C126" s="2" t="s">
        <v>16</v>
      </c>
      <c r="D126" s="3" t="s">
        <v>222</v>
      </c>
      <c r="E126" s="4" t="s">
        <v>18</v>
      </c>
      <c r="F126" s="4" t="s">
        <v>19</v>
      </c>
      <c r="G126" s="4" t="s">
        <v>20</v>
      </c>
      <c r="H126" s="4" t="s">
        <v>21</v>
      </c>
      <c r="I126" s="5" t="s">
        <v>21</v>
      </c>
      <c r="J126" s="1" t="s">
        <v>635</v>
      </c>
      <c r="K126" s="1" t="s">
        <v>636</v>
      </c>
      <c r="L126" s="1" t="s">
        <v>637</v>
      </c>
      <c r="M126" s="4" t="str">
        <f t="shared" si="0"/>
        <v>Outstanding</v>
      </c>
      <c r="N126" s="13" t="s">
        <v>21</v>
      </c>
    </row>
    <row r="127" spans="1:14" ht="60" customHeight="1" x14ac:dyDescent="0.35">
      <c r="A127" s="11" t="s">
        <v>638</v>
      </c>
      <c r="B127" s="1" t="s">
        <v>639</v>
      </c>
      <c r="C127" s="2" t="s">
        <v>233</v>
      </c>
      <c r="D127" s="3" t="s">
        <v>222</v>
      </c>
      <c r="E127" s="4" t="s">
        <v>18</v>
      </c>
      <c r="F127" s="4" t="s">
        <v>19</v>
      </c>
      <c r="G127" s="4" t="s">
        <v>20</v>
      </c>
      <c r="H127" s="4" t="s">
        <v>21</v>
      </c>
      <c r="I127" s="5" t="s">
        <v>21</v>
      </c>
      <c r="J127" s="1" t="s">
        <v>640</v>
      </c>
      <c r="K127" s="1" t="s">
        <v>641</v>
      </c>
      <c r="L127" s="1" t="s">
        <v>642</v>
      </c>
      <c r="M127" s="4" t="str">
        <f t="shared" si="0"/>
        <v>Outstanding</v>
      </c>
      <c r="N127" s="13" t="s">
        <v>21</v>
      </c>
    </row>
    <row r="128" spans="1:14" ht="60" customHeight="1" x14ac:dyDescent="0.35">
      <c r="A128" s="11" t="s">
        <v>643</v>
      </c>
      <c r="B128" s="1" t="s">
        <v>644</v>
      </c>
      <c r="C128" s="2" t="s">
        <v>16</v>
      </c>
      <c r="D128" s="3" t="s">
        <v>222</v>
      </c>
      <c r="E128" s="4" t="s">
        <v>18</v>
      </c>
      <c r="F128" s="4" t="s">
        <v>19</v>
      </c>
      <c r="G128" s="4" t="s">
        <v>20</v>
      </c>
      <c r="H128" s="4" t="s">
        <v>21</v>
      </c>
      <c r="I128" s="5" t="s">
        <v>21</v>
      </c>
      <c r="J128" s="1" t="s">
        <v>645</v>
      </c>
      <c r="K128" s="1" t="s">
        <v>646</v>
      </c>
      <c r="L128" s="1" t="s">
        <v>647</v>
      </c>
      <c r="M128" s="4" t="str">
        <f t="shared" si="0"/>
        <v>Outstanding</v>
      </c>
      <c r="N128" s="13" t="s">
        <v>21</v>
      </c>
    </row>
    <row r="129" spans="1:14" ht="60" customHeight="1" x14ac:dyDescent="0.35">
      <c r="A129" s="11" t="s">
        <v>648</v>
      </c>
      <c r="B129" s="1" t="s">
        <v>649</v>
      </c>
      <c r="C129" s="2" t="s">
        <v>16</v>
      </c>
      <c r="D129" s="3" t="s">
        <v>222</v>
      </c>
      <c r="E129" s="4" t="s">
        <v>18</v>
      </c>
      <c r="F129" s="4" t="s">
        <v>19</v>
      </c>
      <c r="G129" s="4" t="s">
        <v>20</v>
      </c>
      <c r="H129" s="4" t="s">
        <v>21</v>
      </c>
      <c r="I129" s="5" t="s">
        <v>21</v>
      </c>
      <c r="J129" s="1" t="s">
        <v>650</v>
      </c>
      <c r="K129" s="1" t="s">
        <v>651</v>
      </c>
      <c r="L129" s="1" t="s">
        <v>652</v>
      </c>
      <c r="M129" s="4" t="str">
        <f t="shared" si="0"/>
        <v>Outstanding</v>
      </c>
      <c r="N129" s="13" t="s">
        <v>21</v>
      </c>
    </row>
    <row r="130" spans="1:14" ht="60" customHeight="1" x14ac:dyDescent="0.35">
      <c r="A130" s="11" t="s">
        <v>653</v>
      </c>
      <c r="B130" s="1" t="s">
        <v>654</v>
      </c>
      <c r="C130" s="2" t="s">
        <v>16</v>
      </c>
      <c r="D130" s="3" t="s">
        <v>222</v>
      </c>
      <c r="E130" s="4" t="s">
        <v>18</v>
      </c>
      <c r="F130" s="4" t="s">
        <v>19</v>
      </c>
      <c r="G130" s="4" t="s">
        <v>20</v>
      </c>
      <c r="H130" s="4" t="s">
        <v>21</v>
      </c>
      <c r="I130" s="5" t="s">
        <v>21</v>
      </c>
      <c r="J130" s="1" t="s">
        <v>655</v>
      </c>
      <c r="K130" s="1" t="s">
        <v>656</v>
      </c>
      <c r="L130" s="1" t="s">
        <v>657</v>
      </c>
      <c r="M130" s="4" t="str">
        <f t="shared" si="0"/>
        <v>Outstanding</v>
      </c>
      <c r="N130" s="13" t="s">
        <v>21</v>
      </c>
    </row>
    <row r="131" spans="1:14" ht="60" customHeight="1" x14ac:dyDescent="0.35">
      <c r="A131" s="11" t="s">
        <v>658</v>
      </c>
      <c r="B131" s="1" t="s">
        <v>659</v>
      </c>
      <c r="C131" s="2" t="s">
        <v>16</v>
      </c>
      <c r="D131" s="3" t="s">
        <v>222</v>
      </c>
      <c r="E131" s="4" t="s">
        <v>18</v>
      </c>
      <c r="F131" s="4" t="s">
        <v>19</v>
      </c>
      <c r="G131" s="4" t="s">
        <v>20</v>
      </c>
      <c r="H131" s="4" t="s">
        <v>21</v>
      </c>
      <c r="I131" s="5" t="s">
        <v>21</v>
      </c>
      <c r="J131" s="1" t="s">
        <v>660</v>
      </c>
      <c r="K131" s="1" t="s">
        <v>661</v>
      </c>
      <c r="L131" s="1" t="s">
        <v>662</v>
      </c>
      <c r="M131" s="4" t="str">
        <f t="shared" si="0"/>
        <v>Outstanding</v>
      </c>
      <c r="N131" s="13" t="s">
        <v>21</v>
      </c>
    </row>
    <row r="132" spans="1:14" ht="60" customHeight="1" x14ac:dyDescent="0.35">
      <c r="A132" s="11" t="s">
        <v>663</v>
      </c>
      <c r="B132" s="1" t="s">
        <v>664</v>
      </c>
      <c r="C132" s="2" t="s">
        <v>16</v>
      </c>
      <c r="D132" s="3" t="s">
        <v>222</v>
      </c>
      <c r="E132" s="4" t="s">
        <v>18</v>
      </c>
      <c r="F132" s="4" t="s">
        <v>19</v>
      </c>
      <c r="G132" s="4" t="s">
        <v>20</v>
      </c>
      <c r="H132" s="4" t="s">
        <v>21</v>
      </c>
      <c r="I132" s="5" t="s">
        <v>21</v>
      </c>
      <c r="J132" s="1" t="s">
        <v>665</v>
      </c>
      <c r="K132" s="1" t="s">
        <v>666</v>
      </c>
      <c r="L132" s="1" t="s">
        <v>667</v>
      </c>
      <c r="M132" s="4" t="str">
        <f t="shared" si="0"/>
        <v>Outstanding</v>
      </c>
      <c r="N132" s="13" t="s">
        <v>21</v>
      </c>
    </row>
    <row r="133" spans="1:14" ht="60" customHeight="1" x14ac:dyDescent="0.35">
      <c r="A133" s="11" t="s">
        <v>668</v>
      </c>
      <c r="B133" s="1" t="s">
        <v>669</v>
      </c>
      <c r="C133" s="2" t="s">
        <v>16</v>
      </c>
      <c r="D133" s="3" t="s">
        <v>222</v>
      </c>
      <c r="E133" s="4" t="s">
        <v>18</v>
      </c>
      <c r="F133" s="4" t="s">
        <v>19</v>
      </c>
      <c r="G133" s="4" t="s">
        <v>20</v>
      </c>
      <c r="H133" s="4" t="s">
        <v>21</v>
      </c>
      <c r="I133" s="5" t="s">
        <v>21</v>
      </c>
      <c r="J133" s="1" t="s">
        <v>670</v>
      </c>
      <c r="K133" s="1" t="s">
        <v>671</v>
      </c>
      <c r="L133" s="1" t="s">
        <v>672</v>
      </c>
      <c r="M133" s="4" t="str">
        <f t="shared" si="0"/>
        <v>Outstanding</v>
      </c>
      <c r="N133" s="13" t="s">
        <v>21</v>
      </c>
    </row>
    <row r="134" spans="1:14" ht="60" customHeight="1" x14ac:dyDescent="0.35">
      <c r="A134" s="11" t="s">
        <v>673</v>
      </c>
      <c r="B134" s="1" t="s">
        <v>674</v>
      </c>
      <c r="C134" s="2" t="s">
        <v>16</v>
      </c>
      <c r="D134" s="3" t="s">
        <v>222</v>
      </c>
      <c r="E134" s="4" t="s">
        <v>18</v>
      </c>
      <c r="F134" s="4" t="s">
        <v>19</v>
      </c>
      <c r="G134" s="4" t="s">
        <v>20</v>
      </c>
      <c r="H134" s="4" t="s">
        <v>21</v>
      </c>
      <c r="I134" s="5" t="s">
        <v>21</v>
      </c>
      <c r="J134" s="1" t="s">
        <v>675</v>
      </c>
      <c r="K134" s="1" t="s">
        <v>676</v>
      </c>
      <c r="L134" s="1" t="s">
        <v>677</v>
      </c>
      <c r="M134" s="4" t="str">
        <f t="shared" si="0"/>
        <v>Outstanding</v>
      </c>
      <c r="N134" s="13" t="s">
        <v>21</v>
      </c>
    </row>
    <row r="135" spans="1:14" ht="60" customHeight="1" x14ac:dyDescent="0.35">
      <c r="A135" s="11" t="s">
        <v>678</v>
      </c>
      <c r="B135" s="1" t="s">
        <v>679</v>
      </c>
      <c r="C135" s="2" t="s">
        <v>16</v>
      </c>
      <c r="D135" s="3" t="s">
        <v>222</v>
      </c>
      <c r="E135" s="4" t="s">
        <v>18</v>
      </c>
      <c r="F135" s="4" t="s">
        <v>19</v>
      </c>
      <c r="G135" s="4" t="s">
        <v>20</v>
      </c>
      <c r="H135" s="4" t="s">
        <v>21</v>
      </c>
      <c r="I135" s="5" t="s">
        <v>21</v>
      </c>
      <c r="J135" s="1" t="s">
        <v>670</v>
      </c>
      <c r="K135" s="1" t="s">
        <v>680</v>
      </c>
      <c r="L135" s="1" t="s">
        <v>677</v>
      </c>
      <c r="M135" s="4" t="str">
        <f t="shared" si="0"/>
        <v>Outstanding</v>
      </c>
      <c r="N135" s="13" t="s">
        <v>21</v>
      </c>
    </row>
    <row r="136" spans="1:14" ht="60" customHeight="1" x14ac:dyDescent="0.35">
      <c r="A136" s="12" t="s">
        <v>681</v>
      </c>
      <c r="B136" s="6" t="s">
        <v>682</v>
      </c>
      <c r="C136" s="7" t="s">
        <v>16</v>
      </c>
      <c r="D136" s="8" t="s">
        <v>222</v>
      </c>
      <c r="E136" s="9" t="s">
        <v>18</v>
      </c>
      <c r="F136" s="9" t="s">
        <v>19</v>
      </c>
      <c r="G136" s="9" t="s">
        <v>20</v>
      </c>
      <c r="H136" s="9" t="s">
        <v>21</v>
      </c>
      <c r="I136" s="10" t="s">
        <v>21</v>
      </c>
      <c r="J136" s="6" t="s">
        <v>683</v>
      </c>
      <c r="K136" s="6" t="s">
        <v>684</v>
      </c>
      <c r="L136" s="6" t="s">
        <v>685</v>
      </c>
      <c r="M136" s="9" t="str">
        <f t="shared" si="0"/>
        <v>Outstanding</v>
      </c>
      <c r="N136" s="14" t="s">
        <v>21</v>
      </c>
    </row>
    <row r="140" spans="1:14" ht="32" customHeight="1" x14ac:dyDescent="0.35">
      <c r="A140" s="291" t="s">
        <v>686</v>
      </c>
      <c r="B140" s="291"/>
      <c r="C140" s="291"/>
      <c r="D140" s="291"/>
    </row>
  </sheetData>
  <mergeCells count="1">
    <mergeCell ref="A140:D140"/>
  </mergeCells>
  <conditionalFormatting sqref="C2:C136">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136">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136">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136">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136" xr:uid="{00000000-0002-0000-0200-000000000000}">
      <formula1>"Must,Should,Could,Won't,Unassigned"</formula1>
    </dataValidation>
    <dataValidation type="list" showErrorMessage="1" errorTitle="Invalid Value" error="Please select a value from the list: Low, Medium, High, Unassessed." sqref="F2:F136" xr:uid="{00000000-0002-0000-0200-000001000000}">
      <formula1>"Low,Medium,High,Unassessed"</formula1>
    </dataValidation>
    <dataValidation type="list" showErrorMessage="1" errorTitle="Invalid Value" error="Please select a value from the list: Phase1, Phase2, Phase3, Phase4, Phase5, Pending." sqref="G2:G13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36" xr:uid="{00000000-0002-0000-0200-000003000000}">
      <formula1>"Implemented,Testing,Failed,Compensated,Risk Accepted,N/A"</formula1>
    </dataValidation>
  </dataValidations>
  <hyperlinks>
    <hyperlink ref="A14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839</v>
      </c>
      <c r="C2" s="308" t="s">
        <v>839</v>
      </c>
      <c r="D2" s="308" t="s">
        <v>839</v>
      </c>
      <c r="E2" s="308" t="s">
        <v>839</v>
      </c>
      <c r="F2" s="308" t="s">
        <v>839</v>
      </c>
      <c r="G2" s="308" t="s">
        <v>839</v>
      </c>
      <c r="H2" s="312" t="s">
        <v>840</v>
      </c>
      <c r="I2" s="312" t="s">
        <v>840</v>
      </c>
      <c r="J2" s="312" t="s">
        <v>840</v>
      </c>
      <c r="K2" s="312" t="s">
        <v>840</v>
      </c>
      <c r="L2" s="312" t="s">
        <v>840</v>
      </c>
      <c r="M2" s="311" t="s">
        <v>841</v>
      </c>
      <c r="N2" s="311" t="s">
        <v>841</v>
      </c>
      <c r="O2" s="313" t="s">
        <v>842</v>
      </c>
      <c r="P2" s="313" t="s">
        <v>842</v>
      </c>
      <c r="Q2" s="309" t="s">
        <v>12</v>
      </c>
      <c r="R2" s="309" t="s">
        <v>12</v>
      </c>
      <c r="S2" s="309" t="s">
        <v>12</v>
      </c>
      <c r="T2" s="310" t="s">
        <v>843</v>
      </c>
    </row>
    <row r="3" spans="2:20" ht="35" customHeight="1" x14ac:dyDescent="0.35">
      <c r="B3" s="73" t="s">
        <v>844</v>
      </c>
      <c r="C3" s="73" t="s">
        <v>845</v>
      </c>
      <c r="D3" s="73" t="s">
        <v>846</v>
      </c>
      <c r="E3" s="73" t="s">
        <v>847</v>
      </c>
      <c r="F3" s="73" t="s">
        <v>848</v>
      </c>
      <c r="G3" s="73" t="s">
        <v>10</v>
      </c>
      <c r="H3" s="74" t="s">
        <v>849</v>
      </c>
      <c r="I3" s="74" t="s">
        <v>850</v>
      </c>
      <c r="J3" s="74" t="s">
        <v>851</v>
      </c>
      <c r="K3" s="74" t="s">
        <v>852</v>
      </c>
      <c r="L3" s="74" t="s">
        <v>783</v>
      </c>
      <c r="M3" s="75" t="s">
        <v>853</v>
      </c>
      <c r="N3" s="75" t="s">
        <v>854</v>
      </c>
      <c r="O3" s="76" t="s">
        <v>855</v>
      </c>
      <c r="P3" s="76" t="s">
        <v>856</v>
      </c>
      <c r="Q3" s="77" t="s">
        <v>12</v>
      </c>
      <c r="R3" s="77" t="s">
        <v>857</v>
      </c>
      <c r="S3" s="77" t="s">
        <v>858</v>
      </c>
      <c r="T3" s="78" t="s">
        <v>859</v>
      </c>
    </row>
    <row r="4" spans="2:20" ht="60" customHeight="1" x14ac:dyDescent="0.35">
      <c r="B4" s="79" t="s">
        <v>860</v>
      </c>
      <c r="C4" s="79" t="s">
        <v>861</v>
      </c>
      <c r="D4" s="79" t="s">
        <v>862</v>
      </c>
      <c r="E4" s="79" t="s">
        <v>863</v>
      </c>
      <c r="F4" s="79" t="s">
        <v>864</v>
      </c>
      <c r="G4" s="79" t="s">
        <v>865</v>
      </c>
      <c r="H4" s="79" t="s">
        <v>866</v>
      </c>
      <c r="I4" s="79" t="s">
        <v>867</v>
      </c>
      <c r="J4" s="79" t="s">
        <v>868</v>
      </c>
      <c r="K4" s="79" t="s">
        <v>869</v>
      </c>
      <c r="L4" s="79" t="s">
        <v>870</v>
      </c>
      <c r="M4" s="79" t="s">
        <v>871</v>
      </c>
      <c r="N4" s="79" t="s">
        <v>872</v>
      </c>
      <c r="O4" s="79" t="s">
        <v>873</v>
      </c>
      <c r="P4" s="79" t="s">
        <v>874</v>
      </c>
      <c r="Q4" s="79" t="s">
        <v>875</v>
      </c>
      <c r="R4" s="79" t="s">
        <v>876</v>
      </c>
      <c r="S4" s="79" t="s">
        <v>877</v>
      </c>
      <c r="T4" s="79" t="s">
        <v>878</v>
      </c>
    </row>
    <row r="5" spans="2:20" ht="60" customHeight="1" x14ac:dyDescent="0.35">
      <c r="B5" s="41" t="s">
        <v>879</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880</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881</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882</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883</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884</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885</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886</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887</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888</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889</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890</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891</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892</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893</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894</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895</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896</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897</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898</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899</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900</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901</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902</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903</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904</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905</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906</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907</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908</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909</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910</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911</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912</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913</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914</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915</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916</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917</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918</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919</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920</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921</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922</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923</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924</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925</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926</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927</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928</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686</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929</v>
      </c>
      <c r="B1" s="107" t="s">
        <v>0</v>
      </c>
      <c r="C1" s="107" t="s">
        <v>930</v>
      </c>
      <c r="D1" s="107" t="s">
        <v>10</v>
      </c>
      <c r="E1" s="107" t="s">
        <v>931</v>
      </c>
      <c r="F1" s="107" t="s">
        <v>932</v>
      </c>
      <c r="G1" s="107" t="s">
        <v>933</v>
      </c>
      <c r="H1" s="107" t="s">
        <v>934</v>
      </c>
      <c r="I1" s="107" t="s">
        <v>935</v>
      </c>
      <c r="J1" s="107" t="s">
        <v>936</v>
      </c>
      <c r="K1" s="107" t="s">
        <v>937</v>
      </c>
      <c r="L1" s="107" t="s">
        <v>938</v>
      </c>
      <c r="M1" s="107" t="s">
        <v>939</v>
      </c>
      <c r="N1" s="107" t="s">
        <v>940</v>
      </c>
      <c r="O1" s="107" t="s">
        <v>941</v>
      </c>
      <c r="P1" s="107" t="s">
        <v>942</v>
      </c>
      <c r="Q1" s="107" t="s">
        <v>943</v>
      </c>
      <c r="R1" s="107" t="s">
        <v>944</v>
      </c>
      <c r="S1" s="107" t="s">
        <v>945</v>
      </c>
      <c r="T1" s="107" t="s">
        <v>946</v>
      </c>
      <c r="U1" s="107" t="s">
        <v>947</v>
      </c>
      <c r="V1" s="107" t="s">
        <v>948</v>
      </c>
      <c r="W1" s="107" t="s">
        <v>949</v>
      </c>
      <c r="X1" s="107" t="s">
        <v>950</v>
      </c>
      <c r="Y1" s="107" t="s">
        <v>951</v>
      </c>
      <c r="Z1" s="107" t="s">
        <v>952</v>
      </c>
      <c r="AA1" s="107" t="s">
        <v>953</v>
      </c>
      <c r="AB1" s="107" t="s">
        <v>954</v>
      </c>
      <c r="AC1" s="107" t="s">
        <v>955</v>
      </c>
      <c r="AD1" s="107" t="s">
        <v>956</v>
      </c>
      <c r="AE1" s="107" t="s">
        <v>957</v>
      </c>
      <c r="AF1" s="107" t="s">
        <v>958</v>
      </c>
      <c r="AG1" s="107" t="s">
        <v>959</v>
      </c>
      <c r="AH1" s="107" t="s">
        <v>960</v>
      </c>
      <c r="AI1" s="107" t="s">
        <v>961</v>
      </c>
      <c r="AJ1" s="107" t="s">
        <v>962</v>
      </c>
      <c r="AK1" s="107" t="s">
        <v>963</v>
      </c>
      <c r="AL1" s="107" t="s">
        <v>964</v>
      </c>
      <c r="AM1" s="107" t="s">
        <v>965</v>
      </c>
      <c r="AN1" s="107" t="s">
        <v>966</v>
      </c>
      <c r="AO1" s="107" t="s">
        <v>967</v>
      </c>
      <c r="AP1" s="107" t="s">
        <v>968</v>
      </c>
      <c r="AQ1" s="107" t="s">
        <v>969</v>
      </c>
      <c r="AR1" s="107" t="s">
        <v>970</v>
      </c>
      <c r="AS1" s="107" t="s">
        <v>971</v>
      </c>
      <c r="AT1" s="107" t="s">
        <v>972</v>
      </c>
      <c r="AU1" s="107" t="s">
        <v>973</v>
      </c>
      <c r="AV1" s="107" t="s">
        <v>974</v>
      </c>
      <c r="AW1" s="108" t="s">
        <v>975</v>
      </c>
    </row>
    <row r="2" spans="1:49" ht="60" customHeight="1" outlineLevel="1" x14ac:dyDescent="0.35">
      <c r="A2" s="100" t="s">
        <v>976</v>
      </c>
      <c r="B2" s="83">
        <v>1</v>
      </c>
      <c r="C2" s="85" t="s">
        <v>21</v>
      </c>
      <c r="D2" s="87" t="s">
        <v>977</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976</v>
      </c>
      <c r="B3" s="84" t="s">
        <v>978</v>
      </c>
      <c r="C3" s="86" t="s">
        <v>979</v>
      </c>
      <c r="D3" s="88" t="s">
        <v>980</v>
      </c>
      <c r="E3" s="88" t="s">
        <v>981</v>
      </c>
      <c r="F3" s="89" t="s">
        <v>982</v>
      </c>
      <c r="G3" s="89" t="s">
        <v>983</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976</v>
      </c>
      <c r="B4" s="84" t="s">
        <v>984</v>
      </c>
      <c r="C4" s="86" t="s">
        <v>985</v>
      </c>
      <c r="D4" s="88" t="s">
        <v>986</v>
      </c>
      <c r="E4" s="88" t="s">
        <v>987</v>
      </c>
      <c r="F4" s="89" t="s">
        <v>982</v>
      </c>
      <c r="G4" s="89" t="s">
        <v>988</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976</v>
      </c>
      <c r="B5" s="84" t="s">
        <v>989</v>
      </c>
      <c r="C5" s="86" t="s">
        <v>990</v>
      </c>
      <c r="D5" s="88" t="s">
        <v>991</v>
      </c>
      <c r="E5" s="88" t="s">
        <v>992</v>
      </c>
      <c r="F5" s="89" t="s">
        <v>982</v>
      </c>
      <c r="G5" s="89" t="s">
        <v>993</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976</v>
      </c>
      <c r="B6" s="84" t="s">
        <v>994</v>
      </c>
      <c r="C6" s="86" t="s">
        <v>995</v>
      </c>
      <c r="D6" s="88" t="s">
        <v>996</v>
      </c>
      <c r="E6" s="88" t="s">
        <v>997</v>
      </c>
      <c r="F6" s="89" t="s">
        <v>982</v>
      </c>
      <c r="G6" s="89" t="s">
        <v>983</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976</v>
      </c>
      <c r="B7" s="84" t="s">
        <v>998</v>
      </c>
      <c r="C7" s="86" t="s">
        <v>999</v>
      </c>
      <c r="D7" s="88" t="s">
        <v>1000</v>
      </c>
      <c r="E7" s="88" t="s">
        <v>1001</v>
      </c>
      <c r="F7" s="89" t="s">
        <v>982</v>
      </c>
      <c r="G7" s="89" t="s">
        <v>993</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1002</v>
      </c>
      <c r="B8" s="83">
        <v>2</v>
      </c>
      <c r="C8" s="85" t="s">
        <v>21</v>
      </c>
      <c r="D8" s="87" t="s">
        <v>1003</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1002</v>
      </c>
      <c r="B9" s="84" t="s">
        <v>1004</v>
      </c>
      <c r="C9" s="86" t="s">
        <v>1005</v>
      </c>
      <c r="D9" s="88" t="s">
        <v>1006</v>
      </c>
      <c r="E9" s="88" t="s">
        <v>1007</v>
      </c>
      <c r="F9" s="89" t="s">
        <v>1008</v>
      </c>
      <c r="G9" s="89" t="s">
        <v>983</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1002</v>
      </c>
      <c r="B10" s="84" t="s">
        <v>1009</v>
      </c>
      <c r="C10" s="86" t="s">
        <v>1010</v>
      </c>
      <c r="D10" s="88" t="s">
        <v>1011</v>
      </c>
      <c r="E10" s="88" t="s">
        <v>1012</v>
      </c>
      <c r="F10" s="89" t="s">
        <v>1008</v>
      </c>
      <c r="G10" s="89" t="s">
        <v>983</v>
      </c>
      <c r="H10" s="89">
        <v>1</v>
      </c>
      <c r="I10" s="91">
        <f>IF(COUNTIF(J10:AW10,"&lt;&gt;")=0,"",SUMPRODUCT(((Recommendations[ImplStatus]="Implemented")+(Recommendations[ImplStatus]="Compensated"))*ISNUMBER(MATCH(Recommendations[Id],J10:AW10,0)))/COUNTIF(J10:AW10,"&lt;&gt;"))</f>
        <v>0</v>
      </c>
      <c r="J10" s="93" t="s">
        <v>628</v>
      </c>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1002</v>
      </c>
      <c r="B11" s="84" t="s">
        <v>1013</v>
      </c>
      <c r="C11" s="86" t="s">
        <v>1014</v>
      </c>
      <c r="D11" s="88" t="s">
        <v>1015</v>
      </c>
      <c r="E11" s="88" t="s">
        <v>1016</v>
      </c>
      <c r="F11" s="89" t="s">
        <v>1008</v>
      </c>
      <c r="G11" s="89" t="s">
        <v>988</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1002</v>
      </c>
      <c r="B12" s="84" t="s">
        <v>1017</v>
      </c>
      <c r="C12" s="86" t="s">
        <v>1018</v>
      </c>
      <c r="D12" s="88" t="s">
        <v>1019</v>
      </c>
      <c r="E12" s="88" t="s">
        <v>1020</v>
      </c>
      <c r="F12" s="89" t="s">
        <v>1008</v>
      </c>
      <c r="G12" s="89" t="s">
        <v>993</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1002</v>
      </c>
      <c r="B13" s="84" t="s">
        <v>1021</v>
      </c>
      <c r="C13" s="86" t="s">
        <v>1022</v>
      </c>
      <c r="D13" s="88" t="s">
        <v>1023</v>
      </c>
      <c r="E13" s="88" t="s">
        <v>1024</v>
      </c>
      <c r="F13" s="89" t="s">
        <v>1008</v>
      </c>
      <c r="G13" s="89" t="s">
        <v>1025</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1002</v>
      </c>
      <c r="B14" s="84" t="s">
        <v>1026</v>
      </c>
      <c r="C14" s="86" t="s">
        <v>1027</v>
      </c>
      <c r="D14" s="88" t="s">
        <v>1028</v>
      </c>
      <c r="E14" s="88" t="s">
        <v>1029</v>
      </c>
      <c r="F14" s="89" t="s">
        <v>1008</v>
      </c>
      <c r="G14" s="89" t="s">
        <v>1025</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1002</v>
      </c>
      <c r="B15" s="84" t="s">
        <v>1030</v>
      </c>
      <c r="C15" s="86" t="s">
        <v>1031</v>
      </c>
      <c r="D15" s="88" t="s">
        <v>1032</v>
      </c>
      <c r="E15" s="88" t="s">
        <v>1033</v>
      </c>
      <c r="F15" s="89" t="s">
        <v>1008</v>
      </c>
      <c r="G15" s="89" t="s">
        <v>1025</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1034</v>
      </c>
      <c r="B16" s="83">
        <v>3</v>
      </c>
      <c r="C16" s="85" t="s">
        <v>21</v>
      </c>
      <c r="D16" s="87" t="s">
        <v>1035</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1034</v>
      </c>
      <c r="B17" s="84" t="s">
        <v>1036</v>
      </c>
      <c r="C17" s="86" t="s">
        <v>1037</v>
      </c>
      <c r="D17" s="88" t="s">
        <v>1038</v>
      </c>
      <c r="E17" s="88" t="s">
        <v>1039</v>
      </c>
      <c r="F17" s="89" t="s">
        <v>1040</v>
      </c>
      <c r="G17" s="89" t="s">
        <v>1041</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1034</v>
      </c>
      <c r="B18" s="84" t="s">
        <v>1042</v>
      </c>
      <c r="C18" s="86" t="s">
        <v>1043</v>
      </c>
      <c r="D18" s="88" t="s">
        <v>1044</v>
      </c>
      <c r="E18" s="88" t="s">
        <v>1045</v>
      </c>
      <c r="F18" s="89" t="s">
        <v>1040</v>
      </c>
      <c r="G18" s="89" t="s">
        <v>983</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1034</v>
      </c>
      <c r="B19" s="84" t="s">
        <v>1046</v>
      </c>
      <c r="C19" s="86" t="s">
        <v>1047</v>
      </c>
      <c r="D19" s="88" t="s">
        <v>1048</v>
      </c>
      <c r="E19" s="88" t="s">
        <v>1049</v>
      </c>
      <c r="F19" s="89" t="s">
        <v>1040</v>
      </c>
      <c r="G19" s="89" t="s">
        <v>1025</v>
      </c>
      <c r="H19" s="89">
        <v>1</v>
      </c>
      <c r="I19" s="91">
        <f>IF(COUNTIF(J19:AW19,"&lt;&gt;")=0,"",SUMPRODUCT(((Recommendations[ImplStatus]="Implemented")+(Recommendations[ImplStatus]="Compensated"))*ISNUMBER(MATCH(Recommendations[Id],J19:AW19,0)))/COUNTIF(J19:AW19,"&lt;&gt;"))</f>
        <v>0</v>
      </c>
      <c r="J19" s="93" t="s">
        <v>45</v>
      </c>
      <c r="K19" s="93" t="s">
        <v>220</v>
      </c>
      <c r="L19" s="93" t="s">
        <v>296</v>
      </c>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1034</v>
      </c>
      <c r="B20" s="84" t="s">
        <v>1050</v>
      </c>
      <c r="C20" s="86" t="s">
        <v>1051</v>
      </c>
      <c r="D20" s="88" t="s">
        <v>1052</v>
      </c>
      <c r="E20" s="88" t="s">
        <v>1053</v>
      </c>
      <c r="F20" s="89" t="s">
        <v>1040</v>
      </c>
      <c r="G20" s="89" t="s">
        <v>1025</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1034</v>
      </c>
      <c r="B21" s="84" t="s">
        <v>1054</v>
      </c>
      <c r="C21" s="86" t="s">
        <v>1055</v>
      </c>
      <c r="D21" s="88" t="s">
        <v>1056</v>
      </c>
      <c r="E21" s="88" t="s">
        <v>1057</v>
      </c>
      <c r="F21" s="89" t="s">
        <v>1040</v>
      </c>
      <c r="G21" s="89" t="s">
        <v>1025</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1034</v>
      </c>
      <c r="B22" s="84" t="s">
        <v>1058</v>
      </c>
      <c r="C22" s="86" t="s">
        <v>1059</v>
      </c>
      <c r="D22" s="88" t="s">
        <v>1060</v>
      </c>
      <c r="E22" s="88" t="s">
        <v>1061</v>
      </c>
      <c r="F22" s="89" t="s">
        <v>1040</v>
      </c>
      <c r="G22" s="89" t="s">
        <v>1025</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1034</v>
      </c>
      <c r="B23" s="84" t="s">
        <v>1062</v>
      </c>
      <c r="C23" s="86" t="s">
        <v>1063</v>
      </c>
      <c r="D23" s="88" t="s">
        <v>1064</v>
      </c>
      <c r="E23" s="88" t="s">
        <v>1065</v>
      </c>
      <c r="F23" s="89" t="s">
        <v>1040</v>
      </c>
      <c r="G23" s="89" t="s">
        <v>983</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1034</v>
      </c>
      <c r="B24" s="84" t="s">
        <v>1066</v>
      </c>
      <c r="C24" s="86" t="s">
        <v>1067</v>
      </c>
      <c r="D24" s="88" t="s">
        <v>1068</v>
      </c>
      <c r="E24" s="88" t="s">
        <v>1069</v>
      </c>
      <c r="F24" s="89" t="s">
        <v>1040</v>
      </c>
      <c r="G24" s="89" t="s">
        <v>983</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1034</v>
      </c>
      <c r="B25" s="84" t="s">
        <v>1070</v>
      </c>
      <c r="C25" s="86" t="s">
        <v>1071</v>
      </c>
      <c r="D25" s="88" t="s">
        <v>1072</v>
      </c>
      <c r="E25" s="88" t="s">
        <v>1073</v>
      </c>
      <c r="F25" s="89" t="s">
        <v>1040</v>
      </c>
      <c r="G25" s="89" t="s">
        <v>1025</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1034</v>
      </c>
      <c r="B26" s="84" t="s">
        <v>1074</v>
      </c>
      <c r="C26" s="86" t="s">
        <v>1075</v>
      </c>
      <c r="D26" s="88" t="s">
        <v>1076</v>
      </c>
      <c r="E26" s="88" t="s">
        <v>1077</v>
      </c>
      <c r="F26" s="89" t="s">
        <v>1040</v>
      </c>
      <c r="G26" s="89" t="s">
        <v>1025</v>
      </c>
      <c r="H26" s="89">
        <v>2</v>
      </c>
      <c r="I26" s="91">
        <f>IF(COUNTIF(J26:AW26,"&lt;&gt;")=0,"",SUMPRODUCT(((Recommendations[ImplStatus]="Implemented")+(Recommendations[ImplStatus]="Compensated"))*ISNUMBER(MATCH(Recommendations[Id],J26:AW26,0)))/COUNTIF(J26:AW26,"&lt;&gt;"))</f>
        <v>0</v>
      </c>
      <c r="J26" s="93" t="s">
        <v>162</v>
      </c>
      <c r="K26" s="93" t="s">
        <v>167</v>
      </c>
      <c r="L26" s="93" t="s">
        <v>177</v>
      </c>
      <c r="M26" s="93" t="s">
        <v>182</v>
      </c>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1034</v>
      </c>
      <c r="B27" s="84" t="s">
        <v>1078</v>
      </c>
      <c r="C27" s="86" t="s">
        <v>1079</v>
      </c>
      <c r="D27" s="88" t="s">
        <v>1080</v>
      </c>
      <c r="E27" s="88" t="s">
        <v>1081</v>
      </c>
      <c r="F27" s="89" t="s">
        <v>1040</v>
      </c>
      <c r="G27" s="89" t="s">
        <v>1025</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1034</v>
      </c>
      <c r="B28" s="84" t="s">
        <v>1082</v>
      </c>
      <c r="C28" s="86" t="s">
        <v>1083</v>
      </c>
      <c r="D28" s="88" t="s">
        <v>1084</v>
      </c>
      <c r="E28" s="88" t="s">
        <v>1085</v>
      </c>
      <c r="F28" s="89" t="s">
        <v>1040</v>
      </c>
      <c r="G28" s="89" t="s">
        <v>1025</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1034</v>
      </c>
      <c r="B29" s="84" t="s">
        <v>1086</v>
      </c>
      <c r="C29" s="86" t="s">
        <v>1087</v>
      </c>
      <c r="D29" s="88" t="s">
        <v>1088</v>
      </c>
      <c r="E29" s="88" t="s">
        <v>1089</v>
      </c>
      <c r="F29" s="89" t="s">
        <v>1040</v>
      </c>
      <c r="G29" s="89" t="s">
        <v>1025</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1034</v>
      </c>
      <c r="B30" s="84" t="s">
        <v>1090</v>
      </c>
      <c r="C30" s="86" t="s">
        <v>1091</v>
      </c>
      <c r="D30" s="88" t="s">
        <v>1092</v>
      </c>
      <c r="E30" s="88" t="s">
        <v>1093</v>
      </c>
      <c r="F30" s="89" t="s">
        <v>1040</v>
      </c>
      <c r="G30" s="89" t="s">
        <v>993</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1094</v>
      </c>
      <c r="B31" s="83">
        <v>4</v>
      </c>
      <c r="C31" s="85" t="s">
        <v>21</v>
      </c>
      <c r="D31" s="87" t="s">
        <v>1095</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1094</v>
      </c>
      <c r="B32" s="84" t="s">
        <v>1096</v>
      </c>
      <c r="C32" s="86" t="s">
        <v>1097</v>
      </c>
      <c r="D32" s="88" t="s">
        <v>1098</v>
      </c>
      <c r="E32" s="88" t="s">
        <v>1099</v>
      </c>
      <c r="F32" s="89" t="s">
        <v>1100</v>
      </c>
      <c r="G32" s="89" t="s">
        <v>1041</v>
      </c>
      <c r="H32" s="89">
        <v>1</v>
      </c>
      <c r="I32" s="91">
        <f>IF(COUNTIF(J32:AW32,"&lt;&gt;")=0,"",SUMPRODUCT(((Recommendations[ImplStatus]="Implemented")+(Recommendations[ImplStatus]="Compensated"))*ISNUMBER(MATCH(Recommendations[Id],J32:AW32,0)))/COUNTIF(J32:AW32,"&lt;&gt;"))</f>
        <v>0</v>
      </c>
      <c r="J32" s="93" t="s">
        <v>55</v>
      </c>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1094</v>
      </c>
      <c r="B33" s="84" t="s">
        <v>1101</v>
      </c>
      <c r="C33" s="86" t="s">
        <v>1102</v>
      </c>
      <c r="D33" s="88" t="s">
        <v>1103</v>
      </c>
      <c r="E33" s="88" t="s">
        <v>1104</v>
      </c>
      <c r="F33" s="89" t="s">
        <v>1100</v>
      </c>
      <c r="G33" s="89" t="s">
        <v>1041</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1094</v>
      </c>
      <c r="B34" s="84" t="s">
        <v>1105</v>
      </c>
      <c r="C34" s="86" t="s">
        <v>1106</v>
      </c>
      <c r="D34" s="88" t="s">
        <v>1107</v>
      </c>
      <c r="E34" s="88" t="s">
        <v>1108</v>
      </c>
      <c r="F34" s="89" t="s">
        <v>982</v>
      </c>
      <c r="G34" s="89" t="s">
        <v>1025</v>
      </c>
      <c r="H34" s="89">
        <v>1</v>
      </c>
      <c r="I34" s="91">
        <f>IF(COUNTIF(J34:AW34,"&lt;&gt;")=0,"",SUMPRODUCT(((Recommendations[ImplStatus]="Implemented")+(Recommendations[ImplStatus]="Compensated"))*ISNUMBER(MATCH(Recommendations[Id],J34:AW34,0)))/COUNTIF(J34:AW34,"&lt;&gt;"))</f>
        <v>0</v>
      </c>
      <c r="J34" s="93" t="s">
        <v>14</v>
      </c>
      <c r="K34" s="93" t="s">
        <v>137</v>
      </c>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1094</v>
      </c>
      <c r="B35" s="84" t="s">
        <v>1109</v>
      </c>
      <c r="C35" s="86" t="s">
        <v>1110</v>
      </c>
      <c r="D35" s="88" t="s">
        <v>1111</v>
      </c>
      <c r="E35" s="88" t="s">
        <v>1112</v>
      </c>
      <c r="F35" s="89" t="s">
        <v>982</v>
      </c>
      <c r="G35" s="89" t="s">
        <v>1025</v>
      </c>
      <c r="H35" s="89">
        <v>1</v>
      </c>
      <c r="I35" s="91">
        <f>IF(COUNTIF(J35:AW35,"&lt;&gt;")=0,"",SUMPRODUCT(((Recommendations[ImplStatus]="Implemented")+(Recommendations[ImplStatus]="Compensated"))*ISNUMBER(MATCH(Recommendations[Id],J35:AW35,0)))/COUNTIF(J35:AW35,"&lt;&gt;"))</f>
        <v>0</v>
      </c>
      <c r="J35" s="93" t="s">
        <v>291</v>
      </c>
      <c r="K35" s="93" t="s">
        <v>301</v>
      </c>
      <c r="L35" s="93" t="s">
        <v>306</v>
      </c>
      <c r="M35" s="93" t="s">
        <v>311</v>
      </c>
      <c r="N35" s="93" t="s">
        <v>316</v>
      </c>
      <c r="O35" s="93" t="s">
        <v>321</v>
      </c>
      <c r="P35" s="93" t="s">
        <v>326</v>
      </c>
      <c r="Q35" s="93" t="s">
        <v>331</v>
      </c>
      <c r="R35" s="93" t="s">
        <v>336</v>
      </c>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1094</v>
      </c>
      <c r="B36" s="84" t="s">
        <v>1113</v>
      </c>
      <c r="C36" s="86" t="s">
        <v>1114</v>
      </c>
      <c r="D36" s="88" t="s">
        <v>1115</v>
      </c>
      <c r="E36" s="88" t="s">
        <v>1116</v>
      </c>
      <c r="F36" s="89" t="s">
        <v>982</v>
      </c>
      <c r="G36" s="89" t="s">
        <v>1025</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1094</v>
      </c>
      <c r="B37" s="84" t="s">
        <v>1117</v>
      </c>
      <c r="C37" s="86" t="s">
        <v>1118</v>
      </c>
      <c r="D37" s="88" t="s">
        <v>1119</v>
      </c>
      <c r="E37" s="88" t="s">
        <v>1120</v>
      </c>
      <c r="F37" s="89" t="s">
        <v>982</v>
      </c>
      <c r="G37" s="89" t="s">
        <v>1025</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1094</v>
      </c>
      <c r="B38" s="84" t="s">
        <v>1121</v>
      </c>
      <c r="C38" s="86" t="s">
        <v>1122</v>
      </c>
      <c r="D38" s="88" t="s">
        <v>1123</v>
      </c>
      <c r="E38" s="88" t="s">
        <v>1124</v>
      </c>
      <c r="F38" s="89" t="s">
        <v>1125</v>
      </c>
      <c r="G38" s="89" t="s">
        <v>1025</v>
      </c>
      <c r="H38" s="89">
        <v>1</v>
      </c>
      <c r="I38" s="91">
        <f>IF(COUNTIF(J38:AW38,"&lt;&gt;")=0,"",SUMPRODUCT(((Recommendations[ImplStatus]="Implemented")+(Recommendations[ImplStatus]="Compensated"))*ISNUMBER(MATCH(Recommendations[Id],J38:AW38,0)))/COUNTIF(J38:AW38,"&lt;&gt;"))</f>
        <v>0</v>
      </c>
      <c r="J38" s="93" t="s">
        <v>99</v>
      </c>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1094</v>
      </c>
      <c r="B39" s="84" t="s">
        <v>1126</v>
      </c>
      <c r="C39" s="86" t="s">
        <v>1127</v>
      </c>
      <c r="D39" s="88" t="s">
        <v>1128</v>
      </c>
      <c r="E39" s="88" t="s">
        <v>1129</v>
      </c>
      <c r="F39" s="89" t="s">
        <v>982</v>
      </c>
      <c r="G39" s="89" t="s">
        <v>1025</v>
      </c>
      <c r="H39" s="89">
        <v>2</v>
      </c>
      <c r="I39" s="91">
        <f>IF(COUNTIF(J39:AW39,"&lt;&gt;")=0,"",SUMPRODUCT(((Recommendations[ImplStatus]="Implemented")+(Recommendations[ImplStatus]="Compensated"))*ISNUMBER(MATCH(Recommendations[Id],J39:AW39,0)))/COUNTIF(J39:AW39,"&lt;&gt;"))</f>
        <v>0</v>
      </c>
      <c r="J39" s="93" t="s">
        <v>93</v>
      </c>
      <c r="K39" s="93" t="s">
        <v>231</v>
      </c>
      <c r="L39" s="93" t="s">
        <v>237</v>
      </c>
      <c r="M39" s="93" t="s">
        <v>286</v>
      </c>
      <c r="N39" s="93" t="s">
        <v>340</v>
      </c>
      <c r="O39" s="93" t="s">
        <v>345</v>
      </c>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1094</v>
      </c>
      <c r="B40" s="84" t="s">
        <v>1130</v>
      </c>
      <c r="C40" s="86" t="s">
        <v>1131</v>
      </c>
      <c r="D40" s="88" t="s">
        <v>1132</v>
      </c>
      <c r="E40" s="88" t="s">
        <v>1133</v>
      </c>
      <c r="F40" s="89" t="s">
        <v>982</v>
      </c>
      <c r="G40" s="89" t="s">
        <v>1025</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1094</v>
      </c>
      <c r="B41" s="84" t="s">
        <v>1134</v>
      </c>
      <c r="C41" s="86" t="s">
        <v>1135</v>
      </c>
      <c r="D41" s="88" t="s">
        <v>1136</v>
      </c>
      <c r="E41" s="88" t="s">
        <v>1137</v>
      </c>
      <c r="F41" s="89" t="s">
        <v>982</v>
      </c>
      <c r="G41" s="89" t="s">
        <v>1025</v>
      </c>
      <c r="H41" s="89">
        <v>2</v>
      </c>
      <c r="I41" s="91">
        <f>IF(COUNTIF(J41:AW41,"&lt;&gt;")=0,"",SUMPRODUCT(((Recommendations[ImplStatus]="Implemented")+(Recommendations[ImplStatus]="Compensated"))*ISNUMBER(MATCH(Recommendations[Id],J41:AW41,0)))/COUNTIF(J41:AW41,"&lt;&gt;"))</f>
        <v>0</v>
      </c>
      <c r="J41" s="93" t="s">
        <v>50</v>
      </c>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1094</v>
      </c>
      <c r="B42" s="84" t="s">
        <v>1138</v>
      </c>
      <c r="C42" s="86" t="s">
        <v>1139</v>
      </c>
      <c r="D42" s="88" t="s">
        <v>1140</v>
      </c>
      <c r="E42" s="88" t="s">
        <v>1141</v>
      </c>
      <c r="F42" s="89" t="s">
        <v>1040</v>
      </c>
      <c r="G42" s="89" t="s">
        <v>1025</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1094</v>
      </c>
      <c r="B43" s="84" t="s">
        <v>1142</v>
      </c>
      <c r="C43" s="86" t="s">
        <v>1143</v>
      </c>
      <c r="D43" s="88" t="s">
        <v>1144</v>
      </c>
      <c r="E43" s="88" t="s">
        <v>1145</v>
      </c>
      <c r="F43" s="89" t="s">
        <v>1040</v>
      </c>
      <c r="G43" s="89" t="s">
        <v>1025</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1146</v>
      </c>
      <c r="B44" s="83">
        <v>5</v>
      </c>
      <c r="C44" s="85" t="s">
        <v>21</v>
      </c>
      <c r="D44" s="87" t="s">
        <v>1147</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1146</v>
      </c>
      <c r="B45" s="84" t="s">
        <v>1148</v>
      </c>
      <c r="C45" s="86" t="s">
        <v>1149</v>
      </c>
      <c r="D45" s="88" t="s">
        <v>1150</v>
      </c>
      <c r="E45" s="88" t="s">
        <v>1151</v>
      </c>
      <c r="F45" s="89" t="s">
        <v>1125</v>
      </c>
      <c r="G45" s="89" t="s">
        <v>983</v>
      </c>
      <c r="H45" s="89">
        <v>1</v>
      </c>
      <c r="I45" s="91">
        <f>IF(COUNTIF(J45:AW45,"&lt;&gt;")=0,"",SUMPRODUCT(((Recommendations[ImplStatus]="Implemented")+(Recommendations[ImplStatus]="Compensated"))*ISNUMBER(MATCH(Recommendations[Id],J45:AW45,0)))/COUNTIF(J45:AW45,"&lt;&gt;"))</f>
        <v>0</v>
      </c>
      <c r="J45" s="93" t="s">
        <v>25</v>
      </c>
      <c r="K45" s="93" t="s">
        <v>30</v>
      </c>
      <c r="L45" s="93" t="s">
        <v>35</v>
      </c>
      <c r="M45" s="93" t="s">
        <v>40</v>
      </c>
      <c r="N45" s="93" t="s">
        <v>142</v>
      </c>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1146</v>
      </c>
      <c r="B46" s="84" t="s">
        <v>1152</v>
      </c>
      <c r="C46" s="86" t="s">
        <v>1153</v>
      </c>
      <c r="D46" s="88" t="s">
        <v>1154</v>
      </c>
      <c r="E46" s="88" t="s">
        <v>1155</v>
      </c>
      <c r="F46" s="89" t="s">
        <v>1125</v>
      </c>
      <c r="G46" s="89" t="s">
        <v>1025</v>
      </c>
      <c r="H46" s="89">
        <v>1</v>
      </c>
      <c r="I46" s="91">
        <f>IF(COUNTIF(J46:AW46,"&lt;&gt;")=0,"",SUMPRODUCT(((Recommendations[ImplStatus]="Implemented")+(Recommendations[ImplStatus]="Compensated"))*ISNUMBER(MATCH(Recommendations[Id],J46:AW46,0)))/COUNTIF(J46:AW46,"&lt;&gt;"))</f>
        <v>0</v>
      </c>
      <c r="J46" s="93" t="s">
        <v>104</v>
      </c>
      <c r="K46" s="93" t="s">
        <v>109</v>
      </c>
      <c r="L46" s="93" t="s">
        <v>114</v>
      </c>
      <c r="M46" s="93" t="s">
        <v>119</v>
      </c>
      <c r="N46" s="93" t="s">
        <v>123</v>
      </c>
      <c r="O46" s="93" t="s">
        <v>132</v>
      </c>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1146</v>
      </c>
      <c r="B47" s="84" t="s">
        <v>1156</v>
      </c>
      <c r="C47" s="86" t="s">
        <v>1157</v>
      </c>
      <c r="D47" s="88" t="s">
        <v>1158</v>
      </c>
      <c r="E47" s="88" t="s">
        <v>1159</v>
      </c>
      <c r="F47" s="89" t="s">
        <v>1125</v>
      </c>
      <c r="G47" s="89" t="s">
        <v>1025</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1146</v>
      </c>
      <c r="B48" s="84" t="s">
        <v>1160</v>
      </c>
      <c r="C48" s="86" t="s">
        <v>1161</v>
      </c>
      <c r="D48" s="88" t="s">
        <v>1162</v>
      </c>
      <c r="E48" s="88" t="s">
        <v>1163</v>
      </c>
      <c r="F48" s="89" t="s">
        <v>1125</v>
      </c>
      <c r="G48" s="89" t="s">
        <v>1025</v>
      </c>
      <c r="H48" s="89">
        <v>1</v>
      </c>
      <c r="I48" s="91">
        <f>IF(COUNTIF(J48:AW48,"&lt;&gt;")=0,"",SUMPRODUCT(((Recommendations[ImplStatus]="Implemented")+(Recommendations[ImplStatus]="Compensated"))*ISNUMBER(MATCH(Recommendations[Id],J48:AW48,0)))/COUNTIF(J48:AW48,"&lt;&gt;"))</f>
        <v>0</v>
      </c>
      <c r="J48" s="93" t="s">
        <v>60</v>
      </c>
      <c r="K48" s="93" t="s">
        <v>88</v>
      </c>
      <c r="L48" s="93" t="s">
        <v>99</v>
      </c>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1146</v>
      </c>
      <c r="B49" s="84" t="s">
        <v>1164</v>
      </c>
      <c r="C49" s="86" t="s">
        <v>1165</v>
      </c>
      <c r="D49" s="88" t="s">
        <v>1166</v>
      </c>
      <c r="E49" s="88" t="s">
        <v>1167</v>
      </c>
      <c r="F49" s="89" t="s">
        <v>1125</v>
      </c>
      <c r="G49" s="89" t="s">
        <v>983</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1146</v>
      </c>
      <c r="B50" s="84" t="s">
        <v>1168</v>
      </c>
      <c r="C50" s="86" t="s">
        <v>1169</v>
      </c>
      <c r="D50" s="88" t="s">
        <v>1170</v>
      </c>
      <c r="E50" s="88" t="s">
        <v>1171</v>
      </c>
      <c r="F50" s="89" t="s">
        <v>1125</v>
      </c>
      <c r="G50" s="89" t="s">
        <v>1041</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1172</v>
      </c>
      <c r="B51" s="83">
        <v>6</v>
      </c>
      <c r="C51" s="85" t="s">
        <v>21</v>
      </c>
      <c r="D51" s="87" t="s">
        <v>1173</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1172</v>
      </c>
      <c r="B52" s="84" t="s">
        <v>1174</v>
      </c>
      <c r="C52" s="86" t="s">
        <v>1175</v>
      </c>
      <c r="D52" s="88" t="s">
        <v>1176</v>
      </c>
      <c r="E52" s="88" t="s">
        <v>1177</v>
      </c>
      <c r="F52" s="89" t="s">
        <v>1100</v>
      </c>
      <c r="G52" s="89" t="s">
        <v>1041</v>
      </c>
      <c r="H52" s="89">
        <v>1</v>
      </c>
      <c r="I52" s="91">
        <f>IF(COUNTIF(J52:AW52,"&lt;&gt;")=0,"",SUMPRODUCT(((Recommendations[ImplStatus]="Implemented")+(Recommendations[ImplStatus]="Compensated"))*ISNUMBER(MATCH(Recommendations[Id],J52:AW52,0)))/COUNTIF(J52:AW52,"&lt;&gt;"))</f>
        <v>0</v>
      </c>
      <c r="J52" s="93" t="s">
        <v>25</v>
      </c>
      <c r="K52" s="93" t="s">
        <v>30</v>
      </c>
      <c r="L52" s="93" t="s">
        <v>35</v>
      </c>
      <c r="M52" s="93" t="s">
        <v>40</v>
      </c>
      <c r="N52" s="93" t="s">
        <v>142</v>
      </c>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1172</v>
      </c>
      <c r="B53" s="84" t="s">
        <v>1178</v>
      </c>
      <c r="C53" s="86" t="s">
        <v>1179</v>
      </c>
      <c r="D53" s="88" t="s">
        <v>1180</v>
      </c>
      <c r="E53" s="88" t="s">
        <v>1181</v>
      </c>
      <c r="F53" s="89" t="s">
        <v>1100</v>
      </c>
      <c r="G53" s="89" t="s">
        <v>1041</v>
      </c>
      <c r="H53" s="89">
        <v>1</v>
      </c>
      <c r="I53" s="91">
        <f>IF(COUNTIF(J53:AW53,"&lt;&gt;")=0,"",SUMPRODUCT(((Recommendations[ImplStatus]="Implemented")+(Recommendations[ImplStatus]="Compensated"))*ISNUMBER(MATCH(Recommendations[Id],J53:AW53,0)))/COUNTIF(J53:AW53,"&lt;&gt;"))</f>
        <v>0</v>
      </c>
      <c r="J53" s="93" t="s">
        <v>25</v>
      </c>
      <c r="K53" s="93" t="s">
        <v>30</v>
      </c>
      <c r="L53" s="93" t="s">
        <v>35</v>
      </c>
      <c r="M53" s="93" t="s">
        <v>40</v>
      </c>
      <c r="N53" s="93" t="s">
        <v>142</v>
      </c>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1172</v>
      </c>
      <c r="B54" s="84" t="s">
        <v>1182</v>
      </c>
      <c r="C54" s="86" t="s">
        <v>1183</v>
      </c>
      <c r="D54" s="88" t="s">
        <v>1184</v>
      </c>
      <c r="E54" s="88" t="s">
        <v>1185</v>
      </c>
      <c r="F54" s="89" t="s">
        <v>1125</v>
      </c>
      <c r="G54" s="89" t="s">
        <v>1025</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1172</v>
      </c>
      <c r="B55" s="84" t="s">
        <v>1186</v>
      </c>
      <c r="C55" s="86" t="s">
        <v>1187</v>
      </c>
      <c r="D55" s="88" t="s">
        <v>1188</v>
      </c>
      <c r="E55" s="88" t="s">
        <v>1189</v>
      </c>
      <c r="F55" s="89" t="s">
        <v>1125</v>
      </c>
      <c r="G55" s="89" t="s">
        <v>1025</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1172</v>
      </c>
      <c r="B56" s="84" t="s">
        <v>1190</v>
      </c>
      <c r="C56" s="86" t="s">
        <v>1191</v>
      </c>
      <c r="D56" s="88" t="s">
        <v>1192</v>
      </c>
      <c r="E56" s="88" t="s">
        <v>1193</v>
      </c>
      <c r="F56" s="89" t="s">
        <v>1125</v>
      </c>
      <c r="G56" s="89" t="s">
        <v>1025</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1172</v>
      </c>
      <c r="B57" s="84" t="s">
        <v>1194</v>
      </c>
      <c r="C57" s="86" t="s">
        <v>1195</v>
      </c>
      <c r="D57" s="88" t="s">
        <v>1196</v>
      </c>
      <c r="E57" s="88" t="s">
        <v>1197</v>
      </c>
      <c r="F57" s="89" t="s">
        <v>1008</v>
      </c>
      <c r="G57" s="89" t="s">
        <v>983</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1172</v>
      </c>
      <c r="B58" s="84" t="s">
        <v>1198</v>
      </c>
      <c r="C58" s="86" t="s">
        <v>1199</v>
      </c>
      <c r="D58" s="88" t="s">
        <v>1200</v>
      </c>
      <c r="E58" s="88" t="s">
        <v>1201</v>
      </c>
      <c r="F58" s="89" t="s">
        <v>1125</v>
      </c>
      <c r="G58" s="89" t="s">
        <v>1025</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1172</v>
      </c>
      <c r="B59" s="84" t="s">
        <v>1202</v>
      </c>
      <c r="C59" s="86" t="s">
        <v>1203</v>
      </c>
      <c r="D59" s="88" t="s">
        <v>1204</v>
      </c>
      <c r="E59" s="88" t="s">
        <v>1205</v>
      </c>
      <c r="F59" s="89" t="s">
        <v>1125</v>
      </c>
      <c r="G59" s="89" t="s">
        <v>1041</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1206</v>
      </c>
      <c r="B60" s="83">
        <v>7</v>
      </c>
      <c r="C60" s="85" t="s">
        <v>21</v>
      </c>
      <c r="D60" s="87" t="s">
        <v>1207</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1206</v>
      </c>
      <c r="B61" s="84" t="s">
        <v>1208</v>
      </c>
      <c r="C61" s="86" t="s">
        <v>1209</v>
      </c>
      <c r="D61" s="88" t="s">
        <v>1210</v>
      </c>
      <c r="E61" s="88" t="s">
        <v>1211</v>
      </c>
      <c r="F61" s="89" t="s">
        <v>1100</v>
      </c>
      <c r="G61" s="89" t="s">
        <v>1041</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1206</v>
      </c>
      <c r="B62" s="84" t="s">
        <v>1212</v>
      </c>
      <c r="C62" s="86" t="s">
        <v>1213</v>
      </c>
      <c r="D62" s="88" t="s">
        <v>1214</v>
      </c>
      <c r="E62" s="88" t="s">
        <v>1215</v>
      </c>
      <c r="F62" s="89" t="s">
        <v>1100</v>
      </c>
      <c r="G62" s="89" t="s">
        <v>1041</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1206</v>
      </c>
      <c r="B63" s="84" t="s">
        <v>1216</v>
      </c>
      <c r="C63" s="86" t="s">
        <v>1217</v>
      </c>
      <c r="D63" s="88" t="s">
        <v>1218</v>
      </c>
      <c r="E63" s="88" t="s">
        <v>1219</v>
      </c>
      <c r="F63" s="89" t="s">
        <v>1008</v>
      </c>
      <c r="G63" s="89" t="s">
        <v>1025</v>
      </c>
      <c r="H63" s="89">
        <v>1</v>
      </c>
      <c r="I63" s="91">
        <f>IF(COUNTIF(J63:AW63,"&lt;&gt;")=0,"",SUMPRODUCT(((Recommendations[ImplStatus]="Implemented")+(Recommendations[ImplStatus]="Compensated"))*ISNUMBER(MATCH(Recommendations[Id],J63:AW63,0)))/COUNTIF(J63:AW63,"&lt;&gt;"))</f>
        <v>0</v>
      </c>
      <c r="J63" s="93" t="s">
        <v>628</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1206</v>
      </c>
      <c r="B64" s="84" t="s">
        <v>1220</v>
      </c>
      <c r="C64" s="86" t="s">
        <v>1221</v>
      </c>
      <c r="D64" s="88" t="s">
        <v>1222</v>
      </c>
      <c r="E64" s="88" t="s">
        <v>1223</v>
      </c>
      <c r="F64" s="89" t="s">
        <v>1008</v>
      </c>
      <c r="G64" s="89" t="s">
        <v>1025</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1206</v>
      </c>
      <c r="B65" s="84" t="s">
        <v>1224</v>
      </c>
      <c r="C65" s="86" t="s">
        <v>1225</v>
      </c>
      <c r="D65" s="88" t="s">
        <v>1226</v>
      </c>
      <c r="E65" s="88" t="s">
        <v>1227</v>
      </c>
      <c r="F65" s="89" t="s">
        <v>1008</v>
      </c>
      <c r="G65" s="89" t="s">
        <v>983</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1206</v>
      </c>
      <c r="B66" s="84" t="s">
        <v>1228</v>
      </c>
      <c r="C66" s="86" t="s">
        <v>1229</v>
      </c>
      <c r="D66" s="88" t="s">
        <v>1230</v>
      </c>
      <c r="E66" s="88" t="s">
        <v>1231</v>
      </c>
      <c r="F66" s="89" t="s">
        <v>1008</v>
      </c>
      <c r="G66" s="89" t="s">
        <v>983</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1206</v>
      </c>
      <c r="B67" s="84" t="s">
        <v>1232</v>
      </c>
      <c r="C67" s="86" t="s">
        <v>1233</v>
      </c>
      <c r="D67" s="88" t="s">
        <v>1234</v>
      </c>
      <c r="E67" s="88" t="s">
        <v>1235</v>
      </c>
      <c r="F67" s="89" t="s">
        <v>1008</v>
      </c>
      <c r="G67" s="89" t="s">
        <v>988</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1236</v>
      </c>
      <c r="B68" s="83">
        <v>8</v>
      </c>
      <c r="C68" s="85" t="s">
        <v>21</v>
      </c>
      <c r="D68" s="87" t="s">
        <v>1237</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1236</v>
      </c>
      <c r="B69" s="84" t="s">
        <v>1238</v>
      </c>
      <c r="C69" s="86" t="s">
        <v>1239</v>
      </c>
      <c r="D69" s="88" t="s">
        <v>1240</v>
      </c>
      <c r="E69" s="88" t="s">
        <v>1241</v>
      </c>
      <c r="F69" s="89" t="s">
        <v>1100</v>
      </c>
      <c r="G69" s="89" t="s">
        <v>1041</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1236</v>
      </c>
      <c r="B70" s="84" t="s">
        <v>1242</v>
      </c>
      <c r="C70" s="86" t="s">
        <v>1243</v>
      </c>
      <c r="D70" s="88" t="s">
        <v>1244</v>
      </c>
      <c r="E70" s="88" t="s">
        <v>1245</v>
      </c>
      <c r="F70" s="89" t="s">
        <v>1040</v>
      </c>
      <c r="G70" s="89" t="s">
        <v>993</v>
      </c>
      <c r="H70" s="89">
        <v>1</v>
      </c>
      <c r="I70" s="91">
        <f>IF(COUNTIF(J70:AW70,"&lt;&gt;")=0,"",SUMPRODUCT(((Recommendations[ImplStatus]="Implemented")+(Recommendations[ImplStatus]="Compensated"))*ISNUMBER(MATCH(Recommendations[Id],J70:AW70,0)))/COUNTIF(J70:AW70,"&lt;&gt;"))</f>
        <v>0</v>
      </c>
      <c r="J70" s="93" t="s">
        <v>65</v>
      </c>
      <c r="K70" s="93" t="s">
        <v>70</v>
      </c>
      <c r="L70" s="93" t="s">
        <v>75</v>
      </c>
      <c r="M70" s="93" t="s">
        <v>147</v>
      </c>
      <c r="N70" s="93" t="s">
        <v>197</v>
      </c>
      <c r="O70" s="93" t="s">
        <v>277</v>
      </c>
      <c r="P70" s="93" t="s">
        <v>282</v>
      </c>
      <c r="Q70" s="93" t="s">
        <v>623</v>
      </c>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1236</v>
      </c>
      <c r="B71" s="84" t="s">
        <v>1246</v>
      </c>
      <c r="C71" s="86" t="s">
        <v>1247</v>
      </c>
      <c r="D71" s="88" t="s">
        <v>1248</v>
      </c>
      <c r="E71" s="88" t="s">
        <v>1249</v>
      </c>
      <c r="F71" s="89" t="s">
        <v>1040</v>
      </c>
      <c r="G71" s="89" t="s">
        <v>1025</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1236</v>
      </c>
      <c r="B72" s="84" t="s">
        <v>1250</v>
      </c>
      <c r="C72" s="86" t="s">
        <v>1251</v>
      </c>
      <c r="D72" s="88" t="s">
        <v>1252</v>
      </c>
      <c r="E72" s="88" t="s">
        <v>1253</v>
      </c>
      <c r="F72" s="89" t="s">
        <v>1254</v>
      </c>
      <c r="G72" s="89" t="s">
        <v>1025</v>
      </c>
      <c r="H72" s="89">
        <v>2</v>
      </c>
      <c r="I72" s="91">
        <f>IF(COUNTIF(J72:AW72,"&lt;&gt;")=0,"",SUMPRODUCT(((Recommendations[ImplStatus]="Implemented")+(Recommendations[ImplStatus]="Compensated"))*ISNUMBER(MATCH(Recommendations[Id],J72:AW72,0)))/COUNTIF(J72:AW72,"&lt;&gt;"))</f>
        <v>0</v>
      </c>
      <c r="J72" s="93" t="s">
        <v>65</v>
      </c>
      <c r="K72" s="93" t="s">
        <v>157</v>
      </c>
      <c r="L72" s="93" t="s">
        <v>172</v>
      </c>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1236</v>
      </c>
      <c r="B73" s="84" t="s">
        <v>1255</v>
      </c>
      <c r="C73" s="86" t="s">
        <v>1256</v>
      </c>
      <c r="D73" s="88" t="s">
        <v>1257</v>
      </c>
      <c r="E73" s="88" t="s">
        <v>1258</v>
      </c>
      <c r="F73" s="89" t="s">
        <v>1040</v>
      </c>
      <c r="G73" s="89" t="s">
        <v>993</v>
      </c>
      <c r="H73" s="89">
        <v>2</v>
      </c>
      <c r="I73" s="91">
        <f>IF(COUNTIF(J73:AW73,"&lt;&gt;")=0,"",SUMPRODUCT(((Recommendations[ImplStatus]="Implemented")+(Recommendations[ImplStatus]="Compensated"))*ISNUMBER(MATCH(Recommendations[Id],J73:AW73,0)))/COUNTIF(J73:AW73,"&lt;&gt;"))</f>
        <v>0</v>
      </c>
      <c r="J73" s="93" t="s">
        <v>60</v>
      </c>
      <c r="K73" s="93" t="s">
        <v>70</v>
      </c>
      <c r="L73" s="93" t="s">
        <v>75</v>
      </c>
      <c r="M73" s="93" t="s">
        <v>88</v>
      </c>
      <c r="N73" s="93" t="s">
        <v>147</v>
      </c>
      <c r="O73" s="93" t="s">
        <v>192</v>
      </c>
      <c r="P73" s="93" t="s">
        <v>201</v>
      </c>
      <c r="Q73" s="93" t="s">
        <v>277</v>
      </c>
      <c r="R73" s="93" t="s">
        <v>282</v>
      </c>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1236</v>
      </c>
      <c r="B74" s="84" t="s">
        <v>1259</v>
      </c>
      <c r="C74" s="86" t="s">
        <v>1260</v>
      </c>
      <c r="D74" s="88" t="s">
        <v>1261</v>
      </c>
      <c r="E74" s="88" t="s">
        <v>1262</v>
      </c>
      <c r="F74" s="89" t="s">
        <v>1040</v>
      </c>
      <c r="G74" s="89" t="s">
        <v>993</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1236</v>
      </c>
      <c r="B75" s="84" t="s">
        <v>1263</v>
      </c>
      <c r="C75" s="86" t="s">
        <v>1264</v>
      </c>
      <c r="D75" s="88" t="s">
        <v>1265</v>
      </c>
      <c r="E75" s="88" t="s">
        <v>1266</v>
      </c>
      <c r="F75" s="89" t="s">
        <v>1040</v>
      </c>
      <c r="G75" s="89" t="s">
        <v>993</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1236</v>
      </c>
      <c r="B76" s="84" t="s">
        <v>1267</v>
      </c>
      <c r="C76" s="86" t="s">
        <v>1268</v>
      </c>
      <c r="D76" s="88" t="s">
        <v>1269</v>
      </c>
      <c r="E76" s="88" t="s">
        <v>1270</v>
      </c>
      <c r="F76" s="89" t="s">
        <v>1040</v>
      </c>
      <c r="G76" s="89" t="s">
        <v>993</v>
      </c>
      <c r="H76" s="89">
        <v>2</v>
      </c>
      <c r="I76" s="91">
        <f>IF(COUNTIF(J76:AW76,"&lt;&gt;")=0,"",SUMPRODUCT(((Recommendations[ImplStatus]="Implemented")+(Recommendations[ImplStatus]="Compensated"))*ISNUMBER(MATCH(Recommendations[Id],J76:AW76,0)))/COUNTIF(J76:AW76,"&lt;&gt;"))</f>
        <v>0</v>
      </c>
      <c r="J76" s="93" t="s">
        <v>75</v>
      </c>
      <c r="K76" s="93" t="s">
        <v>192</v>
      </c>
      <c r="L76" s="93" t="s">
        <v>201</v>
      </c>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1236</v>
      </c>
      <c r="B77" s="84" t="s">
        <v>1271</v>
      </c>
      <c r="C77" s="86" t="s">
        <v>1272</v>
      </c>
      <c r="D77" s="88" t="s">
        <v>1273</v>
      </c>
      <c r="E77" s="88" t="s">
        <v>1274</v>
      </c>
      <c r="F77" s="89" t="s">
        <v>1040</v>
      </c>
      <c r="G77" s="89" t="s">
        <v>993</v>
      </c>
      <c r="H77" s="89">
        <v>2</v>
      </c>
      <c r="I77" s="91">
        <f>IF(COUNTIF(J77:AW77,"&lt;&gt;")=0,"",SUMPRODUCT(((Recommendations[ImplStatus]="Implemented")+(Recommendations[ImplStatus]="Compensated"))*ISNUMBER(MATCH(Recommendations[Id],J77:AW77,0)))/COUNTIF(J77:AW77,"&lt;&gt;"))</f>
        <v>0</v>
      </c>
      <c r="J77" s="93" t="s">
        <v>623</v>
      </c>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1236</v>
      </c>
      <c r="B78" s="84" t="s">
        <v>1275</v>
      </c>
      <c r="C78" s="86" t="s">
        <v>1276</v>
      </c>
      <c r="D78" s="88" t="s">
        <v>1277</v>
      </c>
      <c r="E78" s="88" t="s">
        <v>1278</v>
      </c>
      <c r="F78" s="89" t="s">
        <v>1040</v>
      </c>
      <c r="G78" s="89" t="s">
        <v>1025</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1236</v>
      </c>
      <c r="B79" s="84" t="s">
        <v>1279</v>
      </c>
      <c r="C79" s="86" t="s">
        <v>1280</v>
      </c>
      <c r="D79" s="88" t="s">
        <v>1281</v>
      </c>
      <c r="E79" s="88" t="s">
        <v>1282</v>
      </c>
      <c r="F79" s="89" t="s">
        <v>1040</v>
      </c>
      <c r="G79" s="89" t="s">
        <v>993</v>
      </c>
      <c r="H79" s="89">
        <v>2</v>
      </c>
      <c r="I79" s="91">
        <f>IF(COUNTIF(J79:AW79,"&lt;&gt;")=0,"",SUMPRODUCT(((Recommendations[ImplStatus]="Implemented")+(Recommendations[ImplStatus]="Compensated"))*ISNUMBER(MATCH(Recommendations[Id],J79:AW79,0)))/COUNTIF(J79:AW79,"&lt;&gt;"))</f>
        <v>0</v>
      </c>
      <c r="J79" s="93" t="s">
        <v>152</v>
      </c>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1236</v>
      </c>
      <c r="B80" s="84" t="s">
        <v>1283</v>
      </c>
      <c r="C80" s="86" t="s">
        <v>1284</v>
      </c>
      <c r="D80" s="88" t="s">
        <v>1285</v>
      </c>
      <c r="E80" s="88" t="s">
        <v>1286</v>
      </c>
      <c r="F80" s="89" t="s">
        <v>1040</v>
      </c>
      <c r="G80" s="89" t="s">
        <v>993</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1287</v>
      </c>
      <c r="B81" s="83">
        <v>9</v>
      </c>
      <c r="C81" s="85" t="s">
        <v>21</v>
      </c>
      <c r="D81" s="87" t="s">
        <v>1288</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1287</v>
      </c>
      <c r="B82" s="84" t="s">
        <v>1289</v>
      </c>
      <c r="C82" s="86" t="s">
        <v>1290</v>
      </c>
      <c r="D82" s="88" t="s">
        <v>1291</v>
      </c>
      <c r="E82" s="88" t="s">
        <v>1292</v>
      </c>
      <c r="F82" s="89" t="s">
        <v>1008</v>
      </c>
      <c r="G82" s="89" t="s">
        <v>1025</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1287</v>
      </c>
      <c r="B83" s="84" t="s">
        <v>1293</v>
      </c>
      <c r="C83" s="86" t="s">
        <v>1294</v>
      </c>
      <c r="D83" s="88" t="s">
        <v>1295</v>
      </c>
      <c r="E83" s="88" t="s">
        <v>1296</v>
      </c>
      <c r="F83" s="89" t="s">
        <v>982</v>
      </c>
      <c r="G83" s="89" t="s">
        <v>1025</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1287</v>
      </c>
      <c r="B84" s="84" t="s">
        <v>1297</v>
      </c>
      <c r="C84" s="86" t="s">
        <v>1298</v>
      </c>
      <c r="D84" s="88" t="s">
        <v>1299</v>
      </c>
      <c r="E84" s="88" t="s">
        <v>1300</v>
      </c>
      <c r="F84" s="89" t="s">
        <v>1254</v>
      </c>
      <c r="G84" s="89" t="s">
        <v>1025</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1287</v>
      </c>
      <c r="B85" s="84" t="s">
        <v>1301</v>
      </c>
      <c r="C85" s="86" t="s">
        <v>1302</v>
      </c>
      <c r="D85" s="88" t="s">
        <v>1303</v>
      </c>
      <c r="E85" s="88" t="s">
        <v>1304</v>
      </c>
      <c r="F85" s="89" t="s">
        <v>1008</v>
      </c>
      <c r="G85" s="89" t="s">
        <v>1025</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1287</v>
      </c>
      <c r="B86" s="84" t="s">
        <v>1305</v>
      </c>
      <c r="C86" s="86" t="s">
        <v>1306</v>
      </c>
      <c r="D86" s="88" t="s">
        <v>1307</v>
      </c>
      <c r="E86" s="88" t="s">
        <v>1308</v>
      </c>
      <c r="F86" s="89" t="s">
        <v>1254</v>
      </c>
      <c r="G86" s="89" t="s">
        <v>1025</v>
      </c>
      <c r="H86" s="89">
        <v>2</v>
      </c>
      <c r="I86" s="91">
        <f>IF(COUNTIF(J86:AW86,"&lt;&gt;")=0,"",SUMPRODUCT(((Recommendations[ImplStatus]="Implemented")+(Recommendations[ImplStatus]="Compensated"))*ISNUMBER(MATCH(Recommendations[Id],J86:AW86,0)))/COUNTIF(J86:AW86,"&lt;&gt;"))</f>
        <v>0</v>
      </c>
      <c r="J86" s="93" t="s">
        <v>495</v>
      </c>
      <c r="K86" s="93" t="s">
        <v>598</v>
      </c>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1287</v>
      </c>
      <c r="B87" s="84" t="s">
        <v>1309</v>
      </c>
      <c r="C87" s="86" t="s">
        <v>1310</v>
      </c>
      <c r="D87" s="88" t="s">
        <v>1311</v>
      </c>
      <c r="E87" s="88" t="s">
        <v>1312</v>
      </c>
      <c r="F87" s="89" t="s">
        <v>1254</v>
      </c>
      <c r="G87" s="89" t="s">
        <v>1025</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1287</v>
      </c>
      <c r="B88" s="84" t="s">
        <v>1313</v>
      </c>
      <c r="C88" s="86" t="s">
        <v>1314</v>
      </c>
      <c r="D88" s="88" t="s">
        <v>1315</v>
      </c>
      <c r="E88" s="88" t="s">
        <v>1316</v>
      </c>
      <c r="F88" s="89" t="s">
        <v>1254</v>
      </c>
      <c r="G88" s="89" t="s">
        <v>1025</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1317</v>
      </c>
      <c r="B89" s="83">
        <v>10</v>
      </c>
      <c r="C89" s="85" t="s">
        <v>21</v>
      </c>
      <c r="D89" s="87" t="s">
        <v>1318</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1317</v>
      </c>
      <c r="B90" s="84" t="s">
        <v>1319</v>
      </c>
      <c r="C90" s="86" t="s">
        <v>1320</v>
      </c>
      <c r="D90" s="88" t="s">
        <v>1321</v>
      </c>
      <c r="E90" s="88" t="s">
        <v>1322</v>
      </c>
      <c r="F90" s="89" t="s">
        <v>982</v>
      </c>
      <c r="G90" s="89" t="s">
        <v>993</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1317</v>
      </c>
      <c r="B91" s="84" t="s">
        <v>1323</v>
      </c>
      <c r="C91" s="86" t="s">
        <v>1324</v>
      </c>
      <c r="D91" s="88" t="s">
        <v>1325</v>
      </c>
      <c r="E91" s="88" t="s">
        <v>1326</v>
      </c>
      <c r="F91" s="89" t="s">
        <v>982</v>
      </c>
      <c r="G91" s="89" t="s">
        <v>1025</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1317</v>
      </c>
      <c r="B92" s="84" t="s">
        <v>1327</v>
      </c>
      <c r="C92" s="86" t="s">
        <v>1328</v>
      </c>
      <c r="D92" s="88" t="s">
        <v>1329</v>
      </c>
      <c r="E92" s="88" t="s">
        <v>1330</v>
      </c>
      <c r="F92" s="89" t="s">
        <v>982</v>
      </c>
      <c r="G92" s="89" t="s">
        <v>1025</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1317</v>
      </c>
      <c r="B93" s="84" t="s">
        <v>1331</v>
      </c>
      <c r="C93" s="86" t="s">
        <v>1332</v>
      </c>
      <c r="D93" s="88" t="s">
        <v>1333</v>
      </c>
      <c r="E93" s="88" t="s">
        <v>1334</v>
      </c>
      <c r="F93" s="89" t="s">
        <v>982</v>
      </c>
      <c r="G93" s="89" t="s">
        <v>993</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1317</v>
      </c>
      <c r="B94" s="84" t="s">
        <v>1335</v>
      </c>
      <c r="C94" s="86" t="s">
        <v>1336</v>
      </c>
      <c r="D94" s="88" t="s">
        <v>1337</v>
      </c>
      <c r="E94" s="88" t="s">
        <v>1338</v>
      </c>
      <c r="F94" s="89" t="s">
        <v>982</v>
      </c>
      <c r="G94" s="89" t="s">
        <v>1025</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1317</v>
      </c>
      <c r="B95" s="84" t="s">
        <v>1339</v>
      </c>
      <c r="C95" s="86" t="s">
        <v>1340</v>
      </c>
      <c r="D95" s="88" t="s">
        <v>1341</v>
      </c>
      <c r="E95" s="88" t="s">
        <v>1342</v>
      </c>
      <c r="F95" s="89" t="s">
        <v>982</v>
      </c>
      <c r="G95" s="89" t="s">
        <v>1025</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1317</v>
      </c>
      <c r="B96" s="84" t="s">
        <v>1343</v>
      </c>
      <c r="C96" s="86" t="s">
        <v>1344</v>
      </c>
      <c r="D96" s="88" t="s">
        <v>1345</v>
      </c>
      <c r="E96" s="88" t="s">
        <v>1346</v>
      </c>
      <c r="F96" s="89" t="s">
        <v>982</v>
      </c>
      <c r="G96" s="89" t="s">
        <v>993</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1347</v>
      </c>
      <c r="B97" s="83">
        <v>11</v>
      </c>
      <c r="C97" s="85" t="s">
        <v>21</v>
      </c>
      <c r="D97" s="87" t="s">
        <v>1348</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1347</v>
      </c>
      <c r="B98" s="84" t="s">
        <v>1349</v>
      </c>
      <c r="C98" s="86" t="s">
        <v>1350</v>
      </c>
      <c r="D98" s="88" t="s">
        <v>1351</v>
      </c>
      <c r="E98" s="88" t="s">
        <v>1352</v>
      </c>
      <c r="F98" s="89" t="s">
        <v>1100</v>
      </c>
      <c r="G98" s="89" t="s">
        <v>1041</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1347</v>
      </c>
      <c r="B99" s="84" t="s">
        <v>1353</v>
      </c>
      <c r="C99" s="86" t="s">
        <v>1354</v>
      </c>
      <c r="D99" s="88" t="s">
        <v>1355</v>
      </c>
      <c r="E99" s="88" t="s">
        <v>1356</v>
      </c>
      <c r="F99" s="89" t="s">
        <v>1040</v>
      </c>
      <c r="G99" s="89" t="s">
        <v>1357</v>
      </c>
      <c r="H99" s="89">
        <v>1</v>
      </c>
      <c r="I99" s="91">
        <f>IF(COUNTIF(J99:AW99,"&lt;&gt;")=0,"",SUMPRODUCT(((Recommendations[ImplStatus]="Implemented")+(Recommendations[ImplStatus]="Compensated"))*ISNUMBER(MATCH(Recommendations[Id],J99:AW99,0)))/COUNTIF(J99:AW99,"&lt;&gt;"))</f>
        <v>0</v>
      </c>
      <c r="J99" s="93" t="s">
        <v>210</v>
      </c>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1347</v>
      </c>
      <c r="B100" s="84" t="s">
        <v>1358</v>
      </c>
      <c r="C100" s="86" t="s">
        <v>1359</v>
      </c>
      <c r="D100" s="88" t="s">
        <v>1360</v>
      </c>
      <c r="E100" s="88" t="s">
        <v>1361</v>
      </c>
      <c r="F100" s="89" t="s">
        <v>1040</v>
      </c>
      <c r="G100" s="89" t="s">
        <v>1025</v>
      </c>
      <c r="H100" s="89">
        <v>1</v>
      </c>
      <c r="I100" s="91">
        <f>IF(COUNTIF(J100:AW100,"&lt;&gt;")=0,"",SUMPRODUCT(((Recommendations[ImplStatus]="Implemented")+(Recommendations[ImplStatus]="Compensated"))*ISNUMBER(MATCH(Recommendations[Id],J100:AW100,0)))/COUNTIF(J100:AW100,"&lt;&gt;"))</f>
        <v>0</v>
      </c>
      <c r="J100" s="93" t="s">
        <v>210</v>
      </c>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1347</v>
      </c>
      <c r="B101" s="84" t="s">
        <v>1362</v>
      </c>
      <c r="C101" s="86" t="s">
        <v>1363</v>
      </c>
      <c r="D101" s="88" t="s">
        <v>1364</v>
      </c>
      <c r="E101" s="88" t="s">
        <v>1365</v>
      </c>
      <c r="F101" s="89" t="s">
        <v>1040</v>
      </c>
      <c r="G101" s="89" t="s">
        <v>1357</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1347</v>
      </c>
      <c r="B102" s="84" t="s">
        <v>1366</v>
      </c>
      <c r="C102" s="86" t="s">
        <v>1367</v>
      </c>
      <c r="D102" s="88" t="s">
        <v>1368</v>
      </c>
      <c r="E102" s="88" t="s">
        <v>1369</v>
      </c>
      <c r="F102" s="89" t="s">
        <v>1040</v>
      </c>
      <c r="G102" s="89" t="s">
        <v>1357</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1370</v>
      </c>
      <c r="B103" s="83">
        <v>12</v>
      </c>
      <c r="C103" s="85" t="s">
        <v>21</v>
      </c>
      <c r="D103" s="87" t="s">
        <v>1371</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1370</v>
      </c>
      <c r="B104" s="84" t="s">
        <v>1372</v>
      </c>
      <c r="C104" s="86" t="s">
        <v>1373</v>
      </c>
      <c r="D104" s="88" t="s">
        <v>1374</v>
      </c>
      <c r="E104" s="88" t="s">
        <v>1375</v>
      </c>
      <c r="F104" s="89" t="s">
        <v>1254</v>
      </c>
      <c r="G104" s="89" t="s">
        <v>1025</v>
      </c>
      <c r="H104" s="89">
        <v>1</v>
      </c>
      <c r="I104" s="91">
        <f>IF(COUNTIF(J104:AW104,"&lt;&gt;")=0,"",SUMPRODUCT(((Recommendations[ImplStatus]="Implemented")+(Recommendations[ImplStatus]="Compensated"))*ISNUMBER(MATCH(Recommendations[Id],J104:AW104,0)))/COUNTIF(J104:AW104,"&lt;&gt;"))</f>
        <v>0</v>
      </c>
      <c r="J104" s="93" t="s">
        <v>628</v>
      </c>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1370</v>
      </c>
      <c r="B105" s="84" t="s">
        <v>1376</v>
      </c>
      <c r="C105" s="86" t="s">
        <v>1377</v>
      </c>
      <c r="D105" s="88" t="s">
        <v>1378</v>
      </c>
      <c r="E105" s="88" t="s">
        <v>1379</v>
      </c>
      <c r="F105" s="89" t="s">
        <v>1254</v>
      </c>
      <c r="G105" s="89" t="s">
        <v>1025</v>
      </c>
      <c r="H105" s="89">
        <v>2</v>
      </c>
      <c r="I105" s="91">
        <f>IF(COUNTIF(J105:AW105,"&lt;&gt;")=0,"",SUMPRODUCT(((Recommendations[ImplStatus]="Implemented")+(Recommendations[ImplStatus]="Compensated"))*ISNUMBER(MATCH(Recommendations[Id],J105:AW105,0)))/COUNTIF(J105:AW105,"&lt;&gt;"))</f>
        <v>0</v>
      </c>
      <c r="J105" s="93" t="s">
        <v>45</v>
      </c>
      <c r="K105" s="93" t="s">
        <v>220</v>
      </c>
      <c r="L105" s="93" t="s">
        <v>231</v>
      </c>
      <c r="M105" s="93" t="s">
        <v>247</v>
      </c>
      <c r="N105" s="93" t="s">
        <v>252</v>
      </c>
      <c r="O105" s="93" t="s">
        <v>257</v>
      </c>
      <c r="P105" s="93" t="s">
        <v>262</v>
      </c>
      <c r="Q105" s="93" t="s">
        <v>267</v>
      </c>
      <c r="R105" s="93" t="s">
        <v>296</v>
      </c>
      <c r="S105" s="93" t="s">
        <v>350</v>
      </c>
      <c r="T105" s="93" t="s">
        <v>395</v>
      </c>
      <c r="U105" s="93" t="s">
        <v>400</v>
      </c>
      <c r="V105" s="93" t="s">
        <v>405</v>
      </c>
      <c r="W105" s="93" t="s">
        <v>410</v>
      </c>
      <c r="X105" s="93" t="s">
        <v>415</v>
      </c>
      <c r="Y105" s="93" t="s">
        <v>420</v>
      </c>
      <c r="Z105" s="93" t="s">
        <v>425</v>
      </c>
      <c r="AA105" s="93" t="s">
        <v>435</v>
      </c>
      <c r="AB105" s="93" t="s">
        <v>440</v>
      </c>
      <c r="AC105" s="93" t="s">
        <v>445</v>
      </c>
      <c r="AD105" s="93" t="s">
        <v>450</v>
      </c>
      <c r="AE105" s="93" t="s">
        <v>455</v>
      </c>
      <c r="AF105" s="93" t="s">
        <v>460</v>
      </c>
      <c r="AG105" s="93" t="s">
        <v>465</v>
      </c>
      <c r="AH105" s="93" t="s">
        <v>470</v>
      </c>
      <c r="AI105" s="93" t="s">
        <v>475</v>
      </c>
      <c r="AJ105" s="93" t="s">
        <v>485</v>
      </c>
      <c r="AK105" s="93" t="s">
        <v>490</v>
      </c>
      <c r="AL105" s="93" t="s">
        <v>500</v>
      </c>
      <c r="AM105" s="93" t="s">
        <v>505</v>
      </c>
      <c r="AN105" s="93" t="s">
        <v>514</v>
      </c>
      <c r="AO105" s="93" t="s">
        <v>519</v>
      </c>
      <c r="AP105" s="93" t="s">
        <v>524</v>
      </c>
      <c r="AQ105" s="93" t="s">
        <v>529</v>
      </c>
      <c r="AR105" s="93" t="s">
        <v>534</v>
      </c>
      <c r="AS105" s="93" t="s">
        <v>539</v>
      </c>
      <c r="AT105" s="93" t="s">
        <v>549</v>
      </c>
      <c r="AU105" s="93" t="s">
        <v>554</v>
      </c>
      <c r="AV105" s="93" t="s">
        <v>558</v>
      </c>
      <c r="AW105" s="104" t="s">
        <v>563</v>
      </c>
    </row>
    <row r="106" spans="1:49" ht="60" customHeight="1" x14ac:dyDescent="0.35">
      <c r="A106" s="101" t="s">
        <v>1370</v>
      </c>
      <c r="B106" s="84" t="s">
        <v>1380</v>
      </c>
      <c r="C106" s="86" t="s">
        <v>1381</v>
      </c>
      <c r="D106" s="88" t="s">
        <v>1382</v>
      </c>
      <c r="E106" s="88" t="s">
        <v>1383</v>
      </c>
      <c r="F106" s="89" t="s">
        <v>1254</v>
      </c>
      <c r="G106" s="89" t="s">
        <v>1025</v>
      </c>
      <c r="H106" s="89">
        <v>2</v>
      </c>
      <c r="I106" s="91">
        <f>IF(COUNTIF(J106:AW106,"&lt;&gt;")=0,"",SUMPRODUCT(((Recommendations[ImplStatus]="Implemented")+(Recommendations[ImplStatus]="Compensated"))*ISNUMBER(MATCH(Recommendations[Id],J106:AW106,0)))/COUNTIF(J106:AW106,"&lt;&gt;"))</f>
        <v>0</v>
      </c>
      <c r="J106" s="93" t="s">
        <v>355</v>
      </c>
      <c r="K106" s="93" t="s">
        <v>360</v>
      </c>
      <c r="L106" s="93" t="s">
        <v>365</v>
      </c>
      <c r="M106" s="93" t="s">
        <v>370</v>
      </c>
      <c r="N106" s="93" t="s">
        <v>375</v>
      </c>
      <c r="O106" s="93" t="s">
        <v>380</v>
      </c>
      <c r="P106" s="93" t="s">
        <v>385</v>
      </c>
      <c r="Q106" s="93" t="s">
        <v>390</v>
      </c>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1370</v>
      </c>
      <c r="B107" s="84" t="s">
        <v>1384</v>
      </c>
      <c r="C107" s="86" t="s">
        <v>1385</v>
      </c>
      <c r="D107" s="88" t="s">
        <v>1386</v>
      </c>
      <c r="E107" s="88" t="s">
        <v>1387</v>
      </c>
      <c r="F107" s="89" t="s">
        <v>1100</v>
      </c>
      <c r="G107" s="89" t="s">
        <v>1041</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1370</v>
      </c>
      <c r="B108" s="84" t="s">
        <v>1388</v>
      </c>
      <c r="C108" s="86" t="s">
        <v>1389</v>
      </c>
      <c r="D108" s="88" t="s">
        <v>1390</v>
      </c>
      <c r="E108" s="88" t="s">
        <v>1391</v>
      </c>
      <c r="F108" s="89" t="s">
        <v>1254</v>
      </c>
      <c r="G108" s="89" t="s">
        <v>1025</v>
      </c>
      <c r="H108" s="89">
        <v>2</v>
      </c>
      <c r="I108" s="91">
        <f>IF(COUNTIF(J108:AW108,"&lt;&gt;")=0,"",SUMPRODUCT(((Recommendations[ImplStatus]="Implemented")+(Recommendations[ImplStatus]="Compensated"))*ISNUMBER(MATCH(Recommendations[Id],J108:AW108,0)))/COUNTIF(J108:AW108,"&lt;&gt;"))</f>
        <v>0</v>
      </c>
      <c r="J108" s="93" t="s">
        <v>205</v>
      </c>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1370</v>
      </c>
      <c r="B109" s="84" t="s">
        <v>1392</v>
      </c>
      <c r="C109" s="86" t="s">
        <v>1393</v>
      </c>
      <c r="D109" s="88" t="s">
        <v>1394</v>
      </c>
      <c r="E109" s="88" t="s">
        <v>1395</v>
      </c>
      <c r="F109" s="89" t="s">
        <v>1254</v>
      </c>
      <c r="G109" s="89" t="s">
        <v>1025</v>
      </c>
      <c r="H109" s="89">
        <v>2</v>
      </c>
      <c r="I109" s="91">
        <f>IF(COUNTIF(J109:AW109,"&lt;&gt;")=0,"",SUMPRODUCT(((Recommendations[ImplStatus]="Implemented")+(Recommendations[ImplStatus]="Compensated"))*ISNUMBER(MATCH(Recommendations[Id],J109:AW109,0)))/COUNTIF(J109:AW109,"&lt;&gt;"))</f>
        <v>0</v>
      </c>
      <c r="J109" s="93" t="s">
        <v>162</v>
      </c>
      <c r="K109" s="93" t="s">
        <v>167</v>
      </c>
      <c r="L109" s="93" t="s">
        <v>177</v>
      </c>
      <c r="M109" s="93" t="s">
        <v>182</v>
      </c>
      <c r="N109" s="93" t="s">
        <v>215</v>
      </c>
      <c r="O109" s="93" t="s">
        <v>226</v>
      </c>
      <c r="P109" s="93" t="s">
        <v>480</v>
      </c>
      <c r="Q109" s="93" t="s">
        <v>613</v>
      </c>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1370</v>
      </c>
      <c r="B110" s="84" t="s">
        <v>1396</v>
      </c>
      <c r="C110" s="86" t="s">
        <v>1397</v>
      </c>
      <c r="D110" s="88" t="s">
        <v>1398</v>
      </c>
      <c r="E110" s="88" t="s">
        <v>1399</v>
      </c>
      <c r="F110" s="89" t="s">
        <v>982</v>
      </c>
      <c r="G110" s="89" t="s">
        <v>1025</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1370</v>
      </c>
      <c r="B111" s="84" t="s">
        <v>1400</v>
      </c>
      <c r="C111" s="86" t="s">
        <v>1401</v>
      </c>
      <c r="D111" s="88" t="s">
        <v>1402</v>
      </c>
      <c r="E111" s="88" t="s">
        <v>1403</v>
      </c>
      <c r="F111" s="89" t="s">
        <v>982</v>
      </c>
      <c r="G111" s="89" t="s">
        <v>1025</v>
      </c>
      <c r="H111" s="89">
        <v>3</v>
      </c>
      <c r="I111" s="91">
        <f>IF(COUNTIF(J111:AW111,"&lt;&gt;")=0,"",SUMPRODUCT(((Recommendations[ImplStatus]="Implemented")+(Recommendations[ImplStatus]="Compensated"))*ISNUMBER(MATCH(Recommendations[Id],J111:AW111,0)))/COUNTIF(J111:AW111,"&lt;&gt;"))</f>
        <v>0</v>
      </c>
      <c r="J111" s="93" t="s">
        <v>355</v>
      </c>
      <c r="K111" s="93" t="s">
        <v>360</v>
      </c>
      <c r="L111" s="93" t="s">
        <v>365</v>
      </c>
      <c r="M111" s="93" t="s">
        <v>370</v>
      </c>
      <c r="N111" s="93" t="s">
        <v>375</v>
      </c>
      <c r="O111" s="93" t="s">
        <v>380</v>
      </c>
      <c r="P111" s="93" t="s">
        <v>385</v>
      </c>
      <c r="Q111" s="93" t="s">
        <v>390</v>
      </c>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1404</v>
      </c>
      <c r="B112" s="83">
        <v>13</v>
      </c>
      <c r="C112" s="85" t="s">
        <v>21</v>
      </c>
      <c r="D112" s="87" t="s">
        <v>1405</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1404</v>
      </c>
      <c r="B113" s="84" t="s">
        <v>1406</v>
      </c>
      <c r="C113" s="86" t="s">
        <v>1407</v>
      </c>
      <c r="D113" s="88" t="s">
        <v>1408</v>
      </c>
      <c r="E113" s="88" t="s">
        <v>1409</v>
      </c>
      <c r="F113" s="89" t="s">
        <v>1254</v>
      </c>
      <c r="G113" s="89" t="s">
        <v>993</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1404</v>
      </c>
      <c r="B114" s="84" t="s">
        <v>1410</v>
      </c>
      <c r="C114" s="86" t="s">
        <v>1411</v>
      </c>
      <c r="D114" s="88" t="s">
        <v>1412</v>
      </c>
      <c r="E114" s="88" t="s">
        <v>1413</v>
      </c>
      <c r="F114" s="89" t="s">
        <v>982</v>
      </c>
      <c r="G114" s="89" t="s">
        <v>993</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1404</v>
      </c>
      <c r="B115" s="84" t="s">
        <v>1414</v>
      </c>
      <c r="C115" s="86" t="s">
        <v>1415</v>
      </c>
      <c r="D115" s="88" t="s">
        <v>1416</v>
      </c>
      <c r="E115" s="88" t="s">
        <v>1417</v>
      </c>
      <c r="F115" s="89" t="s">
        <v>1254</v>
      </c>
      <c r="G115" s="89" t="s">
        <v>993</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1404</v>
      </c>
      <c r="B116" s="84" t="s">
        <v>1418</v>
      </c>
      <c r="C116" s="86" t="s">
        <v>1419</v>
      </c>
      <c r="D116" s="88" t="s">
        <v>1420</v>
      </c>
      <c r="E116" s="88" t="s">
        <v>1421</v>
      </c>
      <c r="F116" s="89" t="s">
        <v>1254</v>
      </c>
      <c r="G116" s="89" t="s">
        <v>1025</v>
      </c>
      <c r="H116" s="89">
        <v>2</v>
      </c>
      <c r="I116" s="91">
        <f>IF(COUNTIF(J116:AW116,"&lt;&gt;")=0,"",SUMPRODUCT(((Recommendations[ImplStatus]="Implemented")+(Recommendations[ImplStatus]="Compensated"))*ISNUMBER(MATCH(Recommendations[Id],J116:AW116,0)))/COUNTIF(J116:AW116,"&lt;&gt;"))</f>
        <v>0</v>
      </c>
      <c r="J116" s="93" t="s">
        <v>291</v>
      </c>
      <c r="K116" s="93" t="s">
        <v>301</v>
      </c>
      <c r="L116" s="93" t="s">
        <v>306</v>
      </c>
      <c r="M116" s="93" t="s">
        <v>311</v>
      </c>
      <c r="N116" s="93" t="s">
        <v>316</v>
      </c>
      <c r="O116" s="93" t="s">
        <v>321</v>
      </c>
      <c r="P116" s="93" t="s">
        <v>326</v>
      </c>
      <c r="Q116" s="93" t="s">
        <v>331</v>
      </c>
      <c r="R116" s="93" t="s">
        <v>336</v>
      </c>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1404</v>
      </c>
      <c r="B117" s="84" t="s">
        <v>1422</v>
      </c>
      <c r="C117" s="86" t="s">
        <v>1423</v>
      </c>
      <c r="D117" s="88" t="s">
        <v>1424</v>
      </c>
      <c r="E117" s="88" t="s">
        <v>1425</v>
      </c>
      <c r="F117" s="89" t="s">
        <v>982</v>
      </c>
      <c r="G117" s="89" t="s">
        <v>1025</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1404</v>
      </c>
      <c r="B118" s="84" t="s">
        <v>1426</v>
      </c>
      <c r="C118" s="86" t="s">
        <v>1427</v>
      </c>
      <c r="D118" s="88" t="s">
        <v>1428</v>
      </c>
      <c r="E118" s="88" t="s">
        <v>1429</v>
      </c>
      <c r="F118" s="89" t="s">
        <v>1254</v>
      </c>
      <c r="G118" s="89" t="s">
        <v>993</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1404</v>
      </c>
      <c r="B119" s="84" t="s">
        <v>1430</v>
      </c>
      <c r="C119" s="86" t="s">
        <v>1431</v>
      </c>
      <c r="D119" s="88" t="s">
        <v>1432</v>
      </c>
      <c r="E119" s="88" t="s">
        <v>1433</v>
      </c>
      <c r="F119" s="89" t="s">
        <v>982</v>
      </c>
      <c r="G119" s="89" t="s">
        <v>1025</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1404</v>
      </c>
      <c r="B120" s="84" t="s">
        <v>1434</v>
      </c>
      <c r="C120" s="86" t="s">
        <v>1435</v>
      </c>
      <c r="D120" s="88" t="s">
        <v>1436</v>
      </c>
      <c r="E120" s="88" t="s">
        <v>1437</v>
      </c>
      <c r="F120" s="89" t="s">
        <v>1254</v>
      </c>
      <c r="G120" s="89" t="s">
        <v>1025</v>
      </c>
      <c r="H120" s="89">
        <v>3</v>
      </c>
      <c r="I120" s="91">
        <f>IF(COUNTIF(J120:AW120,"&lt;&gt;")=0,"",SUMPRODUCT(((Recommendations[ImplStatus]="Implemented")+(Recommendations[ImplStatus]="Compensated"))*ISNUMBER(MATCH(Recommendations[Id],J120:AW120,0)))/COUNTIF(J120:AW120,"&lt;&gt;"))</f>
        <v>0</v>
      </c>
      <c r="J120" s="93" t="s">
        <v>187</v>
      </c>
      <c r="K120" s="93" t="s">
        <v>242</v>
      </c>
      <c r="L120" s="93" t="s">
        <v>430</v>
      </c>
      <c r="M120" s="93" t="s">
        <v>509</v>
      </c>
      <c r="N120" s="93" t="s">
        <v>544</v>
      </c>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1404</v>
      </c>
      <c r="B121" s="84" t="s">
        <v>1438</v>
      </c>
      <c r="C121" s="86" t="s">
        <v>1439</v>
      </c>
      <c r="D121" s="88" t="s">
        <v>1440</v>
      </c>
      <c r="E121" s="88" t="s">
        <v>1441</v>
      </c>
      <c r="F121" s="89" t="s">
        <v>1254</v>
      </c>
      <c r="G121" s="89" t="s">
        <v>1025</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1404</v>
      </c>
      <c r="B122" s="84" t="s">
        <v>1442</v>
      </c>
      <c r="C122" s="86" t="s">
        <v>1443</v>
      </c>
      <c r="D122" s="88" t="s">
        <v>1444</v>
      </c>
      <c r="E122" s="88" t="s">
        <v>1445</v>
      </c>
      <c r="F122" s="89" t="s">
        <v>1254</v>
      </c>
      <c r="G122" s="89" t="s">
        <v>1025</v>
      </c>
      <c r="H122" s="89">
        <v>3</v>
      </c>
      <c r="I122" s="91">
        <f>IF(COUNTIF(J122:AW122,"&lt;&gt;")=0,"",SUMPRODUCT(((Recommendations[ImplStatus]="Implemented")+(Recommendations[ImplStatus]="Compensated"))*ISNUMBER(MATCH(Recommendations[Id],J122:AW122,0)))/COUNTIF(J122:AW122,"&lt;&gt;"))</f>
        <v>0</v>
      </c>
      <c r="J122" s="93" t="s">
        <v>291</v>
      </c>
      <c r="K122" s="93" t="s">
        <v>306</v>
      </c>
      <c r="L122" s="93" t="s">
        <v>326</v>
      </c>
      <c r="M122" s="93" t="s">
        <v>331</v>
      </c>
      <c r="N122" s="93" t="s">
        <v>336</v>
      </c>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1404</v>
      </c>
      <c r="B123" s="84" t="s">
        <v>1446</v>
      </c>
      <c r="C123" s="86" t="s">
        <v>1447</v>
      </c>
      <c r="D123" s="88" t="s">
        <v>1448</v>
      </c>
      <c r="E123" s="88" t="s">
        <v>1449</v>
      </c>
      <c r="F123" s="89" t="s">
        <v>1254</v>
      </c>
      <c r="G123" s="89" t="s">
        <v>993</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1450</v>
      </c>
      <c r="B124" s="83">
        <v>14</v>
      </c>
      <c r="C124" s="85" t="s">
        <v>21</v>
      </c>
      <c r="D124" s="87" t="s">
        <v>1451</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1450</v>
      </c>
      <c r="B125" s="84" t="s">
        <v>1452</v>
      </c>
      <c r="C125" s="86" t="s">
        <v>1453</v>
      </c>
      <c r="D125" s="88" t="s">
        <v>1454</v>
      </c>
      <c r="E125" s="88" t="s">
        <v>1455</v>
      </c>
      <c r="F125" s="89" t="s">
        <v>1100</v>
      </c>
      <c r="G125" s="89" t="s">
        <v>1041</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1450</v>
      </c>
      <c r="B126" s="84" t="s">
        <v>1456</v>
      </c>
      <c r="C126" s="86" t="s">
        <v>1457</v>
      </c>
      <c r="D126" s="88" t="s">
        <v>1458</v>
      </c>
      <c r="E126" s="88" t="s">
        <v>1459</v>
      </c>
      <c r="F126" s="89" t="s">
        <v>1125</v>
      </c>
      <c r="G126" s="89" t="s">
        <v>1025</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1450</v>
      </c>
      <c r="B127" s="84" t="s">
        <v>1460</v>
      </c>
      <c r="C127" s="86" t="s">
        <v>1461</v>
      </c>
      <c r="D127" s="88" t="s">
        <v>1462</v>
      </c>
      <c r="E127" s="88" t="s">
        <v>1463</v>
      </c>
      <c r="F127" s="89" t="s">
        <v>1125</v>
      </c>
      <c r="G127" s="89" t="s">
        <v>1025</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1450</v>
      </c>
      <c r="B128" s="84" t="s">
        <v>1464</v>
      </c>
      <c r="C128" s="86" t="s">
        <v>1465</v>
      </c>
      <c r="D128" s="88" t="s">
        <v>1466</v>
      </c>
      <c r="E128" s="88" t="s">
        <v>1467</v>
      </c>
      <c r="F128" s="89" t="s">
        <v>1125</v>
      </c>
      <c r="G128" s="89" t="s">
        <v>1025</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1450</v>
      </c>
      <c r="B129" s="84" t="s">
        <v>1468</v>
      </c>
      <c r="C129" s="86" t="s">
        <v>1469</v>
      </c>
      <c r="D129" s="88" t="s">
        <v>1470</v>
      </c>
      <c r="E129" s="88" t="s">
        <v>1471</v>
      </c>
      <c r="F129" s="89" t="s">
        <v>1125</v>
      </c>
      <c r="G129" s="89" t="s">
        <v>1025</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1450</v>
      </c>
      <c r="B130" s="84" t="s">
        <v>1472</v>
      </c>
      <c r="C130" s="86" t="s">
        <v>1473</v>
      </c>
      <c r="D130" s="88" t="s">
        <v>1474</v>
      </c>
      <c r="E130" s="88" t="s">
        <v>1475</v>
      </c>
      <c r="F130" s="89" t="s">
        <v>1125</v>
      </c>
      <c r="G130" s="89" t="s">
        <v>1025</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1450</v>
      </c>
      <c r="B131" s="84" t="s">
        <v>1476</v>
      </c>
      <c r="C131" s="86" t="s">
        <v>1477</v>
      </c>
      <c r="D131" s="88" t="s">
        <v>1478</v>
      </c>
      <c r="E131" s="88" t="s">
        <v>1479</v>
      </c>
      <c r="F131" s="89" t="s">
        <v>1125</v>
      </c>
      <c r="G131" s="89" t="s">
        <v>1025</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1450</v>
      </c>
      <c r="B132" s="84" t="s">
        <v>1480</v>
      </c>
      <c r="C132" s="86" t="s">
        <v>1481</v>
      </c>
      <c r="D132" s="88" t="s">
        <v>1482</v>
      </c>
      <c r="E132" s="88" t="s">
        <v>1483</v>
      </c>
      <c r="F132" s="89" t="s">
        <v>1125</v>
      </c>
      <c r="G132" s="89" t="s">
        <v>1025</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1450</v>
      </c>
      <c r="B133" s="84" t="s">
        <v>1484</v>
      </c>
      <c r="C133" s="86" t="s">
        <v>1485</v>
      </c>
      <c r="D133" s="88" t="s">
        <v>1486</v>
      </c>
      <c r="E133" s="88" t="s">
        <v>1487</v>
      </c>
      <c r="F133" s="89" t="s">
        <v>1125</v>
      </c>
      <c r="G133" s="89" t="s">
        <v>1025</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1488</v>
      </c>
      <c r="B134" s="83">
        <v>15</v>
      </c>
      <c r="C134" s="85" t="s">
        <v>21</v>
      </c>
      <c r="D134" s="87" t="s">
        <v>1489</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1488</v>
      </c>
      <c r="B135" s="84" t="s">
        <v>1490</v>
      </c>
      <c r="C135" s="86" t="s">
        <v>1491</v>
      </c>
      <c r="D135" s="88" t="s">
        <v>1492</v>
      </c>
      <c r="E135" s="88" t="s">
        <v>1493</v>
      </c>
      <c r="F135" s="89" t="s">
        <v>1125</v>
      </c>
      <c r="G135" s="89" t="s">
        <v>983</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1488</v>
      </c>
      <c r="B136" s="84" t="s">
        <v>1494</v>
      </c>
      <c r="C136" s="86" t="s">
        <v>1495</v>
      </c>
      <c r="D136" s="88" t="s">
        <v>1496</v>
      </c>
      <c r="E136" s="88" t="s">
        <v>1497</v>
      </c>
      <c r="F136" s="89" t="s">
        <v>1100</v>
      </c>
      <c r="G136" s="89" t="s">
        <v>1041</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1488</v>
      </c>
      <c r="B137" s="84" t="s">
        <v>1498</v>
      </c>
      <c r="C137" s="86" t="s">
        <v>1499</v>
      </c>
      <c r="D137" s="88" t="s">
        <v>1500</v>
      </c>
      <c r="E137" s="88" t="s">
        <v>1501</v>
      </c>
      <c r="F137" s="89" t="s">
        <v>1125</v>
      </c>
      <c r="G137" s="89" t="s">
        <v>1041</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1488</v>
      </c>
      <c r="B138" s="84" t="s">
        <v>1502</v>
      </c>
      <c r="C138" s="86" t="s">
        <v>1503</v>
      </c>
      <c r="D138" s="88" t="s">
        <v>1504</v>
      </c>
      <c r="E138" s="88" t="s">
        <v>1505</v>
      </c>
      <c r="F138" s="89" t="s">
        <v>1100</v>
      </c>
      <c r="G138" s="89" t="s">
        <v>1041</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1488</v>
      </c>
      <c r="B139" s="84" t="s">
        <v>1506</v>
      </c>
      <c r="C139" s="86" t="s">
        <v>1507</v>
      </c>
      <c r="D139" s="88" t="s">
        <v>1508</v>
      </c>
      <c r="E139" s="88" t="s">
        <v>1509</v>
      </c>
      <c r="F139" s="89" t="s">
        <v>1125</v>
      </c>
      <c r="G139" s="89" t="s">
        <v>1041</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1488</v>
      </c>
      <c r="B140" s="84" t="s">
        <v>1510</v>
      </c>
      <c r="C140" s="86" t="s">
        <v>1511</v>
      </c>
      <c r="D140" s="88" t="s">
        <v>1512</v>
      </c>
      <c r="E140" s="88" t="s">
        <v>1513</v>
      </c>
      <c r="F140" s="89" t="s">
        <v>1040</v>
      </c>
      <c r="G140" s="89" t="s">
        <v>1041</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1488</v>
      </c>
      <c r="B141" s="84" t="s">
        <v>1514</v>
      </c>
      <c r="C141" s="86" t="s">
        <v>1515</v>
      </c>
      <c r="D141" s="88" t="s">
        <v>1516</v>
      </c>
      <c r="E141" s="88" t="s">
        <v>1517</v>
      </c>
      <c r="F141" s="89" t="s">
        <v>1040</v>
      </c>
      <c r="G141" s="89" t="s">
        <v>1025</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1518</v>
      </c>
      <c r="B142" s="83">
        <v>16</v>
      </c>
      <c r="C142" s="85" t="s">
        <v>21</v>
      </c>
      <c r="D142" s="87" t="s">
        <v>1519</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1518</v>
      </c>
      <c r="B143" s="84" t="s">
        <v>1520</v>
      </c>
      <c r="C143" s="86" t="s">
        <v>1521</v>
      </c>
      <c r="D143" s="88" t="s">
        <v>1522</v>
      </c>
      <c r="E143" s="88" t="s">
        <v>1523</v>
      </c>
      <c r="F143" s="89" t="s">
        <v>1100</v>
      </c>
      <c r="G143" s="89" t="s">
        <v>1041</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1518</v>
      </c>
      <c r="B144" s="84" t="s">
        <v>1524</v>
      </c>
      <c r="C144" s="86" t="s">
        <v>1525</v>
      </c>
      <c r="D144" s="88" t="s">
        <v>1526</v>
      </c>
      <c r="E144" s="88" t="s">
        <v>1527</v>
      </c>
      <c r="F144" s="89" t="s">
        <v>1100</v>
      </c>
      <c r="G144" s="89" t="s">
        <v>1041</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1518</v>
      </c>
      <c r="B145" s="84" t="s">
        <v>1528</v>
      </c>
      <c r="C145" s="86" t="s">
        <v>1529</v>
      </c>
      <c r="D145" s="88" t="s">
        <v>1530</v>
      </c>
      <c r="E145" s="88" t="s">
        <v>1531</v>
      </c>
      <c r="F145" s="89" t="s">
        <v>1008</v>
      </c>
      <c r="G145" s="89" t="s">
        <v>993</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1518</v>
      </c>
      <c r="B146" s="84" t="s">
        <v>1532</v>
      </c>
      <c r="C146" s="86" t="s">
        <v>1533</v>
      </c>
      <c r="D146" s="88" t="s">
        <v>1534</v>
      </c>
      <c r="E146" s="88" t="s">
        <v>1535</v>
      </c>
      <c r="F146" s="89" t="s">
        <v>1008</v>
      </c>
      <c r="G146" s="89" t="s">
        <v>983</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1518</v>
      </c>
      <c r="B147" s="84" t="s">
        <v>1536</v>
      </c>
      <c r="C147" s="86" t="s">
        <v>1537</v>
      </c>
      <c r="D147" s="88" t="s">
        <v>1538</v>
      </c>
      <c r="E147" s="88" t="s">
        <v>1539</v>
      </c>
      <c r="F147" s="89" t="s">
        <v>1008</v>
      </c>
      <c r="G147" s="89" t="s">
        <v>1025</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1518</v>
      </c>
      <c r="B148" s="84" t="s">
        <v>1540</v>
      </c>
      <c r="C148" s="86" t="s">
        <v>1541</v>
      </c>
      <c r="D148" s="88" t="s">
        <v>1542</v>
      </c>
      <c r="E148" s="88" t="s">
        <v>1543</v>
      </c>
      <c r="F148" s="89" t="s">
        <v>1100</v>
      </c>
      <c r="G148" s="89" t="s">
        <v>1041</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1518</v>
      </c>
      <c r="B149" s="84" t="s">
        <v>1544</v>
      </c>
      <c r="C149" s="86" t="s">
        <v>1545</v>
      </c>
      <c r="D149" s="88" t="s">
        <v>1546</v>
      </c>
      <c r="E149" s="88" t="s">
        <v>1547</v>
      </c>
      <c r="F149" s="89" t="s">
        <v>1008</v>
      </c>
      <c r="G149" s="89" t="s">
        <v>1025</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1518</v>
      </c>
      <c r="B150" s="84" t="s">
        <v>1548</v>
      </c>
      <c r="C150" s="86" t="s">
        <v>1549</v>
      </c>
      <c r="D150" s="88" t="s">
        <v>1550</v>
      </c>
      <c r="E150" s="88" t="s">
        <v>1551</v>
      </c>
      <c r="F150" s="89" t="s">
        <v>1254</v>
      </c>
      <c r="G150" s="89" t="s">
        <v>1025</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1518</v>
      </c>
      <c r="B151" s="84" t="s">
        <v>1552</v>
      </c>
      <c r="C151" s="86" t="s">
        <v>1553</v>
      </c>
      <c r="D151" s="88" t="s">
        <v>1554</v>
      </c>
      <c r="E151" s="88" t="s">
        <v>1555</v>
      </c>
      <c r="F151" s="89" t="s">
        <v>1125</v>
      </c>
      <c r="G151" s="89" t="s">
        <v>1025</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1518</v>
      </c>
      <c r="B152" s="84" t="s">
        <v>1556</v>
      </c>
      <c r="C152" s="86" t="s">
        <v>1557</v>
      </c>
      <c r="D152" s="88" t="s">
        <v>1558</v>
      </c>
      <c r="E152" s="88" t="s">
        <v>1559</v>
      </c>
      <c r="F152" s="89" t="s">
        <v>1008</v>
      </c>
      <c r="G152" s="89" t="s">
        <v>1025</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1518</v>
      </c>
      <c r="B153" s="84" t="s">
        <v>1560</v>
      </c>
      <c r="C153" s="86" t="s">
        <v>1561</v>
      </c>
      <c r="D153" s="88" t="s">
        <v>1562</v>
      </c>
      <c r="E153" s="88" t="s">
        <v>1563</v>
      </c>
      <c r="F153" s="89" t="s">
        <v>1008</v>
      </c>
      <c r="G153" s="89" t="s">
        <v>1025</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1518</v>
      </c>
      <c r="B154" s="84" t="s">
        <v>1564</v>
      </c>
      <c r="C154" s="86" t="s">
        <v>1565</v>
      </c>
      <c r="D154" s="88" t="s">
        <v>1566</v>
      </c>
      <c r="E154" s="88" t="s">
        <v>1567</v>
      </c>
      <c r="F154" s="89" t="s">
        <v>1008</v>
      </c>
      <c r="G154" s="89" t="s">
        <v>1025</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1518</v>
      </c>
      <c r="B155" s="84" t="s">
        <v>1568</v>
      </c>
      <c r="C155" s="86" t="s">
        <v>1569</v>
      </c>
      <c r="D155" s="88" t="s">
        <v>1570</v>
      </c>
      <c r="E155" s="88" t="s">
        <v>1571</v>
      </c>
      <c r="F155" s="89" t="s">
        <v>1008</v>
      </c>
      <c r="G155" s="89" t="s">
        <v>993</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1518</v>
      </c>
      <c r="B156" s="84" t="s">
        <v>1572</v>
      </c>
      <c r="C156" s="86" t="s">
        <v>1573</v>
      </c>
      <c r="D156" s="88" t="s">
        <v>1574</v>
      </c>
      <c r="E156" s="88" t="s">
        <v>1575</v>
      </c>
      <c r="F156" s="89" t="s">
        <v>1008</v>
      </c>
      <c r="G156" s="89" t="s">
        <v>1025</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1576</v>
      </c>
      <c r="B157" s="83">
        <v>17</v>
      </c>
      <c r="C157" s="85" t="s">
        <v>21</v>
      </c>
      <c r="D157" s="87" t="s">
        <v>1577</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1576</v>
      </c>
      <c r="B158" s="84" t="s">
        <v>1578</v>
      </c>
      <c r="C158" s="86" t="s">
        <v>1579</v>
      </c>
      <c r="D158" s="88" t="s">
        <v>1580</v>
      </c>
      <c r="E158" s="88" t="s">
        <v>1581</v>
      </c>
      <c r="F158" s="89" t="s">
        <v>1125</v>
      </c>
      <c r="G158" s="89" t="s">
        <v>988</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1576</v>
      </c>
      <c r="B159" s="84" t="s">
        <v>1582</v>
      </c>
      <c r="C159" s="86" t="s">
        <v>1583</v>
      </c>
      <c r="D159" s="88" t="s">
        <v>1584</v>
      </c>
      <c r="E159" s="88" t="s">
        <v>1585</v>
      </c>
      <c r="F159" s="89" t="s">
        <v>1100</v>
      </c>
      <c r="G159" s="89" t="s">
        <v>1041</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1576</v>
      </c>
      <c r="B160" s="84" t="s">
        <v>1586</v>
      </c>
      <c r="C160" s="86" t="s">
        <v>1587</v>
      </c>
      <c r="D160" s="88" t="s">
        <v>1588</v>
      </c>
      <c r="E160" s="88" t="s">
        <v>1589</v>
      </c>
      <c r="F160" s="89" t="s">
        <v>1100</v>
      </c>
      <c r="G160" s="89" t="s">
        <v>1041</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1576</v>
      </c>
      <c r="B161" s="84" t="s">
        <v>1590</v>
      </c>
      <c r="C161" s="86" t="s">
        <v>1591</v>
      </c>
      <c r="D161" s="88" t="s">
        <v>1592</v>
      </c>
      <c r="E161" s="88" t="s">
        <v>1593</v>
      </c>
      <c r="F161" s="89" t="s">
        <v>1100</v>
      </c>
      <c r="G161" s="89" t="s">
        <v>1041</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1576</v>
      </c>
      <c r="B162" s="84" t="s">
        <v>1594</v>
      </c>
      <c r="C162" s="86" t="s">
        <v>1595</v>
      </c>
      <c r="D162" s="88" t="s">
        <v>1596</v>
      </c>
      <c r="E162" s="88" t="s">
        <v>1597</v>
      </c>
      <c r="F162" s="89" t="s">
        <v>1125</v>
      </c>
      <c r="G162" s="89" t="s">
        <v>988</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1576</v>
      </c>
      <c r="B163" s="84" t="s">
        <v>1598</v>
      </c>
      <c r="C163" s="86" t="s">
        <v>1599</v>
      </c>
      <c r="D163" s="88" t="s">
        <v>1600</v>
      </c>
      <c r="E163" s="88" t="s">
        <v>1601</v>
      </c>
      <c r="F163" s="89" t="s">
        <v>1125</v>
      </c>
      <c r="G163" s="89" t="s">
        <v>988</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1576</v>
      </c>
      <c r="B164" s="84" t="s">
        <v>1602</v>
      </c>
      <c r="C164" s="86" t="s">
        <v>1603</v>
      </c>
      <c r="D164" s="88" t="s">
        <v>1604</v>
      </c>
      <c r="E164" s="88" t="s">
        <v>1605</v>
      </c>
      <c r="F164" s="89" t="s">
        <v>1125</v>
      </c>
      <c r="G164" s="89" t="s">
        <v>1357</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1576</v>
      </c>
      <c r="B165" s="84" t="s">
        <v>1606</v>
      </c>
      <c r="C165" s="86" t="s">
        <v>1607</v>
      </c>
      <c r="D165" s="88" t="s">
        <v>1608</v>
      </c>
      <c r="E165" s="88" t="s">
        <v>1609</v>
      </c>
      <c r="F165" s="89" t="s">
        <v>1125</v>
      </c>
      <c r="G165" s="89" t="s">
        <v>1357</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1576</v>
      </c>
      <c r="B166" s="84" t="s">
        <v>1610</v>
      </c>
      <c r="C166" s="86" t="s">
        <v>1611</v>
      </c>
      <c r="D166" s="88" t="s">
        <v>1612</v>
      </c>
      <c r="E166" s="88" t="s">
        <v>1613</v>
      </c>
      <c r="F166" s="89" t="s">
        <v>1100</v>
      </c>
      <c r="G166" s="89" t="s">
        <v>1357</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1614</v>
      </c>
      <c r="B167" s="83">
        <v>18</v>
      </c>
      <c r="C167" s="85" t="s">
        <v>21</v>
      </c>
      <c r="D167" s="87" t="s">
        <v>1615</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1614</v>
      </c>
      <c r="B168" s="84" t="s">
        <v>1616</v>
      </c>
      <c r="C168" s="86" t="s">
        <v>1617</v>
      </c>
      <c r="D168" s="88" t="s">
        <v>1618</v>
      </c>
      <c r="E168" s="88" t="s">
        <v>1619</v>
      </c>
      <c r="F168" s="89" t="s">
        <v>1100</v>
      </c>
      <c r="G168" s="89" t="s">
        <v>1041</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1614</v>
      </c>
      <c r="B169" s="84" t="s">
        <v>1620</v>
      </c>
      <c r="C169" s="86" t="s">
        <v>1621</v>
      </c>
      <c r="D169" s="88" t="s">
        <v>1622</v>
      </c>
      <c r="E169" s="88" t="s">
        <v>1623</v>
      </c>
      <c r="F169" s="89" t="s">
        <v>1254</v>
      </c>
      <c r="G169" s="89" t="s">
        <v>993</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1614</v>
      </c>
      <c r="B170" s="84" t="s">
        <v>1624</v>
      </c>
      <c r="C170" s="86" t="s">
        <v>1625</v>
      </c>
      <c r="D170" s="88" t="s">
        <v>1626</v>
      </c>
      <c r="E170" s="88" t="s">
        <v>1627</v>
      </c>
      <c r="F170" s="89" t="s">
        <v>1254</v>
      </c>
      <c r="G170" s="89" t="s">
        <v>1025</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1614</v>
      </c>
      <c r="B171" s="84" t="s">
        <v>1628</v>
      </c>
      <c r="C171" s="86" t="s">
        <v>1629</v>
      </c>
      <c r="D171" s="88" t="s">
        <v>1630</v>
      </c>
      <c r="E171" s="88" t="s">
        <v>1631</v>
      </c>
      <c r="F171" s="89" t="s">
        <v>1254</v>
      </c>
      <c r="G171" s="89" t="s">
        <v>1025</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1614</v>
      </c>
      <c r="B172" s="94" t="s">
        <v>1632</v>
      </c>
      <c r="C172" s="95" t="s">
        <v>1633</v>
      </c>
      <c r="D172" s="96" t="s">
        <v>1634</v>
      </c>
      <c r="E172" s="96" t="s">
        <v>1635</v>
      </c>
      <c r="F172" s="97" t="s">
        <v>1254</v>
      </c>
      <c r="G172" s="97" t="s">
        <v>993</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686</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IFERROR(INDEX('Recommendations'!$H$2:$H$136, MATCH(J2,'Recommendations'!$A$2:$A$136,0))="Implemented", FALSE))</xm:f>
            <x14:dxf>
              <font>
                <color rgb="FF000000"/>
              </font>
              <fill>
                <patternFill>
                  <bgColor rgb="FF3C7D22"/>
                </patternFill>
              </fill>
            </x14:dxf>
          </x14:cfRule>
          <x14:cfRule type="expression" priority="2" id="{00000000-000E-0000-0400-000002000000}">
            <xm:f>AND(J2&lt;&gt;"", IFERROR(INDEX('Recommendations'!$H$2:$H$136, MATCH(J2,'Recommendations'!$A$2:$A$136,0))="Compensated", FALSE))</xm:f>
            <x14:dxf>
              <font>
                <color rgb="FF000000"/>
              </font>
              <fill>
                <patternFill>
                  <bgColor rgb="FFC6E0B4"/>
                </patternFill>
              </fill>
            </x14:dxf>
          </x14:cfRule>
          <x14:cfRule type="expression" priority="3" id="{00000000-000E-0000-0400-000003000000}">
            <xm:f>AND(J2&lt;&gt;"", IFERROR(INDEX('Recommendations'!$H$2:$H$136, MATCH(J2,'Recommendations'!$A$2:$A$136,0))="Testing", FALSE))</xm:f>
            <x14:dxf>
              <font>
                <color rgb="FF000000"/>
              </font>
              <fill>
                <patternFill>
                  <bgColor rgb="FFFFC000"/>
                </patternFill>
              </fill>
            </x14:dxf>
          </x14:cfRule>
          <x14:cfRule type="expression" priority="4" id="{00000000-000E-0000-0400-000004000000}">
            <xm:f>AND(J2&lt;&gt;"", IFERROR(INDEX('Recommendations'!$H$2:$H$136, MATCH(J2,'Recommendations'!$A$2:$A$136,0))="Failed", FALSE))</xm:f>
            <x14:dxf>
              <font>
                <color rgb="FF000000"/>
              </font>
              <fill>
                <patternFill>
                  <bgColor rgb="FFD82891"/>
                </patternFill>
              </fill>
            </x14:dxf>
          </x14:cfRule>
          <x14:cfRule type="expression" priority="5" id="{00000000-000E-0000-0400-000005000000}">
            <xm:f>AND(J2&lt;&gt;"", IFERROR(INDEX('Recommendations'!$H$2:$H$136, MATCH(J2,'Recommendations'!$A$2:$A$136,0))="Risk Accepted", FALSE))</xm:f>
            <x14:dxf>
              <font>
                <color rgb="FF000000"/>
              </font>
              <fill>
                <patternFill>
                  <bgColor rgb="FFD9D9D9"/>
                </patternFill>
              </fill>
            </x14:dxf>
          </x14:cfRule>
          <x14:cfRule type="expression" priority="6" id="{00000000-000E-0000-0400-000006000000}">
            <xm:f>AND(J2&lt;&gt;"", IFERROR(INDEX('Recommendations'!$H$2:$H$136, MATCH(J2,'Recommendations'!$A$2:$A$136,0))="N/A",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1636</v>
      </c>
      <c r="C1" s="124" t="s">
        <v>10</v>
      </c>
      <c r="D1" s="124" t="s">
        <v>841</v>
      </c>
      <c r="E1" s="124" t="s">
        <v>1637</v>
      </c>
      <c r="F1" s="124" t="s">
        <v>1638</v>
      </c>
      <c r="G1" s="124" t="s">
        <v>935</v>
      </c>
      <c r="H1" s="124" t="s">
        <v>936</v>
      </c>
      <c r="I1" s="124" t="s">
        <v>937</v>
      </c>
      <c r="J1" s="124" t="s">
        <v>938</v>
      </c>
      <c r="K1" s="124" t="s">
        <v>939</v>
      </c>
      <c r="L1" s="124" t="s">
        <v>940</v>
      </c>
      <c r="M1" s="124" t="s">
        <v>941</v>
      </c>
      <c r="N1" s="124" t="s">
        <v>942</v>
      </c>
      <c r="O1" s="124" t="s">
        <v>943</v>
      </c>
      <c r="P1" s="124" t="s">
        <v>944</v>
      </c>
      <c r="Q1" s="124" t="s">
        <v>945</v>
      </c>
      <c r="R1" s="124" t="s">
        <v>946</v>
      </c>
      <c r="S1" s="124" t="s">
        <v>947</v>
      </c>
      <c r="T1" s="124" t="s">
        <v>948</v>
      </c>
      <c r="U1" s="124" t="s">
        <v>949</v>
      </c>
      <c r="V1" s="124" t="s">
        <v>950</v>
      </c>
      <c r="W1" s="124" t="s">
        <v>951</v>
      </c>
      <c r="X1" s="124" t="s">
        <v>952</v>
      </c>
      <c r="Y1" s="124" t="s">
        <v>953</v>
      </c>
      <c r="Z1" s="124" t="s">
        <v>954</v>
      </c>
      <c r="AA1" s="124" t="s">
        <v>955</v>
      </c>
      <c r="AB1" s="124" t="s">
        <v>956</v>
      </c>
      <c r="AC1" s="124" t="s">
        <v>957</v>
      </c>
      <c r="AD1" s="124" t="s">
        <v>958</v>
      </c>
      <c r="AE1" s="124" t="s">
        <v>959</v>
      </c>
      <c r="AF1" s="124" t="s">
        <v>960</v>
      </c>
      <c r="AG1" s="124" t="s">
        <v>961</v>
      </c>
      <c r="AH1" s="124" t="s">
        <v>962</v>
      </c>
      <c r="AI1" s="124" t="s">
        <v>963</v>
      </c>
      <c r="AJ1" s="124" t="s">
        <v>964</v>
      </c>
      <c r="AK1" s="124" t="s">
        <v>965</v>
      </c>
      <c r="AL1" s="124" t="s">
        <v>966</v>
      </c>
      <c r="AM1" s="124" t="s">
        <v>967</v>
      </c>
      <c r="AN1" s="124" t="s">
        <v>968</v>
      </c>
      <c r="AO1" s="124" t="s">
        <v>969</v>
      </c>
      <c r="AP1" s="124" t="s">
        <v>970</v>
      </c>
      <c r="AQ1" s="124" t="s">
        <v>971</v>
      </c>
      <c r="AR1" s="124" t="s">
        <v>972</v>
      </c>
      <c r="AS1" s="124" t="s">
        <v>973</v>
      </c>
      <c r="AT1" s="124" t="s">
        <v>974</v>
      </c>
      <c r="AU1" s="125" t="s">
        <v>975</v>
      </c>
    </row>
    <row r="2" spans="1:47" ht="60" customHeight="1" x14ac:dyDescent="0.35">
      <c r="A2" s="119" t="s">
        <v>1639</v>
      </c>
      <c r="B2" s="109" t="s">
        <v>1640</v>
      </c>
      <c r="C2" s="110" t="s">
        <v>1641</v>
      </c>
      <c r="D2" s="110" t="s">
        <v>1642</v>
      </c>
      <c r="E2" s="110" t="s">
        <v>1643</v>
      </c>
      <c r="F2" s="111" t="s">
        <v>1644</v>
      </c>
      <c r="G2" s="112">
        <f>IF(COUNTIF(H2:AU2,"&lt;&gt;")=0,"",SUMPRODUCT(((Recommendations[ImplStatus]="Implemented")+(Recommendations[ImplStatus]="Compensated"))*ISNUMBER(MATCH(Recommendations[Id],H2:AU2,0)))/COUNTIF(H2:AU2,"&lt;&gt;"))</f>
        <v>0</v>
      </c>
      <c r="H2" s="113" t="s">
        <v>50</v>
      </c>
      <c r="I2" s="113" t="s">
        <v>137</v>
      </c>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1645</v>
      </c>
      <c r="B3" s="109" t="s">
        <v>1646</v>
      </c>
      <c r="C3" s="110" t="s">
        <v>1647</v>
      </c>
      <c r="D3" s="110" t="s">
        <v>1648</v>
      </c>
      <c r="E3" s="110" t="s">
        <v>1649</v>
      </c>
      <c r="F3" s="111" t="s">
        <v>1650</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1651</v>
      </c>
      <c r="B4" s="109" t="s">
        <v>1652</v>
      </c>
      <c r="C4" s="110" t="s">
        <v>1653</v>
      </c>
      <c r="D4" s="110" t="s">
        <v>1654</v>
      </c>
      <c r="E4" s="110" t="s">
        <v>1655</v>
      </c>
      <c r="F4" s="111" t="s">
        <v>1656</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1657</v>
      </c>
      <c r="B5" s="109" t="s">
        <v>1658</v>
      </c>
      <c r="C5" s="110" t="s">
        <v>1659</v>
      </c>
      <c r="D5" s="110" t="s">
        <v>1660</v>
      </c>
      <c r="E5" s="110" t="s">
        <v>1661</v>
      </c>
      <c r="F5" s="111" t="s">
        <v>1662</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1663</v>
      </c>
      <c r="B6" s="109" t="s">
        <v>1664</v>
      </c>
      <c r="C6" s="110" t="s">
        <v>1665</v>
      </c>
      <c r="D6" s="110" t="s">
        <v>1666</v>
      </c>
      <c r="E6" s="110" t="s">
        <v>21</v>
      </c>
      <c r="F6" s="111" t="s">
        <v>1667</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1668</v>
      </c>
      <c r="B7" s="109" t="s">
        <v>11</v>
      </c>
      <c r="C7" s="110" t="s">
        <v>1669</v>
      </c>
      <c r="D7" s="110" t="s">
        <v>1670</v>
      </c>
      <c r="E7" s="110" t="s">
        <v>21</v>
      </c>
      <c r="F7" s="111" t="s">
        <v>1671</v>
      </c>
      <c r="G7" s="112">
        <f>IF(COUNTIF(H7:AU7,"&lt;&gt;")=0,"",SUMPRODUCT(((Recommendations[ImplStatus]="Implemented")+(Recommendations[ImplStatus]="Compensated"))*ISNUMBER(MATCH(Recommendations[Id],H7:AU7,0)))/COUNTIF(H7:AU7,"&lt;&gt;"))</f>
        <v>0</v>
      </c>
      <c r="H7" s="113" t="s">
        <v>65</v>
      </c>
      <c r="I7" s="113" t="s">
        <v>70</v>
      </c>
      <c r="J7" s="113" t="s">
        <v>75</v>
      </c>
      <c r="K7" s="113" t="s">
        <v>147</v>
      </c>
      <c r="L7" s="113" t="s">
        <v>192</v>
      </c>
      <c r="M7" s="113" t="s">
        <v>197</v>
      </c>
      <c r="N7" s="113" t="s">
        <v>201</v>
      </c>
      <c r="O7" s="113" t="s">
        <v>277</v>
      </c>
      <c r="P7" s="113" t="s">
        <v>282</v>
      </c>
      <c r="Q7" s="113" t="s">
        <v>623</v>
      </c>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1672</v>
      </c>
      <c r="B8" s="109" t="s">
        <v>1673</v>
      </c>
      <c r="C8" s="110" t="s">
        <v>1674</v>
      </c>
      <c r="D8" s="110" t="s">
        <v>1675</v>
      </c>
      <c r="E8" s="110" t="s">
        <v>21</v>
      </c>
      <c r="F8" s="111" t="s">
        <v>1676</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1677</v>
      </c>
      <c r="B9" s="109" t="s">
        <v>1678</v>
      </c>
      <c r="C9" s="110" t="s">
        <v>1679</v>
      </c>
      <c r="D9" s="110" t="s">
        <v>1680</v>
      </c>
      <c r="E9" s="110" t="s">
        <v>21</v>
      </c>
      <c r="F9" s="111" t="s">
        <v>1681</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1682</v>
      </c>
      <c r="B10" s="109" t="s">
        <v>1683</v>
      </c>
      <c r="C10" s="110" t="s">
        <v>1684</v>
      </c>
      <c r="D10" s="110" t="s">
        <v>1685</v>
      </c>
      <c r="E10" s="110" t="s">
        <v>21</v>
      </c>
      <c r="F10" s="111" t="s">
        <v>1686</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1687</v>
      </c>
      <c r="B11" s="109" t="s">
        <v>1688</v>
      </c>
      <c r="C11" s="110" t="s">
        <v>1689</v>
      </c>
      <c r="D11" s="110" t="s">
        <v>1690</v>
      </c>
      <c r="E11" s="110" t="s">
        <v>21</v>
      </c>
      <c r="F11" s="111" t="s">
        <v>1691</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1692</v>
      </c>
      <c r="B12" s="109" t="s">
        <v>1693</v>
      </c>
      <c r="C12" s="110" t="s">
        <v>1694</v>
      </c>
      <c r="D12" s="110" t="s">
        <v>1695</v>
      </c>
      <c r="E12" s="110" t="s">
        <v>21</v>
      </c>
      <c r="F12" s="111" t="s">
        <v>1696</v>
      </c>
      <c r="G12" s="112">
        <f>IF(COUNTIF(H12:AU12,"&lt;&gt;")=0,"",SUMPRODUCT(((Recommendations[ImplStatus]="Implemented")+(Recommendations[ImplStatus]="Compensated"))*ISNUMBER(MATCH(Recommendations[Id],H12:AU12,0)))/COUNTIF(H12:AU12,"&lt;&gt;"))</f>
        <v>0</v>
      </c>
      <c r="H12" s="113" t="s">
        <v>210</v>
      </c>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1697</v>
      </c>
      <c r="B13" s="109" t="s">
        <v>1698</v>
      </c>
      <c r="C13" s="110" t="s">
        <v>1699</v>
      </c>
      <c r="D13" s="110" t="s">
        <v>1700</v>
      </c>
      <c r="E13" s="110" t="s">
        <v>21</v>
      </c>
      <c r="F13" s="111" t="s">
        <v>1701</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1702</v>
      </c>
      <c r="B14" s="109" t="s">
        <v>1703</v>
      </c>
      <c r="C14" s="110" t="s">
        <v>1704</v>
      </c>
      <c r="D14" s="110" t="s">
        <v>1705</v>
      </c>
      <c r="E14" s="110" t="s">
        <v>21</v>
      </c>
      <c r="F14" s="111" t="s">
        <v>1706</v>
      </c>
      <c r="G14" s="112">
        <f>IF(COUNTIF(H14:AU14,"&lt;&gt;")=0,"",SUMPRODUCT(((Recommendations[ImplStatus]="Implemented")+(Recommendations[ImplStatus]="Compensated"))*ISNUMBER(MATCH(Recommendations[Id],H14:AU14,0)))/COUNTIF(H14:AU14,"&lt;&gt;"))</f>
        <v>0</v>
      </c>
      <c r="H14" s="113" t="s">
        <v>93</v>
      </c>
      <c r="I14" s="113" t="s">
        <v>231</v>
      </c>
      <c r="J14" s="113" t="s">
        <v>237</v>
      </c>
      <c r="K14" s="113" t="s">
        <v>286</v>
      </c>
      <c r="L14" s="113" t="s">
        <v>340</v>
      </c>
      <c r="M14" s="113" t="s">
        <v>345</v>
      </c>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1707</v>
      </c>
      <c r="B15" s="109" t="s">
        <v>1708</v>
      </c>
      <c r="C15" s="110" t="s">
        <v>1709</v>
      </c>
      <c r="D15" s="110" t="s">
        <v>1710</v>
      </c>
      <c r="E15" s="110" t="s">
        <v>21</v>
      </c>
      <c r="F15" s="111" t="s">
        <v>1711</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1712</v>
      </c>
      <c r="B16" s="109" t="s">
        <v>1713</v>
      </c>
      <c r="C16" s="110" t="s">
        <v>1714</v>
      </c>
      <c r="D16" s="110" t="s">
        <v>1715</v>
      </c>
      <c r="E16" s="110" t="s">
        <v>21</v>
      </c>
      <c r="F16" s="111" t="s">
        <v>1716</v>
      </c>
      <c r="G16" s="112">
        <f>IF(COUNTIF(H16:AU16,"&lt;&gt;")=0,"",SUMPRODUCT(((Recommendations[ImplStatus]="Implemented")+(Recommendations[ImplStatus]="Compensated"))*ISNUMBER(MATCH(Recommendations[Id],H16:AU16,0)))/COUNTIF(H16:AU16,"&lt;&gt;"))</f>
        <v>0</v>
      </c>
      <c r="H16" s="113" t="s">
        <v>162</v>
      </c>
      <c r="I16" s="113" t="s">
        <v>167</v>
      </c>
      <c r="J16" s="113" t="s">
        <v>177</v>
      </c>
      <c r="K16" s="113" t="s">
        <v>182</v>
      </c>
      <c r="L16" s="113" t="s">
        <v>215</v>
      </c>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1717</v>
      </c>
      <c r="B17" s="109" t="s">
        <v>1718</v>
      </c>
      <c r="C17" s="110" t="s">
        <v>1719</v>
      </c>
      <c r="D17" s="110" t="s">
        <v>1720</v>
      </c>
      <c r="E17" s="110" t="s">
        <v>21</v>
      </c>
      <c r="F17" s="111" t="s">
        <v>1721</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1722</v>
      </c>
      <c r="B18" s="109" t="s">
        <v>1723</v>
      </c>
      <c r="C18" s="110" t="s">
        <v>1724</v>
      </c>
      <c r="D18" s="110" t="s">
        <v>1725</v>
      </c>
      <c r="E18" s="110" t="s">
        <v>21</v>
      </c>
      <c r="F18" s="111" t="s">
        <v>1726</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1727</v>
      </c>
      <c r="B19" s="109" t="s">
        <v>1728</v>
      </c>
      <c r="C19" s="110" t="s">
        <v>1729</v>
      </c>
      <c r="D19" s="110" t="s">
        <v>1730</v>
      </c>
      <c r="E19" s="110" t="s">
        <v>21</v>
      </c>
      <c r="F19" s="111" t="s">
        <v>1731</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1732</v>
      </c>
      <c r="B20" s="109" t="s">
        <v>1733</v>
      </c>
      <c r="C20" s="110" t="s">
        <v>1734</v>
      </c>
      <c r="D20" s="110" t="s">
        <v>1735</v>
      </c>
      <c r="E20" s="110" t="s">
        <v>21</v>
      </c>
      <c r="F20" s="111" t="s">
        <v>1736</v>
      </c>
      <c r="G20" s="112">
        <f>IF(COUNTIF(H20:AU20,"&lt;&gt;")=0,"",SUMPRODUCT(((Recommendations[ImplStatus]="Implemented")+(Recommendations[ImplStatus]="Compensated"))*ISNUMBER(MATCH(Recommendations[Id],H20:AU20,0)))/COUNTIF(H20:AU20,"&lt;&gt;"))</f>
        <v>0</v>
      </c>
      <c r="H20" s="113" t="s">
        <v>45</v>
      </c>
      <c r="I20" s="113" t="s">
        <v>187</v>
      </c>
      <c r="J20" s="113" t="s">
        <v>220</v>
      </c>
      <c r="K20" s="113" t="s">
        <v>242</v>
      </c>
      <c r="L20" s="113" t="s">
        <v>252</v>
      </c>
      <c r="M20" s="113" t="s">
        <v>257</v>
      </c>
      <c r="N20" s="113" t="s">
        <v>262</v>
      </c>
      <c r="O20" s="113" t="s">
        <v>267</v>
      </c>
      <c r="P20" s="113" t="s">
        <v>291</v>
      </c>
      <c r="Q20" s="113" t="s">
        <v>296</v>
      </c>
      <c r="R20" s="113" t="s">
        <v>301</v>
      </c>
      <c r="S20" s="113" t="s">
        <v>306</v>
      </c>
      <c r="T20" s="113" t="s">
        <v>311</v>
      </c>
      <c r="U20" s="113" t="s">
        <v>316</v>
      </c>
      <c r="V20" s="113" t="s">
        <v>321</v>
      </c>
      <c r="W20" s="113" t="s">
        <v>326</v>
      </c>
      <c r="X20" s="113" t="s">
        <v>331</v>
      </c>
      <c r="Y20" s="113" t="s">
        <v>336</v>
      </c>
      <c r="Z20" s="113" t="s">
        <v>395</v>
      </c>
      <c r="AA20" s="113" t="s">
        <v>400</v>
      </c>
      <c r="AB20" s="113" t="s">
        <v>405</v>
      </c>
      <c r="AC20" s="113" t="s">
        <v>410</v>
      </c>
      <c r="AD20" s="113" t="s">
        <v>415</v>
      </c>
      <c r="AE20" s="113" t="s">
        <v>420</v>
      </c>
      <c r="AF20" s="113" t="s">
        <v>425</v>
      </c>
      <c r="AG20" s="113" t="s">
        <v>430</v>
      </c>
      <c r="AH20" s="113" t="s">
        <v>435</v>
      </c>
      <c r="AI20" s="113" t="s">
        <v>440</v>
      </c>
      <c r="AJ20" s="113" t="s">
        <v>505</v>
      </c>
      <c r="AK20" s="113" t="s">
        <v>509</v>
      </c>
      <c r="AL20" s="113" t="s">
        <v>514</v>
      </c>
      <c r="AM20" s="113" t="s">
        <v>519</v>
      </c>
      <c r="AN20" s="113" t="s">
        <v>524</v>
      </c>
      <c r="AO20" s="113" t="s">
        <v>529</v>
      </c>
      <c r="AP20" s="113" t="s">
        <v>534</v>
      </c>
      <c r="AQ20" s="113" t="s">
        <v>539</v>
      </c>
      <c r="AR20" s="113" t="s">
        <v>544</v>
      </c>
      <c r="AS20" s="113" t="s">
        <v>563</v>
      </c>
      <c r="AT20" s="113" t="s">
        <v>568</v>
      </c>
      <c r="AU20" s="121" t="s">
        <v>573</v>
      </c>
    </row>
    <row r="21" spans="1:47" ht="60" customHeight="1" x14ac:dyDescent="0.35">
      <c r="A21" s="119" t="s">
        <v>1737</v>
      </c>
      <c r="B21" s="109" t="s">
        <v>1738</v>
      </c>
      <c r="C21" s="110" t="s">
        <v>1739</v>
      </c>
      <c r="D21" s="110" t="s">
        <v>1740</v>
      </c>
      <c r="E21" s="110" t="s">
        <v>1741</v>
      </c>
      <c r="F21" s="111" t="s">
        <v>1742</v>
      </c>
      <c r="G21" s="112">
        <f>IF(COUNTIF(H21:AU21,"&lt;&gt;")=0,"",SUMPRODUCT(((Recommendations[ImplStatus]="Implemented")+(Recommendations[ImplStatus]="Compensated"))*ISNUMBER(MATCH(Recommendations[Id],H21:AU21,0)))/COUNTIF(H21:AU21,"&lt;&gt;"))</f>
        <v>0</v>
      </c>
      <c r="H21" s="113" t="s">
        <v>14</v>
      </c>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1743</v>
      </c>
      <c r="B22" s="109" t="s">
        <v>1744</v>
      </c>
      <c r="C22" s="110" t="s">
        <v>1745</v>
      </c>
      <c r="D22" s="110" t="s">
        <v>1746</v>
      </c>
      <c r="E22" s="110" t="s">
        <v>1747</v>
      </c>
      <c r="F22" s="111" t="s">
        <v>1748</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1749</v>
      </c>
      <c r="B23" s="109" t="s">
        <v>1750</v>
      </c>
      <c r="C23" s="110" t="s">
        <v>1751</v>
      </c>
      <c r="D23" s="110" t="s">
        <v>1752</v>
      </c>
      <c r="E23" s="110" t="s">
        <v>1753</v>
      </c>
      <c r="F23" s="111" t="s">
        <v>1754</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1755</v>
      </c>
      <c r="B24" s="109" t="s">
        <v>1756</v>
      </c>
      <c r="C24" s="110" t="s">
        <v>1757</v>
      </c>
      <c r="D24" s="110" t="s">
        <v>1758</v>
      </c>
      <c r="E24" s="110" t="s">
        <v>21</v>
      </c>
      <c r="F24" s="111" t="s">
        <v>1759</v>
      </c>
      <c r="G24" s="112">
        <f>IF(COUNTIF(H24:AU24,"&lt;&gt;")=0,"",SUMPRODUCT(((Recommendations[ImplStatus]="Implemented")+(Recommendations[ImplStatus]="Compensated"))*ISNUMBER(MATCH(Recommendations[Id],H24:AU24,0)))/COUNTIF(H24:AU24,"&lt;&gt;"))</f>
        <v>0</v>
      </c>
      <c r="H24" s="113" t="s">
        <v>205</v>
      </c>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1760</v>
      </c>
      <c r="B25" s="109" t="s">
        <v>1761</v>
      </c>
      <c r="C25" s="110" t="s">
        <v>1762</v>
      </c>
      <c r="D25" s="110" t="s">
        <v>21</v>
      </c>
      <c r="E25" s="110" t="s">
        <v>21</v>
      </c>
      <c r="F25" s="111" t="s">
        <v>1763</v>
      </c>
      <c r="G25" s="112">
        <f>IF(COUNTIF(H25:AU25,"&lt;&gt;")=0,"",SUMPRODUCT(((Recommendations[ImplStatus]="Implemented")+(Recommendations[ImplStatus]="Compensated"))*ISNUMBER(MATCH(Recommendations[Id],H25:AU25,0)))/COUNTIF(H25:AU25,"&lt;&gt;"))</f>
        <v>0</v>
      </c>
      <c r="H25" s="113" t="s">
        <v>226</v>
      </c>
      <c r="I25" s="113" t="s">
        <v>480</v>
      </c>
      <c r="J25" s="113" t="s">
        <v>495</v>
      </c>
      <c r="K25" s="113" t="s">
        <v>598</v>
      </c>
      <c r="L25" s="113" t="s">
        <v>613</v>
      </c>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1764</v>
      </c>
      <c r="B26" s="109" t="s">
        <v>1765</v>
      </c>
      <c r="C26" s="110" t="s">
        <v>1766</v>
      </c>
      <c r="D26" s="110" t="s">
        <v>1767</v>
      </c>
      <c r="E26" s="110" t="s">
        <v>21</v>
      </c>
      <c r="F26" s="111" t="s">
        <v>1768</v>
      </c>
      <c r="G26" s="112">
        <f>IF(COUNTIF(H26:AU26,"&lt;&gt;")=0,"",SUMPRODUCT(((Recommendations[ImplStatus]="Implemented")+(Recommendations[ImplStatus]="Compensated"))*ISNUMBER(MATCH(Recommendations[Id],H26:AU26,0)))/COUNTIF(H26:AU26,"&lt;&gt;"))</f>
        <v>0</v>
      </c>
      <c r="H26" s="113" t="s">
        <v>247</v>
      </c>
      <c r="I26" s="113" t="s">
        <v>252</v>
      </c>
      <c r="J26" s="113" t="s">
        <v>257</v>
      </c>
      <c r="K26" s="113" t="s">
        <v>262</v>
      </c>
      <c r="L26" s="113" t="s">
        <v>267</v>
      </c>
      <c r="M26" s="113" t="s">
        <v>350</v>
      </c>
      <c r="N26" s="113" t="s">
        <v>355</v>
      </c>
      <c r="O26" s="113" t="s">
        <v>360</v>
      </c>
      <c r="P26" s="113" t="s">
        <v>365</v>
      </c>
      <c r="Q26" s="113" t="s">
        <v>370</v>
      </c>
      <c r="R26" s="113" t="s">
        <v>375</v>
      </c>
      <c r="S26" s="113" t="s">
        <v>380</v>
      </c>
      <c r="T26" s="113" t="s">
        <v>385</v>
      </c>
      <c r="U26" s="113" t="s">
        <v>390</v>
      </c>
      <c r="V26" s="113" t="s">
        <v>445</v>
      </c>
      <c r="W26" s="113" t="s">
        <v>450</v>
      </c>
      <c r="X26" s="113" t="s">
        <v>455</v>
      </c>
      <c r="Y26" s="113" t="s">
        <v>460</v>
      </c>
      <c r="Z26" s="113" t="s">
        <v>465</v>
      </c>
      <c r="AA26" s="113" t="s">
        <v>470</v>
      </c>
      <c r="AB26" s="113" t="s">
        <v>475</v>
      </c>
      <c r="AC26" s="113" t="s">
        <v>485</v>
      </c>
      <c r="AD26" s="113" t="s">
        <v>490</v>
      </c>
      <c r="AE26" s="113" t="s">
        <v>500</v>
      </c>
      <c r="AF26" s="113" t="s">
        <v>514</v>
      </c>
      <c r="AG26" s="113" t="s">
        <v>519</v>
      </c>
      <c r="AH26" s="113" t="s">
        <v>524</v>
      </c>
      <c r="AI26" s="113" t="s">
        <v>529</v>
      </c>
      <c r="AJ26" s="113" t="s">
        <v>534</v>
      </c>
      <c r="AK26" s="113" t="s">
        <v>539</v>
      </c>
      <c r="AL26" s="113" t="s">
        <v>549</v>
      </c>
      <c r="AM26" s="113" t="s">
        <v>554</v>
      </c>
      <c r="AN26" s="113" t="s">
        <v>558</v>
      </c>
      <c r="AO26" s="113" t="s">
        <v>563</v>
      </c>
      <c r="AP26" s="113" t="s">
        <v>568</v>
      </c>
      <c r="AQ26" s="113" t="s">
        <v>573</v>
      </c>
      <c r="AR26" s="113" t="s">
        <v>578</v>
      </c>
      <c r="AS26" s="113" t="s">
        <v>583</v>
      </c>
      <c r="AT26" s="113" t="s">
        <v>588</v>
      </c>
      <c r="AU26" s="121" t="s">
        <v>593</v>
      </c>
    </row>
    <row r="27" spans="1:47" ht="60" customHeight="1" x14ac:dyDescent="0.35">
      <c r="A27" s="119" t="s">
        <v>1769</v>
      </c>
      <c r="B27" s="109" t="s">
        <v>1770</v>
      </c>
      <c r="C27" s="110" t="s">
        <v>1771</v>
      </c>
      <c r="D27" s="110" t="s">
        <v>1772</v>
      </c>
      <c r="E27" s="110" t="s">
        <v>1773</v>
      </c>
      <c r="F27" s="111" t="s">
        <v>1774</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1775</v>
      </c>
      <c r="B28" s="109" t="s">
        <v>1776</v>
      </c>
      <c r="C28" s="110" t="s">
        <v>1777</v>
      </c>
      <c r="D28" s="110" t="s">
        <v>21</v>
      </c>
      <c r="E28" s="110" t="s">
        <v>21</v>
      </c>
      <c r="F28" s="111" t="s">
        <v>1778</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1779</v>
      </c>
      <c r="B29" s="109" t="s">
        <v>1780</v>
      </c>
      <c r="C29" s="110" t="s">
        <v>1781</v>
      </c>
      <c r="D29" s="110" t="s">
        <v>1782</v>
      </c>
      <c r="E29" s="110" t="s">
        <v>1783</v>
      </c>
      <c r="F29" s="111" t="s">
        <v>1784</v>
      </c>
      <c r="G29" s="112">
        <f>IF(COUNTIF(H29:AU29,"&lt;&gt;")=0,"",SUMPRODUCT(((Recommendations[ImplStatus]="Implemented")+(Recommendations[ImplStatus]="Compensated"))*ISNUMBER(MATCH(Recommendations[Id],H29:AU29,0)))/COUNTIF(H29:AU29,"&lt;&gt;"))</f>
        <v>0</v>
      </c>
      <c r="H29" s="113" t="s">
        <v>104</v>
      </c>
      <c r="I29" s="113" t="s">
        <v>109</v>
      </c>
      <c r="J29" s="113" t="s">
        <v>114</v>
      </c>
      <c r="K29" s="113" t="s">
        <v>119</v>
      </c>
      <c r="L29" s="113" t="s">
        <v>123</v>
      </c>
      <c r="M29" s="113" t="s">
        <v>132</v>
      </c>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1785</v>
      </c>
      <c r="B30" s="109" t="s">
        <v>1786</v>
      </c>
      <c r="C30" s="110" t="s">
        <v>1787</v>
      </c>
      <c r="D30" s="110" t="s">
        <v>1788</v>
      </c>
      <c r="E30" s="110" t="s">
        <v>21</v>
      </c>
      <c r="F30" s="111" t="s">
        <v>1789</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1790</v>
      </c>
      <c r="B31" s="109" t="s">
        <v>1791</v>
      </c>
      <c r="C31" s="110" t="s">
        <v>1792</v>
      </c>
      <c r="D31" s="110" t="s">
        <v>1793</v>
      </c>
      <c r="E31" s="110" t="s">
        <v>1794</v>
      </c>
      <c r="F31" s="111" t="s">
        <v>1795</v>
      </c>
      <c r="G31" s="112">
        <f>IF(COUNTIF(H31:AU31,"&lt;&gt;")=0,"",SUMPRODUCT(((Recommendations[ImplStatus]="Implemented")+(Recommendations[ImplStatus]="Compensated"))*ISNUMBER(MATCH(Recommendations[Id],H31:AU31,0)))/COUNTIF(H31:AU31,"&lt;&gt;"))</f>
        <v>0</v>
      </c>
      <c r="H31" s="113" t="s">
        <v>25</v>
      </c>
      <c r="I31" s="113" t="s">
        <v>30</v>
      </c>
      <c r="J31" s="113" t="s">
        <v>35</v>
      </c>
      <c r="K31" s="113" t="s">
        <v>40</v>
      </c>
      <c r="L31" s="113" t="s">
        <v>60</v>
      </c>
      <c r="M31" s="113" t="s">
        <v>88</v>
      </c>
      <c r="N31" s="113" t="s">
        <v>99</v>
      </c>
      <c r="O31" s="113" t="s">
        <v>142</v>
      </c>
      <c r="P31" s="113" t="s">
        <v>192</v>
      </c>
      <c r="Q31" s="113" t="s">
        <v>201</v>
      </c>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1796</v>
      </c>
      <c r="B32" s="109" t="s">
        <v>1797</v>
      </c>
      <c r="C32" s="110" t="s">
        <v>1798</v>
      </c>
      <c r="D32" s="110" t="s">
        <v>1799</v>
      </c>
      <c r="E32" s="110" t="s">
        <v>1800</v>
      </c>
      <c r="F32" s="111" t="s">
        <v>1801</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1802</v>
      </c>
      <c r="B33" s="109" t="s">
        <v>1803</v>
      </c>
      <c r="C33" s="110" t="s">
        <v>1804</v>
      </c>
      <c r="D33" s="110" t="s">
        <v>1805</v>
      </c>
      <c r="E33" s="110" t="s">
        <v>21</v>
      </c>
      <c r="F33" s="111" t="s">
        <v>1806</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1807</v>
      </c>
      <c r="B34" s="109" t="s">
        <v>1808</v>
      </c>
      <c r="C34" s="110" t="s">
        <v>1809</v>
      </c>
      <c r="D34" s="110" t="s">
        <v>1810</v>
      </c>
      <c r="E34" s="110" t="s">
        <v>21</v>
      </c>
      <c r="F34" s="111" t="s">
        <v>1811</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1812</v>
      </c>
      <c r="B35" s="109" t="s">
        <v>1813</v>
      </c>
      <c r="C35" s="110" t="s">
        <v>1814</v>
      </c>
      <c r="D35" s="110" t="s">
        <v>1815</v>
      </c>
      <c r="E35" s="110" t="s">
        <v>1816</v>
      </c>
      <c r="F35" s="111" t="s">
        <v>1817</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1818</v>
      </c>
      <c r="B36" s="109" t="s">
        <v>1819</v>
      </c>
      <c r="C36" s="110" t="s">
        <v>1820</v>
      </c>
      <c r="D36" s="110" t="s">
        <v>1821</v>
      </c>
      <c r="E36" s="110" t="s">
        <v>1822</v>
      </c>
      <c r="F36" s="111" t="s">
        <v>1823</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1824</v>
      </c>
      <c r="B37" s="109" t="s">
        <v>1825</v>
      </c>
      <c r="C37" s="110" t="s">
        <v>1826</v>
      </c>
      <c r="D37" s="110" t="s">
        <v>1827</v>
      </c>
      <c r="E37" s="110" t="s">
        <v>21</v>
      </c>
      <c r="F37" s="111" t="s">
        <v>1828</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1829</v>
      </c>
      <c r="B38" s="109" t="s">
        <v>1830</v>
      </c>
      <c r="C38" s="110" t="s">
        <v>1831</v>
      </c>
      <c r="D38" s="110" t="s">
        <v>1832</v>
      </c>
      <c r="E38" s="110" t="s">
        <v>1833</v>
      </c>
      <c r="F38" s="111" t="s">
        <v>1834</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1835</v>
      </c>
      <c r="B39" s="109" t="s">
        <v>1836</v>
      </c>
      <c r="C39" s="110" t="s">
        <v>1837</v>
      </c>
      <c r="D39" s="110" t="s">
        <v>1838</v>
      </c>
      <c r="E39" s="110" t="s">
        <v>21</v>
      </c>
      <c r="F39" s="111" t="s">
        <v>1839</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1840</v>
      </c>
      <c r="B40" s="109" t="s">
        <v>1841</v>
      </c>
      <c r="C40" s="110" t="s">
        <v>1842</v>
      </c>
      <c r="D40" s="110" t="s">
        <v>1843</v>
      </c>
      <c r="E40" s="110" t="s">
        <v>1844</v>
      </c>
      <c r="F40" s="111" t="s">
        <v>1845</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1846</v>
      </c>
      <c r="B41" s="109" t="s">
        <v>1847</v>
      </c>
      <c r="C41" s="110" t="s">
        <v>1848</v>
      </c>
      <c r="D41" s="110" t="s">
        <v>1849</v>
      </c>
      <c r="E41" s="110" t="s">
        <v>1850</v>
      </c>
      <c r="F41" s="111" t="s">
        <v>1851</v>
      </c>
      <c r="G41" s="112">
        <f>IF(COUNTIF(H41:AU41,"&lt;&gt;")=0,"",SUMPRODUCT(((Recommendations[ImplStatus]="Implemented")+(Recommendations[ImplStatus]="Compensated"))*ISNUMBER(MATCH(Recommendations[Id],H41:AU41,0)))/COUNTIF(H41:AU41,"&lt;&gt;"))</f>
        <v>0</v>
      </c>
      <c r="H41" s="113" t="s">
        <v>628</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1852</v>
      </c>
      <c r="B42" s="109" t="s">
        <v>1853</v>
      </c>
      <c r="C42" s="110" t="s">
        <v>1854</v>
      </c>
      <c r="D42" s="110" t="s">
        <v>1855</v>
      </c>
      <c r="E42" s="110" t="s">
        <v>1856</v>
      </c>
      <c r="F42" s="111" t="s">
        <v>1857</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1858</v>
      </c>
      <c r="B43" s="109" t="s">
        <v>1859</v>
      </c>
      <c r="C43" s="110" t="s">
        <v>1860</v>
      </c>
      <c r="D43" s="110" t="s">
        <v>1861</v>
      </c>
      <c r="E43" s="110" t="s">
        <v>1862</v>
      </c>
      <c r="F43" s="111" t="s">
        <v>1863</v>
      </c>
      <c r="G43" s="112">
        <f>IF(COUNTIF(H43:AU43,"&lt;&gt;")=0,"",SUMPRODUCT(((Recommendations[ImplStatus]="Implemented")+(Recommendations[ImplStatus]="Compensated"))*ISNUMBER(MATCH(Recommendations[Id],H43:AU43,0)))/COUNTIF(H43:AU43,"&lt;&gt;"))</f>
        <v>0</v>
      </c>
      <c r="H43" s="113" t="s">
        <v>45</v>
      </c>
      <c r="I43" s="113" t="s">
        <v>220</v>
      </c>
      <c r="J43" s="113" t="s">
        <v>296</v>
      </c>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1864</v>
      </c>
      <c r="B44" s="109" t="s">
        <v>1865</v>
      </c>
      <c r="C44" s="110" t="s">
        <v>1866</v>
      </c>
      <c r="D44" s="110" t="s">
        <v>1867</v>
      </c>
      <c r="E44" s="110" t="s">
        <v>21</v>
      </c>
      <c r="F44" s="111" t="s">
        <v>1868</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1869</v>
      </c>
      <c r="B45" s="114" t="s">
        <v>1870</v>
      </c>
      <c r="C45" s="115" t="s">
        <v>1871</v>
      </c>
      <c r="D45" s="115" t="s">
        <v>1872</v>
      </c>
      <c r="E45" s="115" t="s">
        <v>1873</v>
      </c>
      <c r="F45" s="116" t="s">
        <v>1874</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686</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IFERROR(INDEX('Recommendations'!$H$2:$H$136, MATCH(H2,'Recommendations'!$A$2:$A$136,0))="Implemented", FALSE))</xm:f>
            <x14:dxf>
              <font>
                <color rgb="FF000000"/>
              </font>
              <fill>
                <patternFill>
                  <bgColor rgb="FF3C7D22"/>
                </patternFill>
              </fill>
            </x14:dxf>
          </x14:cfRule>
          <x14:cfRule type="expression" priority="2" id="{00000000-000E-0000-0500-000002000000}">
            <xm:f>AND(H2&lt;&gt;"", IFERROR(INDEX('Recommendations'!$H$2:$H$136, MATCH(H2,'Recommendations'!$A$2:$A$136,0))="Compensated", FALSE))</xm:f>
            <x14:dxf>
              <font>
                <color rgb="FF000000"/>
              </font>
              <fill>
                <patternFill>
                  <bgColor rgb="FFC6E0B4"/>
                </patternFill>
              </fill>
            </x14:dxf>
          </x14:cfRule>
          <x14:cfRule type="expression" priority="3" id="{00000000-000E-0000-0500-000003000000}">
            <xm:f>AND(H2&lt;&gt;"", IFERROR(INDEX('Recommendations'!$H$2:$H$136, MATCH(H2,'Recommendations'!$A$2:$A$136,0))="Testing", FALSE))</xm:f>
            <x14:dxf>
              <font>
                <color rgb="FF000000"/>
              </font>
              <fill>
                <patternFill>
                  <bgColor rgb="FFFFC000"/>
                </patternFill>
              </fill>
            </x14:dxf>
          </x14:cfRule>
          <x14:cfRule type="expression" priority="4" id="{00000000-000E-0000-0500-000004000000}">
            <xm:f>AND(H2&lt;&gt;"", IFERROR(INDEX('Recommendations'!$H$2:$H$136, MATCH(H2,'Recommendations'!$A$2:$A$136,0))="Failed", FALSE))</xm:f>
            <x14:dxf>
              <font>
                <color rgb="FF000000"/>
              </font>
              <fill>
                <patternFill>
                  <bgColor rgb="FFD82891"/>
                </patternFill>
              </fill>
            </x14:dxf>
          </x14:cfRule>
          <x14:cfRule type="expression" priority="5" id="{00000000-000E-0000-0500-000005000000}">
            <xm:f>AND(H2&lt;&gt;"", IFERROR(INDEX('Recommendations'!$H$2:$H$136, MATCH(H2,'Recommendations'!$A$2:$A$136,0))="Risk Accepted", FALSE))</xm:f>
            <x14:dxf>
              <font>
                <color rgb="FF000000"/>
              </font>
              <fill>
                <patternFill>
                  <bgColor rgb="FFD9D9D9"/>
                </patternFill>
              </fill>
            </x14:dxf>
          </x14:cfRule>
          <x14:cfRule type="expression" priority="6" id="{00000000-000E-0000-0500-000006000000}">
            <xm:f>AND(H2&lt;&gt;"", IFERROR(INDEX('Recommendations'!$H$2:$H$136, MATCH(H2,'Recommendations'!$A$2:$A$136,0))="N/A",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1875</v>
      </c>
      <c r="B1" s="148" t="s">
        <v>929</v>
      </c>
      <c r="C1" s="148" t="s">
        <v>0</v>
      </c>
      <c r="D1" s="148" t="s">
        <v>930</v>
      </c>
      <c r="E1" s="148" t="s">
        <v>1876</v>
      </c>
      <c r="F1" s="148" t="s">
        <v>1877</v>
      </c>
      <c r="G1" s="148" t="s">
        <v>1878</v>
      </c>
      <c r="H1" s="148" t="s">
        <v>1879</v>
      </c>
      <c r="I1" s="148" t="s">
        <v>935</v>
      </c>
      <c r="J1" s="148" t="s">
        <v>936</v>
      </c>
      <c r="K1" s="148" t="s">
        <v>937</v>
      </c>
      <c r="L1" s="148" t="s">
        <v>938</v>
      </c>
      <c r="M1" s="148" t="s">
        <v>939</v>
      </c>
      <c r="N1" s="148" t="s">
        <v>940</v>
      </c>
      <c r="O1" s="148" t="s">
        <v>941</v>
      </c>
      <c r="P1" s="148" t="s">
        <v>942</v>
      </c>
      <c r="Q1" s="148" t="s">
        <v>943</v>
      </c>
      <c r="R1" s="148" t="s">
        <v>944</v>
      </c>
      <c r="S1" s="148" t="s">
        <v>945</v>
      </c>
      <c r="T1" s="148" t="s">
        <v>946</v>
      </c>
      <c r="U1" s="148" t="s">
        <v>947</v>
      </c>
      <c r="V1" s="148" t="s">
        <v>948</v>
      </c>
      <c r="W1" s="148" t="s">
        <v>949</v>
      </c>
      <c r="X1" s="148" t="s">
        <v>950</v>
      </c>
      <c r="Y1" s="148" t="s">
        <v>951</v>
      </c>
      <c r="Z1" s="148" t="s">
        <v>952</v>
      </c>
      <c r="AA1" s="148" t="s">
        <v>953</v>
      </c>
      <c r="AB1" s="148" t="s">
        <v>954</v>
      </c>
      <c r="AC1" s="148" t="s">
        <v>955</v>
      </c>
      <c r="AD1" s="148" t="s">
        <v>956</v>
      </c>
      <c r="AE1" s="148" t="s">
        <v>957</v>
      </c>
      <c r="AF1" s="148" t="s">
        <v>958</v>
      </c>
      <c r="AG1" s="148" t="s">
        <v>959</v>
      </c>
      <c r="AH1" s="148" t="s">
        <v>960</v>
      </c>
      <c r="AI1" s="148" t="s">
        <v>961</v>
      </c>
      <c r="AJ1" s="148" t="s">
        <v>962</v>
      </c>
      <c r="AK1" s="148" t="s">
        <v>963</v>
      </c>
      <c r="AL1" s="148" t="s">
        <v>964</v>
      </c>
      <c r="AM1" s="148" t="s">
        <v>965</v>
      </c>
      <c r="AN1" s="148" t="s">
        <v>966</v>
      </c>
      <c r="AO1" s="148" t="s">
        <v>967</v>
      </c>
      <c r="AP1" s="148" t="s">
        <v>968</v>
      </c>
      <c r="AQ1" s="148" t="s">
        <v>969</v>
      </c>
      <c r="AR1" s="148" t="s">
        <v>970</v>
      </c>
      <c r="AS1" s="148" t="s">
        <v>971</v>
      </c>
      <c r="AT1" s="148" t="s">
        <v>972</v>
      </c>
      <c r="AU1" s="148" t="s">
        <v>973</v>
      </c>
      <c r="AV1" s="148" t="s">
        <v>974</v>
      </c>
      <c r="AW1" s="149" t="s">
        <v>975</v>
      </c>
    </row>
    <row r="2" spans="1:49" ht="60" customHeight="1" outlineLevel="1" x14ac:dyDescent="0.35">
      <c r="A2" s="141" t="s">
        <v>1880</v>
      </c>
      <c r="B2" s="127"/>
      <c r="C2" s="126" t="s">
        <v>1881</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1880</v>
      </c>
      <c r="B3" s="128" t="s">
        <v>1146</v>
      </c>
      <c r="C3" s="129" t="s">
        <v>1882</v>
      </c>
      <c r="D3" s="131" t="s">
        <v>1883</v>
      </c>
      <c r="E3" s="131" t="s">
        <v>1884</v>
      </c>
      <c r="F3" s="131" t="s">
        <v>1885</v>
      </c>
      <c r="G3" s="131" t="s">
        <v>1886</v>
      </c>
      <c r="H3" s="131" t="s">
        <v>1887</v>
      </c>
      <c r="I3" s="133">
        <f>IF(COUNTIF(J3:AW3,"&lt;&gt;")=0,"",SUMPRODUCT(((Recommendations[ImplStatus]="Implemented")+(Recommendations[ImplStatus]="Compensated"))*ISNUMBER(MATCH(Recommendations[Id],J3:AW3,0)))/COUNTIF(J3:AW3,"&lt;&gt;"))</f>
        <v>0</v>
      </c>
      <c r="J3" s="135" t="s">
        <v>25</v>
      </c>
      <c r="K3" s="135" t="s">
        <v>30</v>
      </c>
      <c r="L3" s="135" t="s">
        <v>35</v>
      </c>
      <c r="M3" s="135" t="s">
        <v>40</v>
      </c>
      <c r="N3" s="135" t="s">
        <v>45</v>
      </c>
      <c r="O3" s="135" t="s">
        <v>142</v>
      </c>
      <c r="P3" s="135" t="s">
        <v>220</v>
      </c>
      <c r="Q3" s="135" t="s">
        <v>296</v>
      </c>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1880</v>
      </c>
      <c r="B4" s="128" t="s">
        <v>1888</v>
      </c>
      <c r="C4" s="129" t="s">
        <v>1889</v>
      </c>
      <c r="D4" s="131" t="s">
        <v>1890</v>
      </c>
      <c r="E4" s="131" t="s">
        <v>1891</v>
      </c>
      <c r="F4" s="131" t="s">
        <v>1892</v>
      </c>
      <c r="G4" s="131" t="s">
        <v>1893</v>
      </c>
      <c r="H4" s="131" t="s">
        <v>1894</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1880</v>
      </c>
      <c r="B5" s="128" t="s">
        <v>1895</v>
      </c>
      <c r="C5" s="129" t="s">
        <v>1896</v>
      </c>
      <c r="D5" s="131" t="s">
        <v>1897</v>
      </c>
      <c r="E5" s="131" t="s">
        <v>1898</v>
      </c>
      <c r="F5" s="131" t="s">
        <v>1899</v>
      </c>
      <c r="G5" s="131" t="s">
        <v>1900</v>
      </c>
      <c r="H5" s="131" t="s">
        <v>1901</v>
      </c>
      <c r="I5" s="133">
        <f>IF(COUNTIF(J5:AW5,"&lt;&gt;")=0,"",SUMPRODUCT(((Recommendations[ImplStatus]="Implemented")+(Recommendations[ImplStatus]="Compensated"))*ISNUMBER(MATCH(Recommendations[Id],J5:AW5,0)))/COUNTIF(J5:AW5,"&lt;&gt;"))</f>
        <v>0</v>
      </c>
      <c r="J5" s="135" t="s">
        <v>45</v>
      </c>
      <c r="K5" s="135" t="s">
        <v>220</v>
      </c>
      <c r="L5" s="135" t="s">
        <v>291</v>
      </c>
      <c r="M5" s="135" t="s">
        <v>296</v>
      </c>
      <c r="N5" s="135" t="s">
        <v>306</v>
      </c>
      <c r="O5" s="135" t="s">
        <v>326</v>
      </c>
      <c r="P5" s="135" t="s">
        <v>331</v>
      </c>
      <c r="Q5" s="135" t="s">
        <v>336</v>
      </c>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1880</v>
      </c>
      <c r="B6" s="128" t="s">
        <v>1902</v>
      </c>
      <c r="C6" s="129" t="s">
        <v>1903</v>
      </c>
      <c r="D6" s="131" t="s">
        <v>1904</v>
      </c>
      <c r="E6" s="131" t="s">
        <v>1905</v>
      </c>
      <c r="F6" s="131" t="s">
        <v>1906</v>
      </c>
      <c r="G6" s="131" t="s">
        <v>1907</v>
      </c>
      <c r="H6" s="131" t="s">
        <v>1908</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1880</v>
      </c>
      <c r="B7" s="128" t="s">
        <v>1909</v>
      </c>
      <c r="C7" s="129" t="s">
        <v>1910</v>
      </c>
      <c r="D7" s="131" t="s">
        <v>1911</v>
      </c>
      <c r="E7" s="131" t="s">
        <v>1912</v>
      </c>
      <c r="F7" s="131" t="s">
        <v>1913</v>
      </c>
      <c r="G7" s="131" t="s">
        <v>1914</v>
      </c>
      <c r="H7" s="131" t="s">
        <v>1915</v>
      </c>
      <c r="I7" s="133">
        <f>IF(COUNTIF(J7:AW7,"&lt;&gt;")=0,"",SUMPRODUCT(((Recommendations[ImplStatus]="Implemented")+(Recommendations[ImplStatus]="Compensated"))*ISNUMBER(MATCH(Recommendations[Id],J7:AW7,0)))/COUNTIF(J7:AW7,"&lt;&gt;"))</f>
        <v>0</v>
      </c>
      <c r="J7" s="135" t="s">
        <v>60</v>
      </c>
      <c r="K7" s="135" t="s">
        <v>88</v>
      </c>
      <c r="L7" s="135" t="s">
        <v>99</v>
      </c>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1880</v>
      </c>
      <c r="B8" s="128" t="s">
        <v>1916</v>
      </c>
      <c r="C8" s="129" t="s">
        <v>1917</v>
      </c>
      <c r="D8" s="131" t="s">
        <v>1918</v>
      </c>
      <c r="E8" s="131" t="s">
        <v>1919</v>
      </c>
      <c r="F8" s="131" t="s">
        <v>1920</v>
      </c>
      <c r="G8" s="131" t="s">
        <v>1914</v>
      </c>
      <c r="H8" s="131" t="s">
        <v>1921</v>
      </c>
      <c r="I8" s="133">
        <f>IF(COUNTIF(J8:AW8,"&lt;&gt;")=0,"",SUMPRODUCT(((Recommendations[ImplStatus]="Implemented")+(Recommendations[ImplStatus]="Compensated"))*ISNUMBER(MATCH(Recommendations[Id],J8:AW8,0)))/COUNTIF(J8:AW8,"&lt;&gt;"))</f>
        <v>0</v>
      </c>
      <c r="J8" s="135" t="s">
        <v>60</v>
      </c>
      <c r="K8" s="135" t="s">
        <v>88</v>
      </c>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1880</v>
      </c>
      <c r="B9" s="128" t="s">
        <v>1922</v>
      </c>
      <c r="C9" s="129" t="s">
        <v>1923</v>
      </c>
      <c r="D9" s="131" t="s">
        <v>1924</v>
      </c>
      <c r="E9" s="131" t="s">
        <v>1925</v>
      </c>
      <c r="F9" s="131" t="s">
        <v>1926</v>
      </c>
      <c r="G9" s="131" t="s">
        <v>1927</v>
      </c>
      <c r="H9" s="131" t="s">
        <v>1928</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1880</v>
      </c>
      <c r="B10" s="128" t="s">
        <v>1929</v>
      </c>
      <c r="C10" s="129" t="s">
        <v>1930</v>
      </c>
      <c r="D10" s="131" t="s">
        <v>1931</v>
      </c>
      <c r="E10" s="131" t="s">
        <v>1932</v>
      </c>
      <c r="F10" s="131" t="s">
        <v>1933</v>
      </c>
      <c r="G10" s="131" t="s">
        <v>1934</v>
      </c>
      <c r="H10" s="131" t="s">
        <v>1935</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1880</v>
      </c>
      <c r="B11" s="128" t="s">
        <v>1936</v>
      </c>
      <c r="C11" s="129" t="s">
        <v>1937</v>
      </c>
      <c r="D11" s="131" t="s">
        <v>1938</v>
      </c>
      <c r="E11" s="131" t="s">
        <v>1939</v>
      </c>
      <c r="F11" s="131" t="s">
        <v>1940</v>
      </c>
      <c r="G11" s="131" t="s">
        <v>1941</v>
      </c>
      <c r="H11" s="131" t="s">
        <v>1942</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1880</v>
      </c>
      <c r="B12" s="128" t="s">
        <v>1943</v>
      </c>
      <c r="C12" s="129" t="s">
        <v>1944</v>
      </c>
      <c r="D12" s="131" t="s">
        <v>1945</v>
      </c>
      <c r="E12" s="131" t="s">
        <v>1946</v>
      </c>
      <c r="F12" s="131" t="s">
        <v>1947</v>
      </c>
      <c r="G12" s="131" t="s">
        <v>1934</v>
      </c>
      <c r="H12" s="131" t="s">
        <v>1948</v>
      </c>
      <c r="I12" s="133">
        <f>IF(COUNTIF(J12:AW12,"&lt;&gt;")=0,"",SUMPRODUCT(((Recommendations[ImplStatus]="Implemented")+(Recommendations[ImplStatus]="Compensated"))*ISNUMBER(MATCH(Recommendations[Id],J12:AW12,0)))/COUNTIF(J12:AW12,"&lt;&gt;"))</f>
        <v>0</v>
      </c>
      <c r="J12" s="135" t="s">
        <v>14</v>
      </c>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1880</v>
      </c>
      <c r="B13" s="128" t="s">
        <v>1949</v>
      </c>
      <c r="C13" s="129" t="s">
        <v>1950</v>
      </c>
      <c r="D13" s="131" t="s">
        <v>1951</v>
      </c>
      <c r="E13" s="131" t="s">
        <v>1952</v>
      </c>
      <c r="F13" s="131" t="s">
        <v>1953</v>
      </c>
      <c r="G13" s="131" t="s">
        <v>1934</v>
      </c>
      <c r="H13" s="131" t="s">
        <v>1954</v>
      </c>
      <c r="I13" s="133">
        <f>IF(COUNTIF(J13:AW13,"&lt;&gt;")=0,"",SUMPRODUCT(((Recommendations[ImplStatus]="Implemented")+(Recommendations[ImplStatus]="Compensated"))*ISNUMBER(MATCH(Recommendations[Id],J13:AW13,0)))/COUNTIF(J13:AW13,"&lt;&gt;"))</f>
        <v>0</v>
      </c>
      <c r="J13" s="135" t="s">
        <v>137</v>
      </c>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1880</v>
      </c>
      <c r="B14" s="128" t="s">
        <v>1955</v>
      </c>
      <c r="C14" s="129" t="s">
        <v>1956</v>
      </c>
      <c r="D14" s="131" t="s">
        <v>1957</v>
      </c>
      <c r="E14" s="131" t="s">
        <v>1958</v>
      </c>
      <c r="F14" s="131" t="s">
        <v>1959</v>
      </c>
      <c r="G14" s="131" t="s">
        <v>1960</v>
      </c>
      <c r="H14" s="131" t="s">
        <v>1961</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1880</v>
      </c>
      <c r="B15" s="128" t="s">
        <v>1962</v>
      </c>
      <c r="C15" s="129" t="s">
        <v>1963</v>
      </c>
      <c r="D15" s="131" t="s">
        <v>1964</v>
      </c>
      <c r="E15" s="131" t="s">
        <v>1965</v>
      </c>
      <c r="F15" s="131" t="s">
        <v>1966</v>
      </c>
      <c r="G15" s="131" t="s">
        <v>1967</v>
      </c>
      <c r="H15" s="131" t="s">
        <v>1968</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1880</v>
      </c>
      <c r="B16" s="128" t="s">
        <v>1969</v>
      </c>
      <c r="C16" s="129" t="s">
        <v>1970</v>
      </c>
      <c r="D16" s="131" t="s">
        <v>1971</v>
      </c>
      <c r="E16" s="131" t="s">
        <v>1972</v>
      </c>
      <c r="F16" s="131" t="s">
        <v>1973</v>
      </c>
      <c r="G16" s="131" t="s">
        <v>1974</v>
      </c>
      <c r="H16" s="131" t="s">
        <v>1975</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1880</v>
      </c>
      <c r="B17" s="128" t="s">
        <v>1976</v>
      </c>
      <c r="C17" s="129" t="s">
        <v>1977</v>
      </c>
      <c r="D17" s="131" t="s">
        <v>1978</v>
      </c>
      <c r="E17" s="131" t="s">
        <v>1979</v>
      </c>
      <c r="F17" s="131" t="s">
        <v>1980</v>
      </c>
      <c r="G17" s="131" t="s">
        <v>1981</v>
      </c>
      <c r="H17" s="131" t="s">
        <v>1982</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1880</v>
      </c>
      <c r="B18" s="128" t="s">
        <v>1983</v>
      </c>
      <c r="C18" s="129" t="s">
        <v>1984</v>
      </c>
      <c r="D18" s="131" t="s">
        <v>1985</v>
      </c>
      <c r="E18" s="131" t="s">
        <v>1986</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1987</v>
      </c>
      <c r="B19" s="127"/>
      <c r="C19" s="126" t="s">
        <v>1988</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1987</v>
      </c>
      <c r="B20" s="128" t="s">
        <v>1989</v>
      </c>
      <c r="C20" s="129" t="s">
        <v>1990</v>
      </c>
      <c r="D20" s="131" t="s">
        <v>1991</v>
      </c>
      <c r="E20" s="131" t="s">
        <v>1992</v>
      </c>
      <c r="F20" s="131" t="s">
        <v>1993</v>
      </c>
      <c r="G20" s="131" t="s">
        <v>1994</v>
      </c>
      <c r="H20" s="131" t="s">
        <v>1995</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1987</v>
      </c>
      <c r="B21" s="128" t="s">
        <v>1996</v>
      </c>
      <c r="C21" s="129" t="s">
        <v>1997</v>
      </c>
      <c r="D21" s="131" t="s">
        <v>1998</v>
      </c>
      <c r="E21" s="131" t="s">
        <v>1999</v>
      </c>
      <c r="F21" s="131" t="s">
        <v>2000</v>
      </c>
      <c r="G21" s="131" t="s">
        <v>2001</v>
      </c>
      <c r="H21" s="131" t="s">
        <v>2002</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2003</v>
      </c>
      <c r="B22" s="127"/>
      <c r="C22" s="126" t="s">
        <v>2004</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2003</v>
      </c>
      <c r="B23" s="128" t="s">
        <v>2005</v>
      </c>
      <c r="C23" s="129" t="s">
        <v>2006</v>
      </c>
      <c r="D23" s="131" t="s">
        <v>2007</v>
      </c>
      <c r="E23" s="131" t="s">
        <v>2008</v>
      </c>
      <c r="F23" s="131" t="s">
        <v>2009</v>
      </c>
      <c r="G23" s="131" t="s">
        <v>2010</v>
      </c>
      <c r="H23" s="131" t="s">
        <v>2011</v>
      </c>
      <c r="I23" s="133">
        <f>IF(COUNTIF(J23:AW23,"&lt;&gt;")=0,"",SUMPRODUCT(((Recommendations[ImplStatus]="Implemented")+(Recommendations[ImplStatus]="Compensated"))*ISNUMBER(MATCH(Recommendations[Id],J23:AW23,0)))/COUNTIF(J23:AW23,"&lt;&gt;"))</f>
        <v>0</v>
      </c>
      <c r="J23" s="135" t="s">
        <v>25</v>
      </c>
      <c r="K23" s="135" t="s">
        <v>30</v>
      </c>
      <c r="L23" s="135" t="s">
        <v>35</v>
      </c>
      <c r="M23" s="135" t="s">
        <v>40</v>
      </c>
      <c r="N23" s="135" t="s">
        <v>65</v>
      </c>
      <c r="O23" s="135" t="s">
        <v>70</v>
      </c>
      <c r="P23" s="135" t="s">
        <v>75</v>
      </c>
      <c r="Q23" s="135" t="s">
        <v>142</v>
      </c>
      <c r="R23" s="135" t="s">
        <v>147</v>
      </c>
      <c r="S23" s="135" t="s">
        <v>192</v>
      </c>
      <c r="T23" s="135" t="s">
        <v>197</v>
      </c>
      <c r="U23" s="135" t="s">
        <v>201</v>
      </c>
      <c r="V23" s="135" t="s">
        <v>277</v>
      </c>
      <c r="W23" s="135" t="s">
        <v>282</v>
      </c>
      <c r="X23" s="135" t="s">
        <v>623</v>
      </c>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2003</v>
      </c>
      <c r="B24" s="128" t="s">
        <v>2012</v>
      </c>
      <c r="C24" s="129" t="s">
        <v>2013</v>
      </c>
      <c r="D24" s="131" t="s">
        <v>2014</v>
      </c>
      <c r="E24" s="131" t="s">
        <v>2015</v>
      </c>
      <c r="F24" s="131" t="s">
        <v>2016</v>
      </c>
      <c r="G24" s="131" t="s">
        <v>2017</v>
      </c>
      <c r="H24" s="131" t="s">
        <v>2018</v>
      </c>
      <c r="I24" s="133">
        <f>IF(COUNTIF(J24:AW24,"&lt;&gt;")=0,"",SUMPRODUCT(((Recommendations[ImplStatus]="Implemented")+(Recommendations[ImplStatus]="Compensated"))*ISNUMBER(MATCH(Recommendations[Id],J24:AW24,0)))/COUNTIF(J24:AW24,"&lt;&gt;"))</f>
        <v>0</v>
      </c>
      <c r="J24" s="135" t="s">
        <v>60</v>
      </c>
      <c r="K24" s="135" t="s">
        <v>75</v>
      </c>
      <c r="L24" s="135" t="s">
        <v>88</v>
      </c>
      <c r="M24" s="135" t="s">
        <v>147</v>
      </c>
      <c r="N24" s="135" t="s">
        <v>192</v>
      </c>
      <c r="O24" s="135" t="s">
        <v>197</v>
      </c>
      <c r="P24" s="135" t="s">
        <v>201</v>
      </c>
      <c r="Q24" s="135" t="s">
        <v>282</v>
      </c>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2003</v>
      </c>
      <c r="B25" s="128" t="s">
        <v>2019</v>
      </c>
      <c r="C25" s="129" t="s">
        <v>2020</v>
      </c>
      <c r="D25" s="131" t="s">
        <v>2021</v>
      </c>
      <c r="E25" s="131" t="s">
        <v>2022</v>
      </c>
      <c r="F25" s="131" t="s">
        <v>2023</v>
      </c>
      <c r="G25" s="131" t="s">
        <v>2024</v>
      </c>
      <c r="H25" s="131" t="s">
        <v>2025</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2003</v>
      </c>
      <c r="B26" s="128" t="s">
        <v>2026</v>
      </c>
      <c r="C26" s="129" t="s">
        <v>2027</v>
      </c>
      <c r="D26" s="131" t="s">
        <v>2028</v>
      </c>
      <c r="E26" s="131" t="s">
        <v>2029</v>
      </c>
      <c r="F26" s="131" t="s">
        <v>2030</v>
      </c>
      <c r="G26" s="131" t="s">
        <v>2017</v>
      </c>
      <c r="H26" s="131" t="s">
        <v>2031</v>
      </c>
      <c r="I26" s="133">
        <f>IF(COUNTIF(J26:AW26,"&lt;&gt;")=0,"",SUMPRODUCT(((Recommendations[ImplStatus]="Implemented")+(Recommendations[ImplStatus]="Compensated"))*ISNUMBER(MATCH(Recommendations[Id],J26:AW26,0)))/COUNTIF(J26:AW26,"&lt;&gt;"))</f>
        <v>0</v>
      </c>
      <c r="J26" s="135" t="s">
        <v>152</v>
      </c>
      <c r="K26" s="135" t="s">
        <v>623</v>
      </c>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2003</v>
      </c>
      <c r="B27" s="128" t="s">
        <v>2032</v>
      </c>
      <c r="C27" s="129" t="s">
        <v>2033</v>
      </c>
      <c r="D27" s="131" t="s">
        <v>2034</v>
      </c>
      <c r="E27" s="131" t="s">
        <v>2035</v>
      </c>
      <c r="F27" s="131" t="s">
        <v>2036</v>
      </c>
      <c r="G27" s="131" t="s">
        <v>2037</v>
      </c>
      <c r="H27" s="131" t="s">
        <v>2038</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2003</v>
      </c>
      <c r="B28" s="128" t="s">
        <v>2039</v>
      </c>
      <c r="C28" s="129" t="s">
        <v>2040</v>
      </c>
      <c r="D28" s="131" t="s">
        <v>2041</v>
      </c>
      <c r="E28" s="131" t="s">
        <v>2042</v>
      </c>
      <c r="F28" s="131" t="s">
        <v>2043</v>
      </c>
      <c r="G28" s="131" t="s">
        <v>2044</v>
      </c>
      <c r="H28" s="131" t="s">
        <v>2045</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2003</v>
      </c>
      <c r="B29" s="128" t="s">
        <v>2046</v>
      </c>
      <c r="C29" s="129" t="s">
        <v>2047</v>
      </c>
      <c r="D29" s="131" t="s">
        <v>2048</v>
      </c>
      <c r="E29" s="131" t="s">
        <v>2049</v>
      </c>
      <c r="F29" s="131" t="s">
        <v>2050</v>
      </c>
      <c r="G29" s="131" t="s">
        <v>1934</v>
      </c>
      <c r="H29" s="131" t="s">
        <v>2051</v>
      </c>
      <c r="I29" s="133">
        <f>IF(COUNTIF(J29:AW29,"&lt;&gt;")=0,"",SUMPRODUCT(((Recommendations[ImplStatus]="Implemented")+(Recommendations[ImplStatus]="Compensated"))*ISNUMBER(MATCH(Recommendations[Id],J29:AW29,0)))/COUNTIF(J29:AW29,"&lt;&gt;"))</f>
        <v>0</v>
      </c>
      <c r="J29" s="135" t="s">
        <v>65</v>
      </c>
      <c r="K29" s="135" t="s">
        <v>157</v>
      </c>
      <c r="L29" s="135" t="s">
        <v>172</v>
      </c>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2003</v>
      </c>
      <c r="B30" s="128" t="s">
        <v>2052</v>
      </c>
      <c r="C30" s="129" t="s">
        <v>2053</v>
      </c>
      <c r="D30" s="131" t="s">
        <v>2054</v>
      </c>
      <c r="E30" s="131" t="s">
        <v>2055</v>
      </c>
      <c r="F30" s="131" t="s">
        <v>2056</v>
      </c>
      <c r="G30" s="131" t="s">
        <v>2017</v>
      </c>
      <c r="H30" s="131" t="s">
        <v>2057</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2058</v>
      </c>
      <c r="B31" s="127"/>
      <c r="C31" s="126" t="s">
        <v>2059</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2058</v>
      </c>
      <c r="B32" s="128" t="s">
        <v>2060</v>
      </c>
      <c r="C32" s="129" t="s">
        <v>2061</v>
      </c>
      <c r="D32" s="131" t="s">
        <v>2062</v>
      </c>
      <c r="E32" s="131" t="s">
        <v>2063</v>
      </c>
      <c r="F32" s="131" t="s">
        <v>2064</v>
      </c>
      <c r="G32" s="131" t="s">
        <v>2065</v>
      </c>
      <c r="H32" s="131" t="s">
        <v>2066</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2058</v>
      </c>
      <c r="B33" s="128" t="s">
        <v>2067</v>
      </c>
      <c r="C33" s="129" t="s">
        <v>2068</v>
      </c>
      <c r="D33" s="131" t="s">
        <v>2069</v>
      </c>
      <c r="E33" s="131" t="s">
        <v>2070</v>
      </c>
      <c r="F33" s="131" t="s">
        <v>2071</v>
      </c>
      <c r="G33" s="131" t="s">
        <v>2072</v>
      </c>
      <c r="H33" s="131" t="s">
        <v>2073</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2058</v>
      </c>
      <c r="B34" s="128" t="s">
        <v>2074</v>
      </c>
      <c r="C34" s="129" t="s">
        <v>2075</v>
      </c>
      <c r="D34" s="131" t="s">
        <v>2076</v>
      </c>
      <c r="E34" s="131" t="s">
        <v>2077</v>
      </c>
      <c r="F34" s="131" t="s">
        <v>2078</v>
      </c>
      <c r="G34" s="131" t="s">
        <v>2079</v>
      </c>
      <c r="H34" s="131" t="s">
        <v>2080</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2058</v>
      </c>
      <c r="B35" s="128" t="s">
        <v>2081</v>
      </c>
      <c r="C35" s="129" t="s">
        <v>2082</v>
      </c>
      <c r="D35" s="131" t="s">
        <v>2083</v>
      </c>
      <c r="E35" s="131" t="s">
        <v>2084</v>
      </c>
      <c r="F35" s="131" t="s">
        <v>2085</v>
      </c>
      <c r="G35" s="131" t="s">
        <v>2086</v>
      </c>
      <c r="H35" s="131" t="s">
        <v>2087</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2058</v>
      </c>
      <c r="B36" s="128" t="s">
        <v>2088</v>
      </c>
      <c r="C36" s="129" t="s">
        <v>2089</v>
      </c>
      <c r="D36" s="131" t="s">
        <v>2090</v>
      </c>
      <c r="E36" s="131" t="s">
        <v>2091</v>
      </c>
      <c r="F36" s="131" t="s">
        <v>2092</v>
      </c>
      <c r="G36" s="131" t="s">
        <v>2093</v>
      </c>
      <c r="H36" s="131" t="s">
        <v>2094</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2058</v>
      </c>
      <c r="B37" s="128" t="s">
        <v>2095</v>
      </c>
      <c r="C37" s="129" t="s">
        <v>2096</v>
      </c>
      <c r="D37" s="131" t="s">
        <v>2097</v>
      </c>
      <c r="E37" s="131" t="s">
        <v>2098</v>
      </c>
      <c r="F37" s="131" t="s">
        <v>2099</v>
      </c>
      <c r="G37" s="131" t="s">
        <v>2100</v>
      </c>
      <c r="H37" s="131" t="s">
        <v>2101</v>
      </c>
      <c r="I37" s="133">
        <f>IF(COUNTIF(J37:AW37,"&lt;&gt;")=0,"",SUMPRODUCT(((Recommendations[ImplStatus]="Implemented")+(Recommendations[ImplStatus]="Compensated"))*ISNUMBER(MATCH(Recommendations[Id],J37:AW37,0)))/COUNTIF(J37:AW37,"&lt;&gt;"))</f>
        <v>0</v>
      </c>
      <c r="J37" s="135" t="s">
        <v>93</v>
      </c>
      <c r="K37" s="135" t="s">
        <v>231</v>
      </c>
      <c r="L37" s="135" t="s">
        <v>237</v>
      </c>
      <c r="M37" s="135" t="s">
        <v>340</v>
      </c>
      <c r="N37" s="135" t="s">
        <v>345</v>
      </c>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2058</v>
      </c>
      <c r="B38" s="128" t="s">
        <v>2102</v>
      </c>
      <c r="C38" s="129" t="s">
        <v>2103</v>
      </c>
      <c r="D38" s="131" t="s">
        <v>2104</v>
      </c>
      <c r="E38" s="131" t="s">
        <v>2105</v>
      </c>
      <c r="F38" s="131" t="s">
        <v>2106</v>
      </c>
      <c r="G38" s="131" t="s">
        <v>2107</v>
      </c>
      <c r="H38" s="131" t="s">
        <v>2108</v>
      </c>
      <c r="I38" s="133">
        <f>IF(COUNTIF(J38:AW38,"&lt;&gt;")=0,"",SUMPRODUCT(((Recommendations[ImplStatus]="Implemented")+(Recommendations[ImplStatus]="Compensated"))*ISNUMBER(MATCH(Recommendations[Id],J38:AW38,0)))/COUNTIF(J38:AW38,"&lt;&gt;"))</f>
        <v>0</v>
      </c>
      <c r="J38" s="135" t="s">
        <v>93</v>
      </c>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2058</v>
      </c>
      <c r="B39" s="128" t="s">
        <v>2109</v>
      </c>
      <c r="C39" s="129" t="s">
        <v>2110</v>
      </c>
      <c r="D39" s="131" t="s">
        <v>2111</v>
      </c>
      <c r="E39" s="131" t="s">
        <v>2112</v>
      </c>
      <c r="F39" s="131" t="s">
        <v>2113</v>
      </c>
      <c r="G39" s="131" t="s">
        <v>2114</v>
      </c>
      <c r="H39" s="131" t="s">
        <v>2115</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2058</v>
      </c>
      <c r="B40" s="128" t="s">
        <v>2116</v>
      </c>
      <c r="C40" s="129" t="s">
        <v>2117</v>
      </c>
      <c r="D40" s="131" t="s">
        <v>2118</v>
      </c>
      <c r="E40" s="131" t="s">
        <v>2119</v>
      </c>
      <c r="F40" s="131" t="s">
        <v>2120</v>
      </c>
      <c r="G40" s="131" t="s">
        <v>2121</v>
      </c>
      <c r="H40" s="131" t="s">
        <v>2122</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2058</v>
      </c>
      <c r="B41" s="128" t="s">
        <v>2123</v>
      </c>
      <c r="C41" s="129" t="s">
        <v>2124</v>
      </c>
      <c r="D41" s="131" t="s">
        <v>2125</v>
      </c>
      <c r="E41" s="131" t="s">
        <v>2126</v>
      </c>
      <c r="F41" s="131" t="s">
        <v>2127</v>
      </c>
      <c r="G41" s="131" t="s">
        <v>2065</v>
      </c>
      <c r="H41" s="131" t="s">
        <v>2128</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2129</v>
      </c>
      <c r="B42" s="127"/>
      <c r="C42" s="126" t="s">
        <v>2130</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2129</v>
      </c>
      <c r="B43" s="128" t="s">
        <v>2131</v>
      </c>
      <c r="C43" s="129" t="s">
        <v>2132</v>
      </c>
      <c r="D43" s="131" t="s">
        <v>2133</v>
      </c>
      <c r="E43" s="131" t="s">
        <v>2134</v>
      </c>
      <c r="F43" s="131" t="s">
        <v>2135</v>
      </c>
      <c r="G43" s="131" t="s">
        <v>2136</v>
      </c>
      <c r="H43" s="131" t="s">
        <v>2137</v>
      </c>
      <c r="I43" s="133">
        <f>IF(COUNTIF(J43:AW43,"&lt;&gt;")=0,"",SUMPRODUCT(((Recommendations[ImplStatus]="Implemented")+(Recommendations[ImplStatus]="Compensated"))*ISNUMBER(MATCH(Recommendations[Id],J43:AW43,0)))/COUNTIF(J43:AW43,"&lt;&gt;"))</f>
        <v>0</v>
      </c>
      <c r="J43" s="135" t="s">
        <v>99</v>
      </c>
      <c r="K43" s="135" t="s">
        <v>205</v>
      </c>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2129</v>
      </c>
      <c r="B44" s="128" t="s">
        <v>2138</v>
      </c>
      <c r="C44" s="129" t="s">
        <v>2139</v>
      </c>
      <c r="D44" s="131" t="s">
        <v>2140</v>
      </c>
      <c r="E44" s="131" t="s">
        <v>2141</v>
      </c>
      <c r="F44" s="131" t="s">
        <v>2142</v>
      </c>
      <c r="G44" s="131" t="s">
        <v>2143</v>
      </c>
      <c r="H44" s="131" t="s">
        <v>2144</v>
      </c>
      <c r="I44" s="133">
        <f>IF(COUNTIF(J44:AW44,"&lt;&gt;")=0,"",SUMPRODUCT(((Recommendations[ImplStatus]="Implemented")+(Recommendations[ImplStatus]="Compensated"))*ISNUMBER(MATCH(Recommendations[Id],J44:AW44,0)))/COUNTIF(J44:AW44,"&lt;&gt;"))</f>
        <v>0</v>
      </c>
      <c r="J44" s="135" t="s">
        <v>205</v>
      </c>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2129</v>
      </c>
      <c r="B45" s="128" t="s">
        <v>2145</v>
      </c>
      <c r="C45" s="129" t="s">
        <v>2146</v>
      </c>
      <c r="D45" s="131" t="s">
        <v>2147</v>
      </c>
      <c r="E45" s="131" t="s">
        <v>2148</v>
      </c>
      <c r="F45" s="131" t="s">
        <v>2149</v>
      </c>
      <c r="G45" s="131" t="s">
        <v>2150</v>
      </c>
      <c r="H45" s="131" t="s">
        <v>2151</v>
      </c>
      <c r="I45" s="133" t="str">
        <f>IF(COUNTIF(J45:AW45,"&lt;&gt;")=0,"",SUMPRODUCT(((Recommendations[ImplStatus]="Implemented")+(Recommendations[ImplStatus]="Compensated"))*ISNUMBER(MATCH(Recommendations[Id],J45:AW45,0)))/COUNTIF(J45:AW45,"&lt;&gt;"))</f>
        <v/>
      </c>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2129</v>
      </c>
      <c r="B46" s="128" t="s">
        <v>2152</v>
      </c>
      <c r="C46" s="129" t="s">
        <v>2153</v>
      </c>
      <c r="D46" s="131" t="s">
        <v>2154</v>
      </c>
      <c r="E46" s="131" t="s">
        <v>2155</v>
      </c>
      <c r="F46" s="131" t="s">
        <v>2156</v>
      </c>
      <c r="G46" s="131" t="s">
        <v>2150</v>
      </c>
      <c r="H46" s="131" t="s">
        <v>2157</v>
      </c>
      <c r="I46" s="133" t="str">
        <f>IF(COUNTIF(J46:AW46,"&lt;&gt;")=0,"",SUMPRODUCT(((Recommendations[ImplStatus]="Implemented")+(Recommendations[ImplStatus]="Compensated"))*ISNUMBER(MATCH(Recommendations[Id],J46:AW46,0)))/COUNTIF(J46:AW46,"&lt;&gt;"))</f>
        <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2129</v>
      </c>
      <c r="B47" s="128" t="s">
        <v>2158</v>
      </c>
      <c r="C47" s="129" t="s">
        <v>2159</v>
      </c>
      <c r="D47" s="131" t="s">
        <v>2160</v>
      </c>
      <c r="E47" s="131" t="s">
        <v>2161</v>
      </c>
      <c r="F47" s="131" t="s">
        <v>2162</v>
      </c>
      <c r="G47" s="131" t="s">
        <v>2163</v>
      </c>
      <c r="H47" s="131" t="s">
        <v>2164</v>
      </c>
      <c r="I47" s="133">
        <f>IF(COUNTIF(J47:AW47,"&lt;&gt;")=0,"",SUMPRODUCT(((Recommendations[ImplStatus]="Implemented")+(Recommendations[ImplStatus]="Compensated"))*ISNUMBER(MATCH(Recommendations[Id],J47:AW47,0)))/COUNTIF(J47:AW47,"&lt;&gt;"))</f>
        <v>0</v>
      </c>
      <c r="J47" s="135" t="s">
        <v>50</v>
      </c>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2129</v>
      </c>
      <c r="B48" s="128" t="s">
        <v>2165</v>
      </c>
      <c r="C48" s="129" t="s">
        <v>2166</v>
      </c>
      <c r="D48" s="131" t="s">
        <v>2167</v>
      </c>
      <c r="E48" s="131" t="s">
        <v>2168</v>
      </c>
      <c r="F48" s="131" t="s">
        <v>2169</v>
      </c>
      <c r="G48" s="131" t="s">
        <v>2170</v>
      </c>
      <c r="H48" s="131" t="s">
        <v>2171</v>
      </c>
      <c r="I48" s="133">
        <f>IF(COUNTIF(J48:AW48,"&lt;&gt;")=0,"",SUMPRODUCT(((Recommendations[ImplStatus]="Implemented")+(Recommendations[ImplStatus]="Compensated"))*ISNUMBER(MATCH(Recommendations[Id],J48:AW48,0)))/COUNTIF(J48:AW48,"&lt;&gt;"))</f>
        <v>0</v>
      </c>
      <c r="J48" s="135" t="s">
        <v>104</v>
      </c>
      <c r="K48" s="135" t="s">
        <v>109</v>
      </c>
      <c r="L48" s="135" t="s">
        <v>114</v>
      </c>
      <c r="M48" s="135" t="s">
        <v>119</v>
      </c>
      <c r="N48" s="135" t="s">
        <v>123</v>
      </c>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2129</v>
      </c>
      <c r="B49" s="128" t="s">
        <v>2172</v>
      </c>
      <c r="C49" s="129" t="s">
        <v>2173</v>
      </c>
      <c r="D49" s="131" t="s">
        <v>2174</v>
      </c>
      <c r="E49" s="131" t="s">
        <v>2175</v>
      </c>
      <c r="F49" s="131" t="s">
        <v>2176</v>
      </c>
      <c r="G49" s="131" t="s">
        <v>1934</v>
      </c>
      <c r="H49" s="131" t="s">
        <v>2177</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2129</v>
      </c>
      <c r="B50" s="128" t="s">
        <v>2178</v>
      </c>
      <c r="C50" s="129" t="s">
        <v>2179</v>
      </c>
      <c r="D50" s="131" t="s">
        <v>2180</v>
      </c>
      <c r="E50" s="131" t="s">
        <v>2181</v>
      </c>
      <c r="F50" s="131" t="s">
        <v>2182</v>
      </c>
      <c r="G50" s="131" t="s">
        <v>2183</v>
      </c>
      <c r="H50" s="131" t="s">
        <v>2184</v>
      </c>
      <c r="I50" s="133">
        <f>IF(COUNTIF(J50:AW50,"&lt;&gt;")=0,"",SUMPRODUCT(((Recommendations[ImplStatus]="Implemented")+(Recommendations[ImplStatus]="Compensated"))*ISNUMBER(MATCH(Recommendations[Id],J50:AW50,0)))/COUNTIF(J50:AW50,"&lt;&gt;"))</f>
        <v>0</v>
      </c>
      <c r="J50" s="135" t="s">
        <v>104</v>
      </c>
      <c r="K50" s="135" t="s">
        <v>109</v>
      </c>
      <c r="L50" s="135" t="s">
        <v>114</v>
      </c>
      <c r="M50" s="135" t="s">
        <v>119</v>
      </c>
      <c r="N50" s="135" t="s">
        <v>123</v>
      </c>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2185</v>
      </c>
      <c r="B51" s="127"/>
      <c r="C51" s="126" t="s">
        <v>2186</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2185</v>
      </c>
      <c r="B52" s="128" t="s">
        <v>2187</v>
      </c>
      <c r="C52" s="129" t="s">
        <v>2188</v>
      </c>
      <c r="D52" s="131" t="s">
        <v>2189</v>
      </c>
      <c r="E52" s="131" t="s">
        <v>2190</v>
      </c>
      <c r="F52" s="131" t="s">
        <v>2191</v>
      </c>
      <c r="G52" s="131" t="s">
        <v>2192</v>
      </c>
      <c r="H52" s="131" t="s">
        <v>2193</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2185</v>
      </c>
      <c r="B53" s="128" t="s">
        <v>2194</v>
      </c>
      <c r="C53" s="129" t="s">
        <v>2195</v>
      </c>
      <c r="D53" s="131" t="s">
        <v>2196</v>
      </c>
      <c r="E53" s="131" t="s">
        <v>2197</v>
      </c>
      <c r="F53" s="131" t="s">
        <v>2198</v>
      </c>
      <c r="G53" s="131" t="s">
        <v>2199</v>
      </c>
      <c r="H53" s="131" t="s">
        <v>2200</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2185</v>
      </c>
      <c r="B54" s="128" t="s">
        <v>2201</v>
      </c>
      <c r="C54" s="129" t="s">
        <v>2202</v>
      </c>
      <c r="D54" s="131" t="s">
        <v>2203</v>
      </c>
      <c r="E54" s="131" t="s">
        <v>2204</v>
      </c>
      <c r="F54" s="131" t="s">
        <v>2205</v>
      </c>
      <c r="G54" s="131" t="s">
        <v>2206</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2185</v>
      </c>
      <c r="B55" s="128" t="s">
        <v>2207</v>
      </c>
      <c r="C55" s="129" t="s">
        <v>2208</v>
      </c>
      <c r="D55" s="131" t="s">
        <v>2209</v>
      </c>
      <c r="E55" s="131" t="s">
        <v>2210</v>
      </c>
      <c r="F55" s="131" t="s">
        <v>2211</v>
      </c>
      <c r="G55" s="131" t="s">
        <v>2212</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2185</v>
      </c>
      <c r="B56" s="128" t="s">
        <v>2213</v>
      </c>
      <c r="C56" s="129" t="s">
        <v>2214</v>
      </c>
      <c r="D56" s="131" t="s">
        <v>2215</v>
      </c>
      <c r="E56" s="131" t="s">
        <v>2216</v>
      </c>
      <c r="F56" s="131" t="s">
        <v>2217</v>
      </c>
      <c r="G56" s="131" t="s">
        <v>2218</v>
      </c>
      <c r="H56" s="131" t="s">
        <v>2219</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2220</v>
      </c>
      <c r="B57" s="127"/>
      <c r="C57" s="126" t="s">
        <v>2221</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2220</v>
      </c>
      <c r="B58" s="128" t="s">
        <v>2222</v>
      </c>
      <c r="C58" s="129" t="s">
        <v>2223</v>
      </c>
      <c r="D58" s="131" t="s">
        <v>2224</v>
      </c>
      <c r="E58" s="131" t="s">
        <v>2225</v>
      </c>
      <c r="F58" s="131" t="s">
        <v>2226</v>
      </c>
      <c r="G58" s="131" t="s">
        <v>2227</v>
      </c>
      <c r="H58" s="131" t="s">
        <v>2228</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2220</v>
      </c>
      <c r="B59" s="128" t="s">
        <v>2229</v>
      </c>
      <c r="C59" s="129" t="s">
        <v>2230</v>
      </c>
      <c r="D59" s="131" t="s">
        <v>2231</v>
      </c>
      <c r="E59" s="131" t="s">
        <v>2232</v>
      </c>
      <c r="F59" s="131" t="s">
        <v>2233</v>
      </c>
      <c r="G59" s="131" t="s">
        <v>2234</v>
      </c>
      <c r="H59" s="131" t="s">
        <v>2235</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2220</v>
      </c>
      <c r="B60" s="128" t="s">
        <v>2236</v>
      </c>
      <c r="C60" s="129" t="s">
        <v>2237</v>
      </c>
      <c r="D60" s="131" t="s">
        <v>2238</v>
      </c>
      <c r="E60" s="131" t="s">
        <v>2239</v>
      </c>
      <c r="F60" s="131" t="s">
        <v>2240</v>
      </c>
      <c r="G60" s="131" t="s">
        <v>2241</v>
      </c>
      <c r="H60" s="131" t="s">
        <v>2242</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2243</v>
      </c>
      <c r="B61" s="127"/>
      <c r="C61" s="126" t="s">
        <v>2244</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2243</v>
      </c>
      <c r="B62" s="128" t="s">
        <v>2245</v>
      </c>
      <c r="C62" s="129" t="s">
        <v>2246</v>
      </c>
      <c r="D62" s="131" t="s">
        <v>2247</v>
      </c>
      <c r="E62" s="131" t="s">
        <v>2248</v>
      </c>
      <c r="F62" s="131" t="s">
        <v>2249</v>
      </c>
      <c r="G62" s="131" t="s">
        <v>2250</v>
      </c>
      <c r="H62" s="131" t="s">
        <v>2251</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2243</v>
      </c>
      <c r="B63" s="128" t="s">
        <v>2252</v>
      </c>
      <c r="C63" s="129" t="s">
        <v>2253</v>
      </c>
      <c r="D63" s="131" t="s">
        <v>2254</v>
      </c>
      <c r="E63" s="131" t="s">
        <v>2255</v>
      </c>
      <c r="F63" s="131" t="s">
        <v>2256</v>
      </c>
      <c r="G63" s="131" t="s">
        <v>2257</v>
      </c>
      <c r="H63" s="131" t="s">
        <v>2258</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2243</v>
      </c>
      <c r="B64" s="128" t="s">
        <v>2259</v>
      </c>
      <c r="C64" s="129" t="s">
        <v>2260</v>
      </c>
      <c r="D64" s="131" t="s">
        <v>2261</v>
      </c>
      <c r="E64" s="131" t="s">
        <v>2262</v>
      </c>
      <c r="F64" s="131" t="s">
        <v>2263</v>
      </c>
      <c r="G64" s="131" t="s">
        <v>2264</v>
      </c>
      <c r="H64" s="131" t="s">
        <v>2265</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2243</v>
      </c>
      <c r="B65" s="128" t="s">
        <v>2266</v>
      </c>
      <c r="C65" s="129" t="s">
        <v>2267</v>
      </c>
      <c r="D65" s="131" t="s">
        <v>2268</v>
      </c>
      <c r="E65" s="131" t="s">
        <v>2269</v>
      </c>
      <c r="F65" s="131" t="s">
        <v>2270</v>
      </c>
      <c r="G65" s="131" t="s">
        <v>2271</v>
      </c>
      <c r="H65" s="131" t="s">
        <v>2272</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2243</v>
      </c>
      <c r="B66" s="128" t="s">
        <v>2273</v>
      </c>
      <c r="C66" s="129" t="s">
        <v>2274</v>
      </c>
      <c r="D66" s="131" t="s">
        <v>2275</v>
      </c>
      <c r="E66" s="131" t="s">
        <v>2276</v>
      </c>
      <c r="F66" s="131" t="s">
        <v>2277</v>
      </c>
      <c r="G66" s="131" t="s">
        <v>2278</v>
      </c>
      <c r="H66" s="131" t="s">
        <v>2279</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2243</v>
      </c>
      <c r="B67" s="128" t="s">
        <v>2280</v>
      </c>
      <c r="C67" s="129" t="s">
        <v>2281</v>
      </c>
      <c r="D67" s="131" t="s">
        <v>2282</v>
      </c>
      <c r="E67" s="131" t="s">
        <v>2283</v>
      </c>
      <c r="F67" s="131" t="s">
        <v>2284</v>
      </c>
      <c r="G67" s="131" t="s">
        <v>2285</v>
      </c>
      <c r="H67" s="131" t="s">
        <v>2286</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2243</v>
      </c>
      <c r="B68" s="128" t="s">
        <v>2287</v>
      </c>
      <c r="C68" s="129" t="s">
        <v>2288</v>
      </c>
      <c r="D68" s="131" t="s">
        <v>2289</v>
      </c>
      <c r="E68" s="131" t="s">
        <v>2290</v>
      </c>
      <c r="F68" s="131" t="s">
        <v>2291</v>
      </c>
      <c r="G68" s="131" t="s">
        <v>2292</v>
      </c>
      <c r="H68" s="131" t="s">
        <v>2293</v>
      </c>
      <c r="I68" s="133">
        <f>IF(COUNTIF(J68:AW68,"&lt;&gt;")=0,"",SUMPRODUCT(((Recommendations[ImplStatus]="Implemented")+(Recommendations[ImplStatus]="Compensated"))*ISNUMBER(MATCH(Recommendations[Id],J68:AW68,0)))/COUNTIF(J68:AW68,"&lt;&gt;"))</f>
        <v>0</v>
      </c>
      <c r="J68" s="135" t="s">
        <v>210</v>
      </c>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2294</v>
      </c>
      <c r="B69" s="127"/>
      <c r="C69" s="126" t="s">
        <v>2295</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2294</v>
      </c>
      <c r="B70" s="128" t="s">
        <v>2296</v>
      </c>
      <c r="C70" s="129" t="s">
        <v>2297</v>
      </c>
      <c r="D70" s="131" t="s">
        <v>2298</v>
      </c>
      <c r="E70" s="131" t="s">
        <v>2299</v>
      </c>
      <c r="F70" s="131" t="s">
        <v>2300</v>
      </c>
      <c r="G70" s="131" t="s">
        <v>2301</v>
      </c>
      <c r="H70" s="131" t="s">
        <v>2302</v>
      </c>
      <c r="I70" s="133">
        <f>IF(COUNTIF(J70:AW70,"&lt;&gt;")=0,"",SUMPRODUCT(((Recommendations[ImplStatus]="Implemented")+(Recommendations[ImplStatus]="Compensated"))*ISNUMBER(MATCH(Recommendations[Id],J70:AW70,0)))/COUNTIF(J70:AW70,"&lt;&gt;"))</f>
        <v>0</v>
      </c>
      <c r="J70" s="135" t="s">
        <v>55</v>
      </c>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2294</v>
      </c>
      <c r="B71" s="128" t="s">
        <v>2303</v>
      </c>
      <c r="C71" s="129" t="s">
        <v>2304</v>
      </c>
      <c r="D71" s="131" t="s">
        <v>2305</v>
      </c>
      <c r="E71" s="131" t="s">
        <v>2306</v>
      </c>
      <c r="F71" s="131" t="s">
        <v>2307</v>
      </c>
      <c r="G71" s="131" t="s">
        <v>2308</v>
      </c>
      <c r="H71" s="131" t="s">
        <v>2309</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2310</v>
      </c>
      <c r="B72" s="127"/>
      <c r="C72" s="126" t="s">
        <v>2311</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2310</v>
      </c>
      <c r="B73" s="128" t="s">
        <v>2312</v>
      </c>
      <c r="C73" s="129" t="s">
        <v>2313</v>
      </c>
      <c r="D73" s="131" t="s">
        <v>2314</v>
      </c>
      <c r="E73" s="131" t="s">
        <v>2315</v>
      </c>
      <c r="F73" s="131" t="s">
        <v>2316</v>
      </c>
      <c r="G73" s="131" t="s">
        <v>2317</v>
      </c>
      <c r="H73" s="131" t="s">
        <v>2318</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2310</v>
      </c>
      <c r="B74" s="128" t="s">
        <v>2319</v>
      </c>
      <c r="C74" s="129" t="s">
        <v>2320</v>
      </c>
      <c r="D74" s="131" t="s">
        <v>2321</v>
      </c>
      <c r="E74" s="131" t="s">
        <v>2322</v>
      </c>
      <c r="F74" s="131" t="s">
        <v>2323</v>
      </c>
      <c r="G74" s="131" t="s">
        <v>2324</v>
      </c>
      <c r="H74" s="131" t="s">
        <v>2325</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2310</v>
      </c>
      <c r="B75" s="128" t="s">
        <v>2326</v>
      </c>
      <c r="C75" s="129" t="s">
        <v>2327</v>
      </c>
      <c r="D75" s="131" t="s">
        <v>2328</v>
      </c>
      <c r="E75" s="131" t="s">
        <v>2329</v>
      </c>
      <c r="F75" s="131" t="s">
        <v>2330</v>
      </c>
      <c r="G75" s="131" t="s">
        <v>2331</v>
      </c>
      <c r="H75" s="131" t="s">
        <v>2332</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2310</v>
      </c>
      <c r="B76" s="128" t="s">
        <v>2333</v>
      </c>
      <c r="C76" s="129" t="s">
        <v>2334</v>
      </c>
      <c r="D76" s="131" t="s">
        <v>2335</v>
      </c>
      <c r="E76" s="131" t="s">
        <v>2336</v>
      </c>
      <c r="F76" s="131" t="s">
        <v>2337</v>
      </c>
      <c r="G76" s="131" t="s">
        <v>2338</v>
      </c>
      <c r="H76" s="131" t="s">
        <v>2339</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2310</v>
      </c>
      <c r="B77" s="128" t="s">
        <v>2340</v>
      </c>
      <c r="C77" s="129" t="s">
        <v>2341</v>
      </c>
      <c r="D77" s="131" t="s">
        <v>2342</v>
      </c>
      <c r="E77" s="131" t="s">
        <v>2343</v>
      </c>
      <c r="F77" s="131" t="s">
        <v>2344</v>
      </c>
      <c r="G77" s="131" t="s">
        <v>2338</v>
      </c>
      <c r="H77" s="131" t="s">
        <v>2345</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2346</v>
      </c>
      <c r="B78" s="127"/>
      <c r="C78" s="126" t="s">
        <v>2347</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2346</v>
      </c>
      <c r="B79" s="128" t="s">
        <v>2346</v>
      </c>
      <c r="C79" s="129" t="s">
        <v>2348</v>
      </c>
      <c r="D79" s="131" t="s">
        <v>2349</v>
      </c>
      <c r="E79" s="131" t="s">
        <v>2350</v>
      </c>
      <c r="F79" s="131" t="s">
        <v>2351</v>
      </c>
      <c r="G79" s="131" t="s">
        <v>2352</v>
      </c>
      <c r="H79" s="131" t="s">
        <v>2353</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2346</v>
      </c>
      <c r="B80" s="128" t="s">
        <v>2354</v>
      </c>
      <c r="C80" s="129" t="s">
        <v>2355</v>
      </c>
      <c r="D80" s="131" t="s">
        <v>2356</v>
      </c>
      <c r="E80" s="131" t="s">
        <v>2357</v>
      </c>
      <c r="F80" s="131" t="s">
        <v>2358</v>
      </c>
      <c r="G80" s="131" t="s">
        <v>2359</v>
      </c>
      <c r="H80" s="131" t="s">
        <v>2360</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2346</v>
      </c>
      <c r="B81" s="128" t="s">
        <v>2361</v>
      </c>
      <c r="C81" s="129" t="s">
        <v>2362</v>
      </c>
      <c r="D81" s="131" t="s">
        <v>2363</v>
      </c>
      <c r="E81" s="131" t="s">
        <v>2364</v>
      </c>
      <c r="F81" s="131" t="s">
        <v>2365</v>
      </c>
      <c r="G81" s="131" t="s">
        <v>2366</v>
      </c>
      <c r="H81" s="131" t="s">
        <v>2367</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2368</v>
      </c>
      <c r="B82" s="127"/>
      <c r="C82" s="126" t="s">
        <v>2369</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2368</v>
      </c>
      <c r="B83" s="128" t="s">
        <v>2370</v>
      </c>
      <c r="C83" s="129" t="s">
        <v>2371</v>
      </c>
      <c r="D83" s="131" t="s">
        <v>2372</v>
      </c>
      <c r="E83" s="131" t="s">
        <v>2373</v>
      </c>
      <c r="F83" s="131" t="s">
        <v>2374</v>
      </c>
      <c r="G83" s="131" t="s">
        <v>2375</v>
      </c>
      <c r="H83" s="131" t="s">
        <v>2376</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2368</v>
      </c>
      <c r="B84" s="128" t="s">
        <v>2377</v>
      </c>
      <c r="C84" s="129" t="s">
        <v>2378</v>
      </c>
      <c r="D84" s="131" t="s">
        <v>2379</v>
      </c>
      <c r="E84" s="131" t="s">
        <v>2380</v>
      </c>
      <c r="F84" s="131" t="s">
        <v>2381</v>
      </c>
      <c r="G84" s="131" t="s">
        <v>2382</v>
      </c>
      <c r="H84" s="131" t="s">
        <v>2383</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2368</v>
      </c>
      <c r="B85" s="128" t="s">
        <v>2384</v>
      </c>
      <c r="C85" s="129" t="s">
        <v>2385</v>
      </c>
      <c r="D85" s="131" t="s">
        <v>2386</v>
      </c>
      <c r="E85" s="131" t="s">
        <v>2387</v>
      </c>
      <c r="F85" s="131" t="s">
        <v>2388</v>
      </c>
      <c r="G85" s="131" t="s">
        <v>2389</v>
      </c>
      <c r="H85" s="131" t="s">
        <v>2390</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2368</v>
      </c>
      <c r="B86" s="128" t="s">
        <v>2391</v>
      </c>
      <c r="C86" s="129" t="s">
        <v>2392</v>
      </c>
      <c r="D86" s="131" t="s">
        <v>2393</v>
      </c>
      <c r="E86" s="131" t="s">
        <v>2394</v>
      </c>
      <c r="F86" s="131" t="s">
        <v>2395</v>
      </c>
      <c r="G86" s="131" t="s">
        <v>2396</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2397</v>
      </c>
      <c r="B87" s="127"/>
      <c r="C87" s="126" t="s">
        <v>2398</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2397</v>
      </c>
      <c r="B88" s="128" t="s">
        <v>2399</v>
      </c>
      <c r="C88" s="129" t="s">
        <v>2400</v>
      </c>
      <c r="D88" s="131" t="s">
        <v>2401</v>
      </c>
      <c r="E88" s="131" t="s">
        <v>2402</v>
      </c>
      <c r="F88" s="131" t="s">
        <v>2403</v>
      </c>
      <c r="G88" s="131" t="s">
        <v>2404</v>
      </c>
      <c r="H88" s="131" t="s">
        <v>2405</v>
      </c>
      <c r="I88" s="133">
        <f>IF(COUNTIF(J88:AW88,"&lt;&gt;")=0,"",SUMPRODUCT(((Recommendations[ImplStatus]="Implemented")+(Recommendations[ImplStatus]="Compensated"))*ISNUMBER(MATCH(Recommendations[Id],J88:AW88,0)))/COUNTIF(J88:AW88,"&lt;&gt;"))</f>
        <v>0</v>
      </c>
      <c r="J88" s="135" t="s">
        <v>247</v>
      </c>
      <c r="K88" s="135" t="s">
        <v>252</v>
      </c>
      <c r="L88" s="135" t="s">
        <v>257</v>
      </c>
      <c r="M88" s="135" t="s">
        <v>262</v>
      </c>
      <c r="N88" s="135" t="s">
        <v>267</v>
      </c>
      <c r="O88" s="135" t="s">
        <v>291</v>
      </c>
      <c r="P88" s="135" t="s">
        <v>301</v>
      </c>
      <c r="Q88" s="135" t="s">
        <v>306</v>
      </c>
      <c r="R88" s="135" t="s">
        <v>311</v>
      </c>
      <c r="S88" s="135" t="s">
        <v>316</v>
      </c>
      <c r="T88" s="135" t="s">
        <v>321</v>
      </c>
      <c r="U88" s="135" t="s">
        <v>326</v>
      </c>
      <c r="V88" s="135" t="s">
        <v>331</v>
      </c>
      <c r="W88" s="135" t="s">
        <v>336</v>
      </c>
      <c r="X88" s="135" t="s">
        <v>350</v>
      </c>
      <c r="Y88" s="135" t="s">
        <v>355</v>
      </c>
      <c r="Z88" s="135" t="s">
        <v>360</v>
      </c>
      <c r="AA88" s="135" t="s">
        <v>365</v>
      </c>
      <c r="AB88" s="135" t="s">
        <v>370</v>
      </c>
      <c r="AC88" s="135" t="s">
        <v>375</v>
      </c>
      <c r="AD88" s="135" t="s">
        <v>380</v>
      </c>
      <c r="AE88" s="135" t="s">
        <v>385</v>
      </c>
      <c r="AF88" s="135" t="s">
        <v>390</v>
      </c>
      <c r="AG88" s="135" t="s">
        <v>395</v>
      </c>
      <c r="AH88" s="135" t="s">
        <v>400</v>
      </c>
      <c r="AI88" s="135" t="s">
        <v>405</v>
      </c>
      <c r="AJ88" s="135" t="s">
        <v>410</v>
      </c>
      <c r="AK88" s="135" t="s">
        <v>415</v>
      </c>
      <c r="AL88" s="135" t="s">
        <v>420</v>
      </c>
      <c r="AM88" s="135" t="s">
        <v>425</v>
      </c>
      <c r="AN88" s="135" t="s">
        <v>435</v>
      </c>
      <c r="AO88" s="135" t="s">
        <v>440</v>
      </c>
      <c r="AP88" s="135" t="s">
        <v>445</v>
      </c>
      <c r="AQ88" s="135" t="s">
        <v>450</v>
      </c>
      <c r="AR88" s="135" t="s">
        <v>455</v>
      </c>
      <c r="AS88" s="135" t="s">
        <v>460</v>
      </c>
      <c r="AT88" s="135" t="s">
        <v>465</v>
      </c>
      <c r="AU88" s="135" t="s">
        <v>470</v>
      </c>
      <c r="AV88" s="135" t="s">
        <v>475</v>
      </c>
      <c r="AW88" s="145" t="s">
        <v>485</v>
      </c>
    </row>
    <row r="89" spans="1:49" ht="60" customHeight="1" x14ac:dyDescent="0.35">
      <c r="A89" s="142" t="s">
        <v>2397</v>
      </c>
      <c r="B89" s="128" t="s">
        <v>2406</v>
      </c>
      <c r="C89" s="129" t="s">
        <v>2407</v>
      </c>
      <c r="D89" s="131" t="s">
        <v>2408</v>
      </c>
      <c r="E89" s="131" t="s">
        <v>2409</v>
      </c>
      <c r="F89" s="131" t="s">
        <v>2410</v>
      </c>
      <c r="G89" s="131" t="s">
        <v>1934</v>
      </c>
      <c r="H89" s="131" t="s">
        <v>2411</v>
      </c>
      <c r="I89" s="133" t="str">
        <f>IF(COUNTIF(J89:AW89,"&lt;&gt;")=0,"",SUMPRODUCT(((Recommendations[ImplStatus]="Implemented")+(Recommendations[ImplStatus]="Compensated"))*ISNUMBER(MATCH(Recommendations[Id],J89:AW89,0)))/COUNTIF(J89:AW89,"&lt;&gt;"))</f>
        <v/>
      </c>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2397</v>
      </c>
      <c r="B90" s="128" t="s">
        <v>2412</v>
      </c>
      <c r="C90" s="129" t="s">
        <v>2413</v>
      </c>
      <c r="D90" s="131" t="s">
        <v>2414</v>
      </c>
      <c r="E90" s="131" t="s">
        <v>2415</v>
      </c>
      <c r="F90" s="131" t="s">
        <v>2416</v>
      </c>
      <c r="G90" s="131" t="s">
        <v>2404</v>
      </c>
      <c r="H90" s="131" t="s">
        <v>2417</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2397</v>
      </c>
      <c r="B91" s="128" t="s">
        <v>2418</v>
      </c>
      <c r="C91" s="129" t="s">
        <v>2419</v>
      </c>
      <c r="D91" s="131" t="s">
        <v>2420</v>
      </c>
      <c r="E91" s="131" t="s">
        <v>2421</v>
      </c>
      <c r="F91" s="131" t="s">
        <v>2422</v>
      </c>
      <c r="G91" s="131" t="s">
        <v>1934</v>
      </c>
      <c r="H91" s="131" t="s">
        <v>2423</v>
      </c>
      <c r="I91" s="133">
        <f>IF(COUNTIF(J91:AW91,"&lt;&gt;")=0,"",SUMPRODUCT(((Recommendations[ImplStatus]="Implemented")+(Recommendations[ImplStatus]="Compensated"))*ISNUMBER(MATCH(Recommendations[Id],J91:AW91,0)))/COUNTIF(J91:AW91,"&lt;&gt;"))</f>
        <v>0</v>
      </c>
      <c r="J91" s="135" t="s">
        <v>162</v>
      </c>
      <c r="K91" s="135" t="s">
        <v>167</v>
      </c>
      <c r="L91" s="135" t="s">
        <v>177</v>
      </c>
      <c r="M91" s="135" t="s">
        <v>182</v>
      </c>
      <c r="N91" s="135" t="s">
        <v>226</v>
      </c>
      <c r="O91" s="135" t="s">
        <v>480</v>
      </c>
      <c r="P91" s="135" t="s">
        <v>613</v>
      </c>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2397</v>
      </c>
      <c r="B92" s="128" t="s">
        <v>2424</v>
      </c>
      <c r="C92" s="129" t="s">
        <v>2425</v>
      </c>
      <c r="D92" s="131" t="s">
        <v>2426</v>
      </c>
      <c r="E92" s="131" t="s">
        <v>2427</v>
      </c>
      <c r="F92" s="131" t="s">
        <v>2428</v>
      </c>
      <c r="G92" s="131" t="s">
        <v>1934</v>
      </c>
      <c r="H92" s="131" t="s">
        <v>2429</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2397</v>
      </c>
      <c r="B93" s="128" t="s">
        <v>2430</v>
      </c>
      <c r="C93" s="129" t="s">
        <v>2431</v>
      </c>
      <c r="D93" s="131" t="s">
        <v>2432</v>
      </c>
      <c r="E93" s="131" t="s">
        <v>2433</v>
      </c>
      <c r="F93" s="131" t="s">
        <v>2434</v>
      </c>
      <c r="G93" s="131" t="s">
        <v>2435</v>
      </c>
      <c r="H93" s="131" t="s">
        <v>2436</v>
      </c>
      <c r="I93" s="133">
        <f>IF(COUNTIF(J93:AW93,"&lt;&gt;")=0,"",SUMPRODUCT(((Recommendations[ImplStatus]="Implemented")+(Recommendations[ImplStatus]="Compensated"))*ISNUMBER(MATCH(Recommendations[Id],J93:AW93,0)))/COUNTIF(J93:AW93,"&lt;&gt;"))</f>
        <v>0</v>
      </c>
      <c r="J93" s="135" t="s">
        <v>162</v>
      </c>
      <c r="K93" s="135" t="s">
        <v>167</v>
      </c>
      <c r="L93" s="135" t="s">
        <v>177</v>
      </c>
      <c r="M93" s="135" t="s">
        <v>182</v>
      </c>
      <c r="N93" s="135" t="s">
        <v>215</v>
      </c>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2397</v>
      </c>
      <c r="B94" s="128" t="s">
        <v>2437</v>
      </c>
      <c r="C94" s="129" t="s">
        <v>2438</v>
      </c>
      <c r="D94" s="131" t="s">
        <v>2439</v>
      </c>
      <c r="E94" s="131" t="s">
        <v>2440</v>
      </c>
      <c r="F94" s="131" t="s">
        <v>2441</v>
      </c>
      <c r="G94" s="131" t="s">
        <v>2442</v>
      </c>
      <c r="H94" s="131" t="s">
        <v>2443</v>
      </c>
      <c r="I94" s="133">
        <f>IF(COUNTIF(J94:AW94,"&lt;&gt;")=0,"",SUMPRODUCT(((Recommendations[ImplStatus]="Implemented")+(Recommendations[ImplStatus]="Compensated"))*ISNUMBER(MATCH(Recommendations[Id],J94:AW94,0)))/COUNTIF(J94:AW94,"&lt;&gt;"))</f>
        <v>0</v>
      </c>
      <c r="J94" s="135" t="s">
        <v>132</v>
      </c>
      <c r="K94" s="135" t="s">
        <v>162</v>
      </c>
      <c r="L94" s="135" t="s">
        <v>167</v>
      </c>
      <c r="M94" s="135" t="s">
        <v>177</v>
      </c>
      <c r="N94" s="135" t="s">
        <v>182</v>
      </c>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2397</v>
      </c>
      <c r="B95" s="128" t="s">
        <v>2444</v>
      </c>
      <c r="C95" s="129" t="s">
        <v>2445</v>
      </c>
      <c r="D95" s="131" t="s">
        <v>2446</v>
      </c>
      <c r="E95" s="131" t="s">
        <v>2447</v>
      </c>
      <c r="F95" s="131" t="s">
        <v>2448</v>
      </c>
      <c r="G95" s="131" t="s">
        <v>2449</v>
      </c>
      <c r="H95" s="131" t="s">
        <v>2450</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2397</v>
      </c>
      <c r="B96" s="128" t="s">
        <v>2451</v>
      </c>
      <c r="C96" s="129" t="s">
        <v>2452</v>
      </c>
      <c r="D96" s="131" t="s">
        <v>2453</v>
      </c>
      <c r="E96" s="131" t="s">
        <v>2454</v>
      </c>
      <c r="F96" s="131" t="s">
        <v>2455</v>
      </c>
      <c r="G96" s="131" t="s">
        <v>2456</v>
      </c>
      <c r="H96" s="131" t="s">
        <v>2457</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2397</v>
      </c>
      <c r="B97" s="128" t="s">
        <v>2458</v>
      </c>
      <c r="C97" s="129" t="s">
        <v>2459</v>
      </c>
      <c r="D97" s="131" t="s">
        <v>2460</v>
      </c>
      <c r="E97" s="131" t="s">
        <v>2461</v>
      </c>
      <c r="F97" s="131" t="s">
        <v>2462</v>
      </c>
      <c r="G97" s="131" t="s">
        <v>2463</v>
      </c>
      <c r="H97" s="131" t="s">
        <v>2464</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2465</v>
      </c>
      <c r="B98" s="127"/>
      <c r="C98" s="126" t="s">
        <v>2466</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2465</v>
      </c>
      <c r="B99" s="128" t="s">
        <v>2467</v>
      </c>
      <c r="C99" s="129" t="s">
        <v>2468</v>
      </c>
      <c r="D99" s="131" t="s">
        <v>2469</v>
      </c>
      <c r="E99" s="131" t="s">
        <v>2470</v>
      </c>
      <c r="F99" s="131" t="s">
        <v>2471</v>
      </c>
      <c r="G99" s="131" t="s">
        <v>2472</v>
      </c>
      <c r="H99" s="131" t="s">
        <v>2473</v>
      </c>
      <c r="I99" s="133">
        <f>IF(COUNTIF(J99:AW99,"&lt;&gt;")=0,"",SUMPRODUCT(((Recommendations[ImplStatus]="Implemented")+(Recommendations[ImplStatus]="Compensated"))*ISNUMBER(MATCH(Recommendations[Id],J99:AW99,0)))/COUNTIF(J99:AW99,"&lt;&gt;"))</f>
        <v>0</v>
      </c>
      <c r="J99" s="135" t="s">
        <v>628</v>
      </c>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2465</v>
      </c>
      <c r="B100" s="128" t="s">
        <v>2474</v>
      </c>
      <c r="C100" s="129" t="s">
        <v>2475</v>
      </c>
      <c r="D100" s="131" t="s">
        <v>2476</v>
      </c>
      <c r="E100" s="131" t="s">
        <v>2477</v>
      </c>
      <c r="F100" s="131" t="s">
        <v>2478</v>
      </c>
      <c r="G100" s="131" t="s">
        <v>2479</v>
      </c>
      <c r="H100" s="131" t="s">
        <v>2480</v>
      </c>
      <c r="I100" s="133">
        <f>IF(COUNTIF(J100:AW100,"&lt;&gt;")=0,"",SUMPRODUCT(((Recommendations[ImplStatus]="Implemented")+(Recommendations[ImplStatus]="Compensated"))*ISNUMBER(MATCH(Recommendations[Id],J100:AW100,0)))/COUNTIF(J100:AW100,"&lt;&gt;"))</f>
        <v>0</v>
      </c>
      <c r="J100" s="135" t="s">
        <v>187</v>
      </c>
      <c r="K100" s="135" t="s">
        <v>242</v>
      </c>
      <c r="L100" s="135" t="s">
        <v>430</v>
      </c>
      <c r="M100" s="135" t="s">
        <v>505</v>
      </c>
      <c r="N100" s="135" t="s">
        <v>509</v>
      </c>
      <c r="O100" s="135" t="s">
        <v>544</v>
      </c>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2465</v>
      </c>
      <c r="B101" s="128" t="s">
        <v>2481</v>
      </c>
      <c r="C101" s="129" t="s">
        <v>2482</v>
      </c>
      <c r="D101" s="131" t="s">
        <v>2483</v>
      </c>
      <c r="E101" s="131" t="s">
        <v>2484</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2465</v>
      </c>
      <c r="B102" s="128" t="s">
        <v>2485</v>
      </c>
      <c r="C102" s="129" t="s">
        <v>2486</v>
      </c>
      <c r="D102" s="131" t="s">
        <v>2487</v>
      </c>
      <c r="E102" s="131" t="s">
        <v>2488</v>
      </c>
      <c r="F102" s="131" t="s">
        <v>2489</v>
      </c>
      <c r="G102" s="131" t="s">
        <v>2490</v>
      </c>
      <c r="H102" s="131" t="s">
        <v>2491</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2465</v>
      </c>
      <c r="B103" s="128" t="s">
        <v>2492</v>
      </c>
      <c r="C103" s="129" t="s">
        <v>2493</v>
      </c>
      <c r="D103" s="131" t="s">
        <v>2494</v>
      </c>
      <c r="E103" s="131" t="s">
        <v>2495</v>
      </c>
      <c r="F103" s="131" t="s">
        <v>2496</v>
      </c>
      <c r="G103" s="131" t="s">
        <v>2497</v>
      </c>
      <c r="H103" s="131" t="s">
        <v>2498</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2499</v>
      </c>
      <c r="B104" s="127"/>
      <c r="C104" s="126" t="s">
        <v>2500</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2499</v>
      </c>
      <c r="B105" s="128" t="s">
        <v>2501</v>
      </c>
      <c r="C105" s="129" t="s">
        <v>2502</v>
      </c>
      <c r="D105" s="131" t="s">
        <v>2503</v>
      </c>
      <c r="E105" s="131" t="s">
        <v>2504</v>
      </c>
      <c r="F105" s="131" t="s">
        <v>2505</v>
      </c>
      <c r="G105" s="131" t="s">
        <v>2506</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2499</v>
      </c>
      <c r="B106" s="128" t="s">
        <v>2507</v>
      </c>
      <c r="C106" s="129" t="s">
        <v>2508</v>
      </c>
      <c r="D106" s="131" t="s">
        <v>2509</v>
      </c>
      <c r="E106" s="131" t="s">
        <v>2510</v>
      </c>
      <c r="F106" s="131" t="s">
        <v>2511</v>
      </c>
      <c r="G106" s="131" t="s">
        <v>2512</v>
      </c>
      <c r="H106" s="131" t="s">
        <v>2513</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2499</v>
      </c>
      <c r="B107" s="128" t="s">
        <v>2514</v>
      </c>
      <c r="C107" s="129" t="s">
        <v>2515</v>
      </c>
      <c r="D107" s="131" t="s">
        <v>2516</v>
      </c>
      <c r="E107" s="131" t="s">
        <v>2517</v>
      </c>
      <c r="F107" s="131" t="s">
        <v>2518</v>
      </c>
      <c r="G107" s="131" t="s">
        <v>2519</v>
      </c>
      <c r="H107" s="131" t="s">
        <v>2520</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2521</v>
      </c>
      <c r="B108" s="127"/>
      <c r="C108" s="126" t="s">
        <v>2522</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2521</v>
      </c>
      <c r="B109" s="128" t="s">
        <v>2523</v>
      </c>
      <c r="C109" s="129" t="s">
        <v>2524</v>
      </c>
      <c r="D109" s="131" t="s">
        <v>2525</v>
      </c>
      <c r="E109" s="131" t="s">
        <v>2526</v>
      </c>
      <c r="F109" s="131" t="s">
        <v>2527</v>
      </c>
      <c r="G109" s="131" t="s">
        <v>2528</v>
      </c>
      <c r="H109" s="131" t="s">
        <v>2529</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2521</v>
      </c>
      <c r="B110" s="128" t="s">
        <v>2530</v>
      </c>
      <c r="C110" s="129" t="s">
        <v>2531</v>
      </c>
      <c r="D110" s="131" t="s">
        <v>2532</v>
      </c>
      <c r="E110" s="131" t="s">
        <v>2533</v>
      </c>
      <c r="F110" s="131" t="s">
        <v>2534</v>
      </c>
      <c r="G110" s="131" t="s">
        <v>2535</v>
      </c>
      <c r="H110" s="131" t="s">
        <v>2536</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2521</v>
      </c>
      <c r="B111" s="128" t="s">
        <v>2537</v>
      </c>
      <c r="C111" s="129" t="s">
        <v>2538</v>
      </c>
      <c r="D111" s="131" t="s">
        <v>2539</v>
      </c>
      <c r="E111" s="131" t="s">
        <v>2540</v>
      </c>
      <c r="F111" s="131" t="s">
        <v>2541</v>
      </c>
      <c r="G111" s="131" t="s">
        <v>2542</v>
      </c>
      <c r="H111" s="131" t="s">
        <v>2543</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2544</v>
      </c>
      <c r="B112" s="127"/>
      <c r="C112" s="126" t="s">
        <v>2545</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2544</v>
      </c>
      <c r="B113" s="128" t="s">
        <v>2546</v>
      </c>
      <c r="C113" s="129" t="s">
        <v>2547</v>
      </c>
      <c r="D113" s="131" t="s">
        <v>2548</v>
      </c>
      <c r="E113" s="131" t="s">
        <v>2549</v>
      </c>
      <c r="F113" s="131" t="s">
        <v>2550</v>
      </c>
      <c r="G113" s="131" t="s">
        <v>2551</v>
      </c>
      <c r="H113" s="131" t="s">
        <v>2552</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2544</v>
      </c>
      <c r="B114" s="128" t="s">
        <v>2553</v>
      </c>
      <c r="C114" s="129" t="s">
        <v>2554</v>
      </c>
      <c r="D114" s="131" t="s">
        <v>2555</v>
      </c>
      <c r="E114" s="131" t="s">
        <v>2556</v>
      </c>
      <c r="F114" s="131" t="s">
        <v>2557</v>
      </c>
      <c r="G114" s="131" t="s">
        <v>2551</v>
      </c>
      <c r="H114" s="131" t="s">
        <v>2558</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2544</v>
      </c>
      <c r="B115" s="136" t="s">
        <v>2559</v>
      </c>
      <c r="C115" s="137" t="s">
        <v>2560</v>
      </c>
      <c r="D115" s="138" t="s">
        <v>2561</v>
      </c>
      <c r="E115" s="138" t="s">
        <v>2562</v>
      </c>
      <c r="F115" s="138" t="s">
        <v>2563</v>
      </c>
      <c r="G115" s="138" t="s">
        <v>2564</v>
      </c>
      <c r="H115" s="138" t="s">
        <v>2565</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686</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IFERROR(INDEX('Recommendations'!$H$2:$H$136, MATCH(J2,'Recommendations'!$A$2:$A$136,0))="Implemented", FALSE))</xm:f>
            <x14:dxf>
              <font>
                <color rgb="FF000000"/>
              </font>
              <fill>
                <patternFill>
                  <bgColor rgb="FF3C7D22"/>
                </patternFill>
              </fill>
            </x14:dxf>
          </x14:cfRule>
          <x14:cfRule type="expression" priority="2" id="{00000000-000E-0000-0600-000002000000}">
            <xm:f>AND(J2&lt;&gt;"", IFERROR(INDEX('Recommendations'!$H$2:$H$136, MATCH(J2,'Recommendations'!$A$2:$A$136,0))="Compensated", FALSE))</xm:f>
            <x14:dxf>
              <font>
                <color rgb="FF000000"/>
              </font>
              <fill>
                <patternFill>
                  <bgColor rgb="FFC6E0B4"/>
                </patternFill>
              </fill>
            </x14:dxf>
          </x14:cfRule>
          <x14:cfRule type="expression" priority="3" id="{00000000-000E-0000-0600-000003000000}">
            <xm:f>AND(J2&lt;&gt;"", IFERROR(INDEX('Recommendations'!$H$2:$H$136, MATCH(J2,'Recommendations'!$A$2:$A$136,0))="Testing", FALSE))</xm:f>
            <x14:dxf>
              <font>
                <color rgb="FF000000"/>
              </font>
              <fill>
                <patternFill>
                  <bgColor rgb="FFFFC000"/>
                </patternFill>
              </fill>
            </x14:dxf>
          </x14:cfRule>
          <x14:cfRule type="expression" priority="4" id="{00000000-000E-0000-0600-000004000000}">
            <xm:f>AND(J2&lt;&gt;"", IFERROR(INDEX('Recommendations'!$H$2:$H$136, MATCH(J2,'Recommendations'!$A$2:$A$136,0))="Failed", FALSE))</xm:f>
            <x14:dxf>
              <font>
                <color rgb="FF000000"/>
              </font>
              <fill>
                <patternFill>
                  <bgColor rgb="FFD82891"/>
                </patternFill>
              </fill>
            </x14:dxf>
          </x14:cfRule>
          <x14:cfRule type="expression" priority="5" id="{00000000-000E-0000-0600-000005000000}">
            <xm:f>AND(J2&lt;&gt;"", IFERROR(INDEX('Recommendations'!$H$2:$H$136, MATCH(J2,'Recommendations'!$A$2:$A$136,0))="Risk Accepted", FALSE))</xm:f>
            <x14:dxf>
              <font>
                <color rgb="FF000000"/>
              </font>
              <fill>
                <patternFill>
                  <bgColor rgb="FFD9D9D9"/>
                </patternFill>
              </fill>
            </x14:dxf>
          </x14:cfRule>
          <x14:cfRule type="expression" priority="6" id="{00000000-000E-0000-0600-000006000000}">
            <xm:f>AND(J2&lt;&gt;"", IFERROR(INDEX('Recommendations'!$H$2:$H$136, MATCH(J2,'Recommendations'!$A$2:$A$136,0))="N/A",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2566</v>
      </c>
      <c r="B1" s="187" t="s">
        <v>2567</v>
      </c>
      <c r="C1" s="187" t="s">
        <v>0</v>
      </c>
      <c r="D1" s="187" t="s">
        <v>2568</v>
      </c>
      <c r="E1" s="187" t="s">
        <v>2569</v>
      </c>
      <c r="F1" s="187" t="s">
        <v>2570</v>
      </c>
      <c r="G1" s="187" t="s">
        <v>935</v>
      </c>
      <c r="H1" s="187" t="s">
        <v>936</v>
      </c>
      <c r="I1" s="187" t="s">
        <v>937</v>
      </c>
      <c r="J1" s="187" t="s">
        <v>938</v>
      </c>
      <c r="K1" s="187" t="s">
        <v>939</v>
      </c>
      <c r="L1" s="187" t="s">
        <v>940</v>
      </c>
      <c r="M1" s="187" t="s">
        <v>941</v>
      </c>
      <c r="N1" s="187" t="s">
        <v>942</v>
      </c>
      <c r="O1" s="187" t="s">
        <v>943</v>
      </c>
      <c r="P1" s="187" t="s">
        <v>944</v>
      </c>
      <c r="Q1" s="187" t="s">
        <v>945</v>
      </c>
      <c r="R1" s="187" t="s">
        <v>946</v>
      </c>
      <c r="S1" s="187" t="s">
        <v>947</v>
      </c>
      <c r="T1" s="187" t="s">
        <v>948</v>
      </c>
      <c r="U1" s="187" t="s">
        <v>949</v>
      </c>
      <c r="V1" s="187" t="s">
        <v>950</v>
      </c>
      <c r="W1" s="187" t="s">
        <v>951</v>
      </c>
      <c r="X1" s="187" t="s">
        <v>952</v>
      </c>
      <c r="Y1" s="187" t="s">
        <v>953</v>
      </c>
      <c r="Z1" s="187" t="s">
        <v>954</v>
      </c>
      <c r="AA1" s="187" t="s">
        <v>955</v>
      </c>
      <c r="AB1" s="187" t="s">
        <v>956</v>
      </c>
      <c r="AC1" s="187" t="s">
        <v>957</v>
      </c>
      <c r="AD1" s="187" t="s">
        <v>958</v>
      </c>
      <c r="AE1" s="187" t="s">
        <v>959</v>
      </c>
      <c r="AF1" s="187" t="s">
        <v>960</v>
      </c>
      <c r="AG1" s="187" t="s">
        <v>961</v>
      </c>
      <c r="AH1" s="187" t="s">
        <v>962</v>
      </c>
      <c r="AI1" s="187" t="s">
        <v>963</v>
      </c>
      <c r="AJ1" s="187" t="s">
        <v>964</v>
      </c>
      <c r="AK1" s="187" t="s">
        <v>965</v>
      </c>
      <c r="AL1" s="187" t="s">
        <v>966</v>
      </c>
      <c r="AM1" s="187" t="s">
        <v>967</v>
      </c>
      <c r="AN1" s="187" t="s">
        <v>968</v>
      </c>
      <c r="AO1" s="187" t="s">
        <v>969</v>
      </c>
      <c r="AP1" s="187" t="s">
        <v>970</v>
      </c>
      <c r="AQ1" s="187" t="s">
        <v>971</v>
      </c>
      <c r="AR1" s="187" t="s">
        <v>972</v>
      </c>
      <c r="AS1" s="187" t="s">
        <v>973</v>
      </c>
      <c r="AT1" s="187" t="s">
        <v>974</v>
      </c>
      <c r="AU1" s="188" t="s">
        <v>975</v>
      </c>
    </row>
    <row r="2" spans="1:47" ht="60" customHeight="1" outlineLevel="1" x14ac:dyDescent="0.35">
      <c r="A2" s="178" t="s">
        <v>2571</v>
      </c>
      <c r="B2" s="152" t="s">
        <v>21</v>
      </c>
      <c r="C2" s="150" t="s">
        <v>2572</v>
      </c>
      <c r="D2" s="156" t="s">
        <v>2573</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2571</v>
      </c>
      <c r="B3" s="153" t="s">
        <v>2574</v>
      </c>
      <c r="C3" s="151" t="s">
        <v>2575</v>
      </c>
      <c r="D3" s="157" t="s">
        <v>2576</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2571</v>
      </c>
      <c r="B4" s="154" t="s">
        <v>2574</v>
      </c>
      <c r="C4" s="155" t="s">
        <v>2577</v>
      </c>
      <c r="D4" s="158" t="s">
        <v>2578</v>
      </c>
      <c r="E4" s="161" t="s">
        <v>2579</v>
      </c>
      <c r="F4" s="164" t="s">
        <v>2580</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2571</v>
      </c>
      <c r="B5" s="154" t="s">
        <v>2574</v>
      </c>
      <c r="C5" s="155" t="s">
        <v>2581</v>
      </c>
      <c r="D5" s="158" t="s">
        <v>2582</v>
      </c>
      <c r="E5" s="161" t="s">
        <v>2583</v>
      </c>
      <c r="F5" s="164" t="s">
        <v>2584</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2571</v>
      </c>
      <c r="B6" s="154" t="s">
        <v>2574</v>
      </c>
      <c r="C6" s="155" t="s">
        <v>2585</v>
      </c>
      <c r="D6" s="158" t="s">
        <v>2586</v>
      </c>
      <c r="E6" s="161" t="s">
        <v>2587</v>
      </c>
      <c r="F6" s="164" t="s">
        <v>2584</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2571</v>
      </c>
      <c r="B7" s="154" t="s">
        <v>2574</v>
      </c>
      <c r="C7" s="155" t="s">
        <v>2588</v>
      </c>
      <c r="D7" s="158" t="s">
        <v>2589</v>
      </c>
      <c r="E7" s="161" t="s">
        <v>2590</v>
      </c>
      <c r="F7" s="164" t="s">
        <v>2584</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2571</v>
      </c>
      <c r="B8" s="154" t="s">
        <v>2574</v>
      </c>
      <c r="C8" s="155" t="s">
        <v>2591</v>
      </c>
      <c r="D8" s="158" t="s">
        <v>2592</v>
      </c>
      <c r="E8" s="161" t="s">
        <v>2593</v>
      </c>
      <c r="F8" s="164" t="s">
        <v>2594</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2571</v>
      </c>
      <c r="B9" s="153" t="s">
        <v>2595</v>
      </c>
      <c r="C9" s="151" t="s">
        <v>2596</v>
      </c>
      <c r="D9" s="157" t="s">
        <v>2597</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2571</v>
      </c>
      <c r="B10" s="154" t="s">
        <v>2595</v>
      </c>
      <c r="C10" s="155" t="s">
        <v>2598</v>
      </c>
      <c r="D10" s="158" t="s">
        <v>2599</v>
      </c>
      <c r="E10" s="161" t="s">
        <v>2600</v>
      </c>
      <c r="F10" s="164" t="s">
        <v>2580</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2571</v>
      </c>
      <c r="B11" s="154" t="s">
        <v>2595</v>
      </c>
      <c r="C11" s="155" t="s">
        <v>2601</v>
      </c>
      <c r="D11" s="158" t="s">
        <v>2602</v>
      </c>
      <c r="E11" s="161" t="s">
        <v>2603</v>
      </c>
      <c r="F11" s="164" t="s">
        <v>2580</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2571</v>
      </c>
      <c r="B12" s="154" t="s">
        <v>2595</v>
      </c>
      <c r="C12" s="155" t="s">
        <v>2604</v>
      </c>
      <c r="D12" s="158" t="s">
        <v>2605</v>
      </c>
      <c r="E12" s="161" t="s">
        <v>2606</v>
      </c>
      <c r="F12" s="164" t="s">
        <v>2580</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2571</v>
      </c>
      <c r="B13" s="153" t="s">
        <v>2607</v>
      </c>
      <c r="C13" s="151" t="s">
        <v>2608</v>
      </c>
      <c r="D13" s="157" t="s">
        <v>2609</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2571</v>
      </c>
      <c r="B14" s="154" t="s">
        <v>2607</v>
      </c>
      <c r="C14" s="155" t="s">
        <v>2610</v>
      </c>
      <c r="D14" s="158" t="s">
        <v>2611</v>
      </c>
      <c r="E14" s="161" t="s">
        <v>2612</v>
      </c>
      <c r="F14" s="164" t="s">
        <v>2580</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2571</v>
      </c>
      <c r="B15" s="154" t="s">
        <v>2607</v>
      </c>
      <c r="C15" s="155" t="s">
        <v>2613</v>
      </c>
      <c r="D15" s="158" t="s">
        <v>2614</v>
      </c>
      <c r="E15" s="161" t="s">
        <v>2615</v>
      </c>
      <c r="F15" s="164" t="s">
        <v>2580</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2571</v>
      </c>
      <c r="B16" s="153" t="s">
        <v>2616</v>
      </c>
      <c r="C16" s="151" t="s">
        <v>2617</v>
      </c>
      <c r="D16" s="157" t="s">
        <v>2618</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2571</v>
      </c>
      <c r="B17" s="154" t="s">
        <v>2616</v>
      </c>
      <c r="C17" s="155" t="s">
        <v>2619</v>
      </c>
      <c r="D17" s="158" t="s">
        <v>2620</v>
      </c>
      <c r="E17" s="161" t="s">
        <v>2621</v>
      </c>
      <c r="F17" s="164" t="s">
        <v>2580</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2571</v>
      </c>
      <c r="B18" s="154" t="s">
        <v>2616</v>
      </c>
      <c r="C18" s="155" t="s">
        <v>2622</v>
      </c>
      <c r="D18" s="158" t="s">
        <v>2623</v>
      </c>
      <c r="E18" s="161" t="s">
        <v>2624</v>
      </c>
      <c r="F18" s="164" t="s">
        <v>2584</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2571</v>
      </c>
      <c r="B19" s="154" t="s">
        <v>2616</v>
      </c>
      <c r="C19" s="155" t="s">
        <v>2625</v>
      </c>
      <c r="D19" s="158" t="s">
        <v>2626</v>
      </c>
      <c r="E19" s="161" t="s">
        <v>2627</v>
      </c>
      <c r="F19" s="164" t="s">
        <v>2580</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2571</v>
      </c>
      <c r="B20" s="154" t="s">
        <v>2616</v>
      </c>
      <c r="C20" s="155" t="s">
        <v>2628</v>
      </c>
      <c r="D20" s="158" t="s">
        <v>2629</v>
      </c>
      <c r="E20" s="161" t="s">
        <v>2630</v>
      </c>
      <c r="F20" s="164" t="s">
        <v>2580</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2571</v>
      </c>
      <c r="B21" s="154" t="s">
        <v>2616</v>
      </c>
      <c r="C21" s="155" t="s">
        <v>2631</v>
      </c>
      <c r="D21" s="158" t="s">
        <v>2632</v>
      </c>
      <c r="E21" s="161" t="s">
        <v>2633</v>
      </c>
      <c r="F21" s="164" t="s">
        <v>2584</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2571</v>
      </c>
      <c r="B22" s="154" t="s">
        <v>2616</v>
      </c>
      <c r="C22" s="155" t="s">
        <v>2634</v>
      </c>
      <c r="D22" s="158" t="s">
        <v>2635</v>
      </c>
      <c r="E22" s="161" t="s">
        <v>2636</v>
      </c>
      <c r="F22" s="164" t="s">
        <v>2580</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2571</v>
      </c>
      <c r="B23" s="154" t="s">
        <v>2616</v>
      </c>
      <c r="C23" s="155" t="s">
        <v>2637</v>
      </c>
      <c r="D23" s="158" t="s">
        <v>2638</v>
      </c>
      <c r="E23" s="161" t="s">
        <v>2639</v>
      </c>
      <c r="F23" s="164" t="s">
        <v>2580</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2571</v>
      </c>
      <c r="B24" s="153" t="s">
        <v>2640</v>
      </c>
      <c r="C24" s="151" t="s">
        <v>2641</v>
      </c>
      <c r="D24" s="157" t="s">
        <v>2642</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2571</v>
      </c>
      <c r="B25" s="154" t="s">
        <v>2640</v>
      </c>
      <c r="C25" s="155" t="s">
        <v>2643</v>
      </c>
      <c r="D25" s="158" t="s">
        <v>2644</v>
      </c>
      <c r="E25" s="161" t="s">
        <v>2645</v>
      </c>
      <c r="F25" s="164" t="s">
        <v>2580</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2571</v>
      </c>
      <c r="B26" s="154" t="s">
        <v>2640</v>
      </c>
      <c r="C26" s="155" t="s">
        <v>2646</v>
      </c>
      <c r="D26" s="158" t="s">
        <v>2647</v>
      </c>
      <c r="E26" s="161" t="s">
        <v>2648</v>
      </c>
      <c r="F26" s="164" t="s">
        <v>2580</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2571</v>
      </c>
      <c r="B27" s="154" t="s">
        <v>2640</v>
      </c>
      <c r="C27" s="155" t="s">
        <v>2649</v>
      </c>
      <c r="D27" s="158" t="s">
        <v>2650</v>
      </c>
      <c r="E27" s="161" t="s">
        <v>2651</v>
      </c>
      <c r="F27" s="164" t="s">
        <v>2584</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2571</v>
      </c>
      <c r="B28" s="154" t="s">
        <v>2640</v>
      </c>
      <c r="C28" s="155" t="s">
        <v>2652</v>
      </c>
      <c r="D28" s="158" t="s">
        <v>2653</v>
      </c>
      <c r="E28" s="161" t="s">
        <v>2654</v>
      </c>
      <c r="F28" s="164" t="s">
        <v>2580</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2571</v>
      </c>
      <c r="B29" s="153" t="s">
        <v>2655</v>
      </c>
      <c r="C29" s="151" t="s">
        <v>2656</v>
      </c>
      <c r="D29" s="157" t="s">
        <v>2657</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2571</v>
      </c>
      <c r="B30" s="154" t="s">
        <v>2655</v>
      </c>
      <c r="C30" s="155" t="s">
        <v>2658</v>
      </c>
      <c r="D30" s="158" t="s">
        <v>2659</v>
      </c>
      <c r="E30" s="161" t="s">
        <v>2660</v>
      </c>
      <c r="F30" s="164" t="s">
        <v>2594</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2571</v>
      </c>
      <c r="B31" s="154" t="s">
        <v>2655</v>
      </c>
      <c r="C31" s="155" t="s">
        <v>2661</v>
      </c>
      <c r="D31" s="158" t="s">
        <v>2662</v>
      </c>
      <c r="E31" s="161" t="s">
        <v>2663</v>
      </c>
      <c r="F31" s="164" t="s">
        <v>2594</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2571</v>
      </c>
      <c r="B32" s="154" t="s">
        <v>2655</v>
      </c>
      <c r="C32" s="155" t="s">
        <v>2664</v>
      </c>
      <c r="D32" s="158" t="s">
        <v>2665</v>
      </c>
      <c r="E32" s="161" t="s">
        <v>2666</v>
      </c>
      <c r="F32" s="164" t="s">
        <v>2594</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2571</v>
      </c>
      <c r="B33" s="154" t="s">
        <v>2655</v>
      </c>
      <c r="C33" s="155" t="s">
        <v>2667</v>
      </c>
      <c r="D33" s="158" t="s">
        <v>2668</v>
      </c>
      <c r="E33" s="161" t="s">
        <v>2669</v>
      </c>
      <c r="F33" s="164" t="s">
        <v>2594</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2571</v>
      </c>
      <c r="B34" s="154" t="s">
        <v>2655</v>
      </c>
      <c r="C34" s="155" t="s">
        <v>2670</v>
      </c>
      <c r="D34" s="158" t="s">
        <v>2671</v>
      </c>
      <c r="E34" s="161" t="s">
        <v>2672</v>
      </c>
      <c r="F34" s="164" t="s">
        <v>2594</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2571</v>
      </c>
      <c r="B35" s="154" t="s">
        <v>2655</v>
      </c>
      <c r="C35" s="155" t="s">
        <v>2673</v>
      </c>
      <c r="D35" s="158" t="s">
        <v>2674</v>
      </c>
      <c r="E35" s="161" t="s">
        <v>2675</v>
      </c>
      <c r="F35" s="164" t="s">
        <v>2594</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2571</v>
      </c>
      <c r="B36" s="154" t="s">
        <v>2655</v>
      </c>
      <c r="C36" s="155" t="s">
        <v>2676</v>
      </c>
      <c r="D36" s="158" t="s">
        <v>2677</v>
      </c>
      <c r="E36" s="161" t="s">
        <v>2678</v>
      </c>
      <c r="F36" s="164" t="s">
        <v>2594</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2571</v>
      </c>
      <c r="B37" s="154" t="s">
        <v>2655</v>
      </c>
      <c r="C37" s="155" t="s">
        <v>2679</v>
      </c>
      <c r="D37" s="158" t="s">
        <v>2680</v>
      </c>
      <c r="E37" s="161" t="s">
        <v>2681</v>
      </c>
      <c r="F37" s="164" t="s">
        <v>2594</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2571</v>
      </c>
      <c r="B38" s="154" t="s">
        <v>2655</v>
      </c>
      <c r="C38" s="155" t="s">
        <v>2682</v>
      </c>
      <c r="D38" s="158" t="s">
        <v>2683</v>
      </c>
      <c r="E38" s="161" t="s">
        <v>2684</v>
      </c>
      <c r="F38" s="164" t="s">
        <v>2594</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2571</v>
      </c>
      <c r="B39" s="154" t="s">
        <v>2655</v>
      </c>
      <c r="C39" s="155" t="s">
        <v>2685</v>
      </c>
      <c r="D39" s="158" t="s">
        <v>2686</v>
      </c>
      <c r="E39" s="161" t="s">
        <v>2687</v>
      </c>
      <c r="F39" s="164" t="s">
        <v>2594</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2688</v>
      </c>
      <c r="B40" s="152" t="s">
        <v>21</v>
      </c>
      <c r="C40" s="150" t="s">
        <v>2689</v>
      </c>
      <c r="D40" s="156" t="s">
        <v>2690</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2688</v>
      </c>
      <c r="B41" s="153" t="s">
        <v>2691</v>
      </c>
      <c r="C41" s="151" t="s">
        <v>2692</v>
      </c>
      <c r="D41" s="157" t="s">
        <v>2693</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2688</v>
      </c>
      <c r="B42" s="154" t="s">
        <v>2691</v>
      </c>
      <c r="C42" s="155" t="s">
        <v>2694</v>
      </c>
      <c r="D42" s="158" t="s">
        <v>2695</v>
      </c>
      <c r="E42" s="161" t="s">
        <v>2696</v>
      </c>
      <c r="F42" s="164" t="s">
        <v>2580</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2688</v>
      </c>
      <c r="B43" s="154" t="s">
        <v>2691</v>
      </c>
      <c r="C43" s="155" t="s">
        <v>2697</v>
      </c>
      <c r="D43" s="158" t="s">
        <v>2698</v>
      </c>
      <c r="E43" s="161" t="s">
        <v>2699</v>
      </c>
      <c r="F43" s="164" t="s">
        <v>2580</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2688</v>
      </c>
      <c r="B44" s="154" t="s">
        <v>2691</v>
      </c>
      <c r="C44" s="155" t="s">
        <v>2700</v>
      </c>
      <c r="D44" s="158" t="s">
        <v>2701</v>
      </c>
      <c r="E44" s="161" t="s">
        <v>2702</v>
      </c>
      <c r="F44" s="164" t="s">
        <v>2584</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2688</v>
      </c>
      <c r="B45" s="154" t="s">
        <v>2691</v>
      </c>
      <c r="C45" s="155" t="s">
        <v>2703</v>
      </c>
      <c r="D45" s="158" t="s">
        <v>2704</v>
      </c>
      <c r="E45" s="161" t="s">
        <v>2705</v>
      </c>
      <c r="F45" s="164" t="s">
        <v>2594</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2688</v>
      </c>
      <c r="B46" s="154" t="s">
        <v>2691</v>
      </c>
      <c r="C46" s="155" t="s">
        <v>2706</v>
      </c>
      <c r="D46" s="158" t="s">
        <v>2707</v>
      </c>
      <c r="E46" s="161" t="s">
        <v>2708</v>
      </c>
      <c r="F46" s="164" t="s">
        <v>2580</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2688</v>
      </c>
      <c r="B47" s="154" t="s">
        <v>2691</v>
      </c>
      <c r="C47" s="155" t="s">
        <v>2709</v>
      </c>
      <c r="D47" s="158" t="s">
        <v>2710</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2688</v>
      </c>
      <c r="B48" s="154" t="s">
        <v>2691</v>
      </c>
      <c r="C48" s="155" t="s">
        <v>2711</v>
      </c>
      <c r="D48" s="158" t="s">
        <v>2712</v>
      </c>
      <c r="E48" s="161" t="s">
        <v>2713</v>
      </c>
      <c r="F48" s="164" t="s">
        <v>2580</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2688</v>
      </c>
      <c r="B49" s="154" t="s">
        <v>2691</v>
      </c>
      <c r="C49" s="155" t="s">
        <v>2714</v>
      </c>
      <c r="D49" s="158" t="s">
        <v>2715</v>
      </c>
      <c r="E49" s="161" t="s">
        <v>2716</v>
      </c>
      <c r="F49" s="164" t="s">
        <v>2584</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2688</v>
      </c>
      <c r="B50" s="153" t="s">
        <v>2717</v>
      </c>
      <c r="C50" s="151" t="s">
        <v>2718</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2688</v>
      </c>
      <c r="B51" s="154" t="s">
        <v>2717</v>
      </c>
      <c r="C51" s="155" t="s">
        <v>2719</v>
      </c>
      <c r="D51" s="158" t="s">
        <v>2720</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2688</v>
      </c>
      <c r="B52" s="154" t="s">
        <v>2717</v>
      </c>
      <c r="C52" s="155" t="s">
        <v>2721</v>
      </c>
      <c r="D52" s="158" t="s">
        <v>2722</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2688</v>
      </c>
      <c r="B53" s="154" t="s">
        <v>2717</v>
      </c>
      <c r="C53" s="155" t="s">
        <v>2723</v>
      </c>
      <c r="D53" s="158" t="s">
        <v>2724</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2688</v>
      </c>
      <c r="B54" s="154" t="s">
        <v>2717</v>
      </c>
      <c r="C54" s="155" t="s">
        <v>2725</v>
      </c>
      <c r="D54" s="158" t="s">
        <v>2726</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2688</v>
      </c>
      <c r="B55" s="154" t="s">
        <v>2717</v>
      </c>
      <c r="C55" s="155" t="s">
        <v>2727</v>
      </c>
      <c r="D55" s="158" t="s">
        <v>2728</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2688</v>
      </c>
      <c r="B56" s="153" t="s">
        <v>842</v>
      </c>
      <c r="C56" s="151" t="s">
        <v>2729</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2688</v>
      </c>
      <c r="B57" s="154" t="s">
        <v>842</v>
      </c>
      <c r="C57" s="155" t="s">
        <v>2730</v>
      </c>
      <c r="D57" s="158" t="s">
        <v>2731</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2688</v>
      </c>
      <c r="B58" s="154" t="s">
        <v>842</v>
      </c>
      <c r="C58" s="155" t="s">
        <v>2732</v>
      </c>
      <c r="D58" s="158" t="s">
        <v>2733</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2688</v>
      </c>
      <c r="B59" s="154" t="s">
        <v>842</v>
      </c>
      <c r="C59" s="155" t="s">
        <v>2734</v>
      </c>
      <c r="D59" s="158" t="s">
        <v>2735</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2688</v>
      </c>
      <c r="B60" s="154" t="s">
        <v>842</v>
      </c>
      <c r="C60" s="155" t="s">
        <v>2736</v>
      </c>
      <c r="D60" s="158" t="s">
        <v>2737</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2688</v>
      </c>
      <c r="B61" s="153" t="s">
        <v>2738</v>
      </c>
      <c r="C61" s="151" t="s">
        <v>2739</v>
      </c>
      <c r="D61" s="157" t="s">
        <v>2740</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2688</v>
      </c>
      <c r="B62" s="154" t="s">
        <v>2738</v>
      </c>
      <c r="C62" s="155" t="s">
        <v>2741</v>
      </c>
      <c r="D62" s="158" t="s">
        <v>2742</v>
      </c>
      <c r="E62" s="161" t="s">
        <v>2743</v>
      </c>
      <c r="F62" s="164" t="s">
        <v>2580</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2688</v>
      </c>
      <c r="B63" s="154" t="s">
        <v>2738</v>
      </c>
      <c r="C63" s="155" t="s">
        <v>2744</v>
      </c>
      <c r="D63" s="158" t="s">
        <v>2745</v>
      </c>
      <c r="E63" s="161" t="s">
        <v>2746</v>
      </c>
      <c r="F63" s="164" t="s">
        <v>2584</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2688</v>
      </c>
      <c r="B64" s="154" t="s">
        <v>2738</v>
      </c>
      <c r="C64" s="155" t="s">
        <v>2747</v>
      </c>
      <c r="D64" s="158" t="s">
        <v>2748</v>
      </c>
      <c r="E64" s="161" t="s">
        <v>2749</v>
      </c>
      <c r="F64" s="164" t="s">
        <v>2580</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2688</v>
      </c>
      <c r="B65" s="154" t="s">
        <v>2738</v>
      </c>
      <c r="C65" s="155" t="s">
        <v>2750</v>
      </c>
      <c r="D65" s="158" t="s">
        <v>2751</v>
      </c>
      <c r="E65" s="161" t="s">
        <v>2752</v>
      </c>
      <c r="F65" s="164" t="s">
        <v>2580</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2688</v>
      </c>
      <c r="B66" s="153" t="s">
        <v>2346</v>
      </c>
      <c r="C66" s="151" t="s">
        <v>2753</v>
      </c>
      <c r="D66" s="157" t="s">
        <v>2754</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2688</v>
      </c>
      <c r="B67" s="154" t="s">
        <v>2346</v>
      </c>
      <c r="C67" s="155" t="s">
        <v>2755</v>
      </c>
      <c r="D67" s="158" t="s">
        <v>2756</v>
      </c>
      <c r="E67" s="161" t="s">
        <v>2757</v>
      </c>
      <c r="F67" s="164" t="s">
        <v>2580</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2688</v>
      </c>
      <c r="B68" s="154" t="s">
        <v>2346</v>
      </c>
      <c r="C68" s="155" t="s">
        <v>2758</v>
      </c>
      <c r="D68" s="158" t="s">
        <v>2759</v>
      </c>
      <c r="E68" s="161" t="s">
        <v>2760</v>
      </c>
      <c r="F68" s="164" t="s">
        <v>2580</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2688</v>
      </c>
      <c r="B69" s="154" t="s">
        <v>2346</v>
      </c>
      <c r="C69" s="155" t="s">
        <v>2761</v>
      </c>
      <c r="D69" s="158" t="s">
        <v>2762</v>
      </c>
      <c r="E69" s="161" t="s">
        <v>2763</v>
      </c>
      <c r="F69" s="164" t="s">
        <v>2584</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2688</v>
      </c>
      <c r="B70" s="154" t="s">
        <v>2346</v>
      </c>
      <c r="C70" s="155" t="s">
        <v>2764</v>
      </c>
      <c r="D70" s="158" t="s">
        <v>2765</v>
      </c>
      <c r="E70" s="161" t="s">
        <v>2766</v>
      </c>
      <c r="F70" s="164" t="s">
        <v>2580</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2688</v>
      </c>
      <c r="B71" s="154" t="s">
        <v>2346</v>
      </c>
      <c r="C71" s="155" t="s">
        <v>2767</v>
      </c>
      <c r="D71" s="158" t="s">
        <v>2768</v>
      </c>
      <c r="E71" s="161" t="s">
        <v>2769</v>
      </c>
      <c r="F71" s="164" t="s">
        <v>2580</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2688</v>
      </c>
      <c r="B72" s="154" t="s">
        <v>2346</v>
      </c>
      <c r="C72" s="155" t="s">
        <v>2770</v>
      </c>
      <c r="D72" s="158" t="s">
        <v>2771</v>
      </c>
      <c r="E72" s="161" t="s">
        <v>2772</v>
      </c>
      <c r="F72" s="164" t="s">
        <v>2580</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2688</v>
      </c>
      <c r="B73" s="154" t="s">
        <v>2346</v>
      </c>
      <c r="C73" s="155" t="s">
        <v>2773</v>
      </c>
      <c r="D73" s="158" t="s">
        <v>2774</v>
      </c>
      <c r="E73" s="161" t="s">
        <v>2775</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2688</v>
      </c>
      <c r="B74" s="154" t="s">
        <v>2346</v>
      </c>
      <c r="C74" s="155" t="s">
        <v>2776</v>
      </c>
      <c r="D74" s="158" t="s">
        <v>2777</v>
      </c>
      <c r="E74" s="161" t="s">
        <v>2778</v>
      </c>
      <c r="F74" s="164" t="s">
        <v>2584</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2688</v>
      </c>
      <c r="B75" s="154" t="s">
        <v>2346</v>
      </c>
      <c r="C75" s="155" t="s">
        <v>2779</v>
      </c>
      <c r="D75" s="158" t="s">
        <v>2780</v>
      </c>
      <c r="E75" s="161" t="s">
        <v>2781</v>
      </c>
      <c r="F75" s="164" t="s">
        <v>2594</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2688</v>
      </c>
      <c r="B76" s="154" t="s">
        <v>2346</v>
      </c>
      <c r="C76" s="155" t="s">
        <v>2782</v>
      </c>
      <c r="D76" s="158" t="s">
        <v>2783</v>
      </c>
      <c r="E76" s="161" t="s">
        <v>2784</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2688</v>
      </c>
      <c r="B77" s="153" t="s">
        <v>2616</v>
      </c>
      <c r="C77" s="151" t="s">
        <v>2785</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2688</v>
      </c>
      <c r="B78" s="154" t="s">
        <v>2616</v>
      </c>
      <c r="C78" s="155" t="s">
        <v>2786</v>
      </c>
      <c r="D78" s="158" t="s">
        <v>2787</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2688</v>
      </c>
      <c r="B79" s="154" t="s">
        <v>2616</v>
      </c>
      <c r="C79" s="155" t="s">
        <v>2788</v>
      </c>
      <c r="D79" s="158" t="s">
        <v>2789</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2688</v>
      </c>
      <c r="B80" s="154" t="s">
        <v>2616</v>
      </c>
      <c r="C80" s="155" t="s">
        <v>2790</v>
      </c>
      <c r="D80" s="158" t="s">
        <v>2791</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2688</v>
      </c>
      <c r="B81" s="153" t="s">
        <v>2544</v>
      </c>
      <c r="C81" s="151" t="s">
        <v>2792</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2688</v>
      </c>
      <c r="B82" s="154" t="s">
        <v>2544</v>
      </c>
      <c r="C82" s="155" t="s">
        <v>2793</v>
      </c>
      <c r="D82" s="158" t="s">
        <v>2794</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2688</v>
      </c>
      <c r="B83" s="154" t="s">
        <v>2544</v>
      </c>
      <c r="C83" s="155" t="s">
        <v>2795</v>
      </c>
      <c r="D83" s="158" t="s">
        <v>2796</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2688</v>
      </c>
      <c r="B84" s="154" t="s">
        <v>2544</v>
      </c>
      <c r="C84" s="155" t="s">
        <v>2797</v>
      </c>
      <c r="D84" s="158" t="s">
        <v>2798</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2688</v>
      </c>
      <c r="B85" s="154" t="s">
        <v>2544</v>
      </c>
      <c r="C85" s="155" t="s">
        <v>2799</v>
      </c>
      <c r="D85" s="158" t="s">
        <v>2800</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2688</v>
      </c>
      <c r="B86" s="154" t="s">
        <v>2544</v>
      </c>
      <c r="C86" s="155" t="s">
        <v>2801</v>
      </c>
      <c r="D86" s="158" t="s">
        <v>2802</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2803</v>
      </c>
      <c r="B87" s="152" t="s">
        <v>21</v>
      </c>
      <c r="C87" s="150" t="s">
        <v>2804</v>
      </c>
      <c r="D87" s="156" t="s">
        <v>2805</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2803</v>
      </c>
      <c r="B88" s="153" t="s">
        <v>2806</v>
      </c>
      <c r="C88" s="151" t="s">
        <v>2807</v>
      </c>
      <c r="D88" s="157" t="s">
        <v>2808</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2803</v>
      </c>
      <c r="B89" s="154" t="s">
        <v>2806</v>
      </c>
      <c r="C89" s="155" t="s">
        <v>2809</v>
      </c>
      <c r="D89" s="158" t="s">
        <v>2810</v>
      </c>
      <c r="E89" s="161" t="s">
        <v>2811</v>
      </c>
      <c r="F89" s="164" t="s">
        <v>2580</v>
      </c>
      <c r="G89" s="167">
        <f>IF(COUNTIF(H89:AU89,"&lt;&gt;")=0,"",SUMPRODUCT(((Recommendations[ImplStatus]="Implemented")+(Recommendations[ImplStatus]="Compensated"))*ISNUMBER(MATCH(Recommendations[Id],H89:AU89,0)))/COUNTIF(H89:AU89,"&lt;&gt;"))</f>
        <v>0</v>
      </c>
      <c r="H89" s="170" t="s">
        <v>50</v>
      </c>
      <c r="I89" s="170" t="s">
        <v>104</v>
      </c>
      <c r="J89" s="170" t="s">
        <v>109</v>
      </c>
      <c r="K89" s="170" t="s">
        <v>114</v>
      </c>
      <c r="L89" s="170" t="s">
        <v>119</v>
      </c>
      <c r="M89" s="170" t="s">
        <v>123</v>
      </c>
      <c r="N89" s="170" t="s">
        <v>132</v>
      </c>
      <c r="O89" s="170" t="s">
        <v>137</v>
      </c>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2803</v>
      </c>
      <c r="B90" s="154" t="s">
        <v>2806</v>
      </c>
      <c r="C90" s="155" t="s">
        <v>2812</v>
      </c>
      <c r="D90" s="158" t="s">
        <v>2813</v>
      </c>
      <c r="E90" s="161" t="s">
        <v>2814</v>
      </c>
      <c r="F90" s="164" t="s">
        <v>2584</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2803</v>
      </c>
      <c r="B91" s="154" t="s">
        <v>2806</v>
      </c>
      <c r="C91" s="155" t="s">
        <v>2815</v>
      </c>
      <c r="D91" s="158" t="s">
        <v>2816</v>
      </c>
      <c r="E91" s="161" t="s">
        <v>2817</v>
      </c>
      <c r="F91" s="164" t="s">
        <v>2580</v>
      </c>
      <c r="G91" s="167">
        <f>IF(COUNTIF(H91:AU91,"&lt;&gt;")=0,"",SUMPRODUCT(((Recommendations[ImplStatus]="Implemented")+(Recommendations[ImplStatus]="Compensated"))*ISNUMBER(MATCH(Recommendations[Id],H91:AU91,0)))/COUNTIF(H91:AU91,"&lt;&gt;"))</f>
        <v>0</v>
      </c>
      <c r="H91" s="170" t="s">
        <v>55</v>
      </c>
      <c r="I91" s="170" t="s">
        <v>162</v>
      </c>
      <c r="J91" s="170" t="s">
        <v>167</v>
      </c>
      <c r="K91" s="170" t="s">
        <v>177</v>
      </c>
      <c r="L91" s="170" t="s">
        <v>182</v>
      </c>
      <c r="M91" s="170" t="s">
        <v>205</v>
      </c>
      <c r="N91" s="170" t="s">
        <v>215</v>
      </c>
      <c r="O91" s="170" t="s">
        <v>226</v>
      </c>
      <c r="P91" s="170" t="s">
        <v>480</v>
      </c>
      <c r="Q91" s="170" t="s">
        <v>613</v>
      </c>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2803</v>
      </c>
      <c r="B92" s="154" t="s">
        <v>2806</v>
      </c>
      <c r="C92" s="155" t="s">
        <v>2818</v>
      </c>
      <c r="D92" s="158" t="s">
        <v>2819</v>
      </c>
      <c r="E92" s="161" t="s">
        <v>2820</v>
      </c>
      <c r="F92" s="164" t="s">
        <v>2580</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2803</v>
      </c>
      <c r="B93" s="154" t="s">
        <v>2806</v>
      </c>
      <c r="C93" s="155" t="s">
        <v>2821</v>
      </c>
      <c r="D93" s="158" t="s">
        <v>2822</v>
      </c>
      <c r="E93" s="161" t="s">
        <v>2823</v>
      </c>
      <c r="F93" s="164" t="s">
        <v>2580</v>
      </c>
      <c r="G93" s="167">
        <f>IF(COUNTIF(H93:AU93,"&lt;&gt;")=0,"",SUMPRODUCT(((Recommendations[ImplStatus]="Implemented")+(Recommendations[ImplStatus]="Compensated"))*ISNUMBER(MATCH(Recommendations[Id],H93:AU93,0)))/COUNTIF(H93:AU93,"&lt;&gt;"))</f>
        <v>0</v>
      </c>
      <c r="H93" s="170" t="s">
        <v>14</v>
      </c>
      <c r="I93" s="170" t="s">
        <v>25</v>
      </c>
      <c r="J93" s="170" t="s">
        <v>30</v>
      </c>
      <c r="K93" s="170" t="s">
        <v>35</v>
      </c>
      <c r="L93" s="170" t="s">
        <v>40</v>
      </c>
      <c r="M93" s="170" t="s">
        <v>45</v>
      </c>
      <c r="N93" s="170" t="s">
        <v>60</v>
      </c>
      <c r="O93" s="170" t="s">
        <v>88</v>
      </c>
      <c r="P93" s="170" t="s">
        <v>99</v>
      </c>
      <c r="Q93" s="170" t="s">
        <v>142</v>
      </c>
      <c r="R93" s="170" t="s">
        <v>220</v>
      </c>
      <c r="S93" s="170" t="s">
        <v>296</v>
      </c>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2803</v>
      </c>
      <c r="B94" s="154" t="s">
        <v>2806</v>
      </c>
      <c r="C94" s="155" t="s">
        <v>2824</v>
      </c>
      <c r="D94" s="158" t="s">
        <v>2825</v>
      </c>
      <c r="E94" s="161" t="s">
        <v>2826</v>
      </c>
      <c r="F94" s="164" t="s">
        <v>2584</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2803</v>
      </c>
      <c r="B95" s="153" t="s">
        <v>2827</v>
      </c>
      <c r="C95" s="151" t="s">
        <v>2828</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2803</v>
      </c>
      <c r="B96" s="154" t="s">
        <v>2827</v>
      </c>
      <c r="C96" s="155" t="s">
        <v>2829</v>
      </c>
      <c r="D96" s="158" t="s">
        <v>2830</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2803</v>
      </c>
      <c r="B97" s="154" t="s">
        <v>2827</v>
      </c>
      <c r="C97" s="155" t="s">
        <v>2831</v>
      </c>
      <c r="D97" s="158" t="s">
        <v>2832</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2803</v>
      </c>
      <c r="B98" s="154" t="s">
        <v>2827</v>
      </c>
      <c r="C98" s="155" t="s">
        <v>2833</v>
      </c>
      <c r="D98" s="158" t="s">
        <v>2834</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2803</v>
      </c>
      <c r="B99" s="154" t="s">
        <v>2827</v>
      </c>
      <c r="C99" s="155" t="s">
        <v>2835</v>
      </c>
      <c r="D99" s="158" t="s">
        <v>2836</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2803</v>
      </c>
      <c r="B100" s="154" t="s">
        <v>2827</v>
      </c>
      <c r="C100" s="155" t="s">
        <v>2837</v>
      </c>
      <c r="D100" s="158" t="s">
        <v>2838</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2803</v>
      </c>
      <c r="B101" s="154" t="s">
        <v>2827</v>
      </c>
      <c r="C101" s="155" t="s">
        <v>2839</v>
      </c>
      <c r="D101" s="158" t="s">
        <v>2840</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2803</v>
      </c>
      <c r="B102" s="154" t="s">
        <v>2827</v>
      </c>
      <c r="C102" s="155" t="s">
        <v>2841</v>
      </c>
      <c r="D102" s="158" t="s">
        <v>2842</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2803</v>
      </c>
      <c r="B103" s="153" t="s">
        <v>1987</v>
      </c>
      <c r="C103" s="151" t="s">
        <v>2843</v>
      </c>
      <c r="D103" s="157" t="s">
        <v>2844</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2803</v>
      </c>
      <c r="B104" s="154" t="s">
        <v>1987</v>
      </c>
      <c r="C104" s="155" t="s">
        <v>2845</v>
      </c>
      <c r="D104" s="158" t="s">
        <v>2846</v>
      </c>
      <c r="E104" s="161" t="s">
        <v>2847</v>
      </c>
      <c r="F104" s="164" t="s">
        <v>2580</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2803</v>
      </c>
      <c r="B105" s="154" t="s">
        <v>1987</v>
      </c>
      <c r="C105" s="155" t="s">
        <v>2848</v>
      </c>
      <c r="D105" s="158" t="s">
        <v>2849</v>
      </c>
      <c r="E105" s="161" t="s">
        <v>2850</v>
      </c>
      <c r="F105" s="164" t="s">
        <v>2584</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2803</v>
      </c>
      <c r="B106" s="154" t="s">
        <v>1987</v>
      </c>
      <c r="C106" s="155" t="s">
        <v>2851</v>
      </c>
      <c r="D106" s="158" t="s">
        <v>2852</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2803</v>
      </c>
      <c r="B107" s="154" t="s">
        <v>1987</v>
      </c>
      <c r="C107" s="155" t="s">
        <v>2853</v>
      </c>
      <c r="D107" s="158" t="s">
        <v>2854</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2803</v>
      </c>
      <c r="B108" s="154" t="s">
        <v>1987</v>
      </c>
      <c r="C108" s="155" t="s">
        <v>2855</v>
      </c>
      <c r="D108" s="158" t="s">
        <v>2856</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2803</v>
      </c>
      <c r="B109" s="153" t="s">
        <v>2857</v>
      </c>
      <c r="C109" s="151" t="s">
        <v>2858</v>
      </c>
      <c r="D109" s="157" t="s">
        <v>2859</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2803</v>
      </c>
      <c r="B110" s="154" t="s">
        <v>2857</v>
      </c>
      <c r="C110" s="155" t="s">
        <v>2860</v>
      </c>
      <c r="D110" s="158" t="s">
        <v>2861</v>
      </c>
      <c r="E110" s="161" t="s">
        <v>2862</v>
      </c>
      <c r="F110" s="164" t="s">
        <v>2580</v>
      </c>
      <c r="G110" s="167" t="str">
        <f>IF(COUNTIF(H110:AU110,"&lt;&gt;")=0,"",SUMPRODUCT(((Recommendations[ImplStatus]="Implemented")+(Recommendations[ImplStatus]="Compensated"))*ISNUMBER(MATCH(Recommendations[Id],H110:AU110,0)))/COUNTIF(H110:AU110,"&lt;&gt;"))</f>
        <v/>
      </c>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2803</v>
      </c>
      <c r="B111" s="154" t="s">
        <v>2857</v>
      </c>
      <c r="C111" s="155" t="s">
        <v>2863</v>
      </c>
      <c r="D111" s="158" t="s">
        <v>2864</v>
      </c>
      <c r="E111" s="161" t="s">
        <v>2865</v>
      </c>
      <c r="F111" s="164" t="s">
        <v>2580</v>
      </c>
      <c r="G111" s="167">
        <f>IF(COUNTIF(H111:AU111,"&lt;&gt;")=0,"",SUMPRODUCT(((Recommendations[ImplStatus]="Implemented")+(Recommendations[ImplStatus]="Compensated"))*ISNUMBER(MATCH(Recommendations[Id],H111:AU111,0)))/COUNTIF(H111:AU111,"&lt;&gt;"))</f>
        <v>0</v>
      </c>
      <c r="H111" s="170" t="s">
        <v>162</v>
      </c>
      <c r="I111" s="170" t="s">
        <v>167</v>
      </c>
      <c r="J111" s="170" t="s">
        <v>177</v>
      </c>
      <c r="K111" s="170" t="s">
        <v>182</v>
      </c>
      <c r="L111" s="170" t="s">
        <v>480</v>
      </c>
      <c r="M111" s="170"/>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2803</v>
      </c>
      <c r="B112" s="154" t="s">
        <v>2857</v>
      </c>
      <c r="C112" s="155" t="s">
        <v>2866</v>
      </c>
      <c r="D112" s="158" t="s">
        <v>2867</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2803</v>
      </c>
      <c r="B113" s="154" t="s">
        <v>2857</v>
      </c>
      <c r="C113" s="155" t="s">
        <v>2868</v>
      </c>
      <c r="D113" s="158" t="s">
        <v>2869</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2803</v>
      </c>
      <c r="B114" s="154" t="s">
        <v>2857</v>
      </c>
      <c r="C114" s="155" t="s">
        <v>2870</v>
      </c>
      <c r="D114" s="158" t="s">
        <v>2871</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2803</v>
      </c>
      <c r="B115" s="154" t="s">
        <v>2857</v>
      </c>
      <c r="C115" s="155" t="s">
        <v>2872</v>
      </c>
      <c r="D115" s="158" t="s">
        <v>2873</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2803</v>
      </c>
      <c r="B116" s="154" t="s">
        <v>2857</v>
      </c>
      <c r="C116" s="155" t="s">
        <v>2874</v>
      </c>
      <c r="D116" s="158" t="s">
        <v>2875</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2803</v>
      </c>
      <c r="B117" s="154" t="s">
        <v>2857</v>
      </c>
      <c r="C117" s="155" t="s">
        <v>2876</v>
      </c>
      <c r="D117" s="158" t="s">
        <v>2877</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2803</v>
      </c>
      <c r="B118" s="154" t="s">
        <v>2857</v>
      </c>
      <c r="C118" s="155" t="s">
        <v>2878</v>
      </c>
      <c r="D118" s="158" t="s">
        <v>2879</v>
      </c>
      <c r="E118" s="161" t="s">
        <v>2880</v>
      </c>
      <c r="F118" s="164" t="s">
        <v>2580</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2803</v>
      </c>
      <c r="B119" s="154" t="s">
        <v>2857</v>
      </c>
      <c r="C119" s="155" t="s">
        <v>2881</v>
      </c>
      <c r="D119" s="158" t="s">
        <v>2882</v>
      </c>
      <c r="E119" s="161" t="s">
        <v>2883</v>
      </c>
      <c r="F119" s="164" t="s">
        <v>2580</v>
      </c>
      <c r="G119" s="167">
        <f>IF(COUNTIF(H119:AU119,"&lt;&gt;")=0,"",SUMPRODUCT(((Recommendations[ImplStatus]="Implemented")+(Recommendations[ImplStatus]="Compensated"))*ISNUMBER(MATCH(Recommendations[Id],H119:AU119,0)))/COUNTIF(H119:AU119,"&lt;&gt;"))</f>
        <v>0</v>
      </c>
      <c r="H119" s="170" t="s">
        <v>210</v>
      </c>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2803</v>
      </c>
      <c r="B120" s="153" t="s">
        <v>2884</v>
      </c>
      <c r="C120" s="151" t="s">
        <v>2885</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2803</v>
      </c>
      <c r="B121" s="154" t="s">
        <v>2884</v>
      </c>
      <c r="C121" s="155" t="s">
        <v>2886</v>
      </c>
      <c r="D121" s="158" t="s">
        <v>2887</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2803</v>
      </c>
      <c r="B122" s="154" t="s">
        <v>2884</v>
      </c>
      <c r="C122" s="155" t="s">
        <v>2888</v>
      </c>
      <c r="D122" s="158" t="s">
        <v>2889</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2803</v>
      </c>
      <c r="B123" s="154" t="s">
        <v>2884</v>
      </c>
      <c r="C123" s="155" t="s">
        <v>2890</v>
      </c>
      <c r="D123" s="158" t="s">
        <v>2891</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2803</v>
      </c>
      <c r="B124" s="154" t="s">
        <v>2884</v>
      </c>
      <c r="C124" s="155" t="s">
        <v>2892</v>
      </c>
      <c r="D124" s="158" t="s">
        <v>2893</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2803</v>
      </c>
      <c r="B125" s="154" t="s">
        <v>2884</v>
      </c>
      <c r="C125" s="155" t="s">
        <v>2894</v>
      </c>
      <c r="D125" s="158" t="s">
        <v>2895</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2803</v>
      </c>
      <c r="B126" s="154" t="s">
        <v>2884</v>
      </c>
      <c r="C126" s="155" t="s">
        <v>2896</v>
      </c>
      <c r="D126" s="158" t="s">
        <v>2897</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2803</v>
      </c>
      <c r="B127" s="154" t="s">
        <v>2884</v>
      </c>
      <c r="C127" s="155" t="s">
        <v>2898</v>
      </c>
      <c r="D127" s="158" t="s">
        <v>2899</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2803</v>
      </c>
      <c r="B128" s="154" t="s">
        <v>2884</v>
      </c>
      <c r="C128" s="155" t="s">
        <v>2900</v>
      </c>
      <c r="D128" s="158" t="s">
        <v>2901</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2803</v>
      </c>
      <c r="B129" s="154" t="s">
        <v>2884</v>
      </c>
      <c r="C129" s="155" t="s">
        <v>2902</v>
      </c>
      <c r="D129" s="158" t="s">
        <v>2903</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2803</v>
      </c>
      <c r="B130" s="154" t="s">
        <v>2884</v>
      </c>
      <c r="C130" s="155" t="s">
        <v>2904</v>
      </c>
      <c r="D130" s="158" t="s">
        <v>2905</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2803</v>
      </c>
      <c r="B131" s="154" t="s">
        <v>2884</v>
      </c>
      <c r="C131" s="155" t="s">
        <v>2906</v>
      </c>
      <c r="D131" s="158" t="s">
        <v>2907</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2803</v>
      </c>
      <c r="B132" s="154" t="s">
        <v>2884</v>
      </c>
      <c r="C132" s="155" t="s">
        <v>2908</v>
      </c>
      <c r="D132" s="158" t="s">
        <v>2909</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2803</v>
      </c>
      <c r="B133" s="153" t="s">
        <v>2910</v>
      </c>
      <c r="C133" s="151" t="s">
        <v>2911</v>
      </c>
      <c r="D133" s="157" t="s">
        <v>2912</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2803</v>
      </c>
      <c r="B134" s="154" t="s">
        <v>2910</v>
      </c>
      <c r="C134" s="155" t="s">
        <v>2913</v>
      </c>
      <c r="D134" s="158" t="s">
        <v>2914</v>
      </c>
      <c r="E134" s="161" t="s">
        <v>2915</v>
      </c>
      <c r="F134" s="164" t="s">
        <v>2584</v>
      </c>
      <c r="G134" s="167">
        <f>IF(COUNTIF(H134:AU134,"&lt;&gt;")=0,"",SUMPRODUCT(((Recommendations[ImplStatus]="Implemented")+(Recommendations[ImplStatus]="Compensated"))*ISNUMBER(MATCH(Recommendations[Id],H134:AU134,0)))/COUNTIF(H134:AU134,"&lt;&gt;"))</f>
        <v>0</v>
      </c>
      <c r="H134" s="170" t="s">
        <v>45</v>
      </c>
      <c r="I134" s="170" t="s">
        <v>80</v>
      </c>
      <c r="J134" s="170" t="s">
        <v>85</v>
      </c>
      <c r="K134" s="170" t="s">
        <v>127</v>
      </c>
      <c r="L134" s="170" t="s">
        <v>220</v>
      </c>
      <c r="M134" s="170" t="s">
        <v>247</v>
      </c>
      <c r="N134" s="170" t="s">
        <v>252</v>
      </c>
      <c r="O134" s="170" t="s">
        <v>257</v>
      </c>
      <c r="P134" s="170" t="s">
        <v>262</v>
      </c>
      <c r="Q134" s="170" t="s">
        <v>267</v>
      </c>
      <c r="R134" s="170" t="s">
        <v>272</v>
      </c>
      <c r="S134" s="170" t="s">
        <v>291</v>
      </c>
      <c r="T134" s="170" t="s">
        <v>296</v>
      </c>
      <c r="U134" s="170" t="s">
        <v>301</v>
      </c>
      <c r="V134" s="170" t="s">
        <v>306</v>
      </c>
      <c r="W134" s="170" t="s">
        <v>311</v>
      </c>
      <c r="X134" s="170" t="s">
        <v>316</v>
      </c>
      <c r="Y134" s="170" t="s">
        <v>321</v>
      </c>
      <c r="Z134" s="170" t="s">
        <v>326</v>
      </c>
      <c r="AA134" s="170" t="s">
        <v>331</v>
      </c>
      <c r="AB134" s="170" t="s">
        <v>336</v>
      </c>
      <c r="AC134" s="170" t="s">
        <v>350</v>
      </c>
      <c r="AD134" s="170" t="s">
        <v>355</v>
      </c>
      <c r="AE134" s="170" t="s">
        <v>360</v>
      </c>
      <c r="AF134" s="170" t="s">
        <v>365</v>
      </c>
      <c r="AG134" s="170" t="s">
        <v>370</v>
      </c>
      <c r="AH134" s="170" t="s">
        <v>375</v>
      </c>
      <c r="AI134" s="170" t="s">
        <v>380</v>
      </c>
      <c r="AJ134" s="170" t="s">
        <v>385</v>
      </c>
      <c r="AK134" s="170" t="s">
        <v>390</v>
      </c>
      <c r="AL134" s="170" t="s">
        <v>395</v>
      </c>
      <c r="AM134" s="170" t="s">
        <v>400</v>
      </c>
      <c r="AN134" s="170" t="s">
        <v>405</v>
      </c>
      <c r="AO134" s="170" t="s">
        <v>410</v>
      </c>
      <c r="AP134" s="170" t="s">
        <v>415</v>
      </c>
      <c r="AQ134" s="170" t="s">
        <v>420</v>
      </c>
      <c r="AR134" s="170" t="s">
        <v>425</v>
      </c>
      <c r="AS134" s="170" t="s">
        <v>435</v>
      </c>
      <c r="AT134" s="170" t="s">
        <v>440</v>
      </c>
      <c r="AU134" s="184" t="s">
        <v>445</v>
      </c>
    </row>
    <row r="135" spans="1:47" ht="60" customHeight="1" x14ac:dyDescent="0.35">
      <c r="A135" s="180" t="s">
        <v>2803</v>
      </c>
      <c r="B135" s="154" t="s">
        <v>2910</v>
      </c>
      <c r="C135" s="155" t="s">
        <v>2916</v>
      </c>
      <c r="D135" s="158" t="s">
        <v>2917</v>
      </c>
      <c r="E135" s="161" t="s">
        <v>2918</v>
      </c>
      <c r="F135" s="164" t="s">
        <v>2584</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2803</v>
      </c>
      <c r="B136" s="154" t="s">
        <v>2910</v>
      </c>
      <c r="C136" s="155" t="s">
        <v>2919</v>
      </c>
      <c r="D136" s="158" t="s">
        <v>2920</v>
      </c>
      <c r="E136" s="161" t="s">
        <v>2921</v>
      </c>
      <c r="F136" s="164" t="s">
        <v>2580</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2803</v>
      </c>
      <c r="B137" s="154" t="s">
        <v>2910</v>
      </c>
      <c r="C137" s="155" t="s">
        <v>2922</v>
      </c>
      <c r="D137" s="158" t="s">
        <v>2923</v>
      </c>
      <c r="E137" s="161" t="s">
        <v>2924</v>
      </c>
      <c r="F137" s="164" t="s">
        <v>21</v>
      </c>
      <c r="G137" s="167">
        <f>IF(COUNTIF(H137:AU137,"&lt;&gt;")=0,"",SUMPRODUCT(((Recommendations[ImplStatus]="Implemented")+(Recommendations[ImplStatus]="Compensated"))*ISNUMBER(MATCH(Recommendations[Id],H137:AU137,0)))/COUNTIF(H137:AU137,"&lt;&gt;"))</f>
        <v>0</v>
      </c>
      <c r="H137" s="170" t="s">
        <v>187</v>
      </c>
      <c r="I137" s="170" t="s">
        <v>242</v>
      </c>
      <c r="J137" s="170" t="s">
        <v>430</v>
      </c>
      <c r="K137" s="170" t="s">
        <v>505</v>
      </c>
      <c r="L137" s="170" t="s">
        <v>509</v>
      </c>
      <c r="M137" s="170" t="s">
        <v>544</v>
      </c>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2803</v>
      </c>
      <c r="B138" s="153" t="s">
        <v>2220</v>
      </c>
      <c r="C138" s="151" t="s">
        <v>2925</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2803</v>
      </c>
      <c r="B139" s="154" t="s">
        <v>2220</v>
      </c>
      <c r="C139" s="155" t="s">
        <v>2926</v>
      </c>
      <c r="D139" s="158" t="s">
        <v>2927</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2803</v>
      </c>
      <c r="B140" s="154" t="s">
        <v>2220</v>
      </c>
      <c r="C140" s="155" t="s">
        <v>2928</v>
      </c>
      <c r="D140" s="158" t="s">
        <v>2929</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2803</v>
      </c>
      <c r="B141" s="153" t="s">
        <v>2930</v>
      </c>
      <c r="C141" s="151" t="s">
        <v>2931</v>
      </c>
      <c r="D141" s="157" t="s">
        <v>2932</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2803</v>
      </c>
      <c r="B142" s="154" t="s">
        <v>2930</v>
      </c>
      <c r="C142" s="155" t="s">
        <v>2933</v>
      </c>
      <c r="D142" s="158" t="s">
        <v>2934</v>
      </c>
      <c r="E142" s="161" t="s">
        <v>2935</v>
      </c>
      <c r="F142" s="164" t="s">
        <v>2580</v>
      </c>
      <c r="G142" s="167" t="str">
        <f>IF(COUNTIF(H142:AU142,"&lt;&gt;")=0,"",SUMPRODUCT(((Recommendations[ImplStatus]="Implemented")+(Recommendations[ImplStatus]="Compensated"))*ISNUMBER(MATCH(Recommendations[Id],H142:AU142,0)))/COUNTIF(H142:AU142,"&lt;&gt;"))</f>
        <v/>
      </c>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2803</v>
      </c>
      <c r="B143" s="154" t="s">
        <v>2930</v>
      </c>
      <c r="C143" s="155" t="s">
        <v>2936</v>
      </c>
      <c r="D143" s="158" t="s">
        <v>2937</v>
      </c>
      <c r="E143" s="161" t="s">
        <v>2938</v>
      </c>
      <c r="F143" s="164" t="s">
        <v>2580</v>
      </c>
      <c r="G143" s="167">
        <f>IF(COUNTIF(H143:AU143,"&lt;&gt;")=0,"",SUMPRODUCT(((Recommendations[ImplStatus]="Implemented")+(Recommendations[ImplStatus]="Compensated"))*ISNUMBER(MATCH(Recommendations[Id],H143:AU143,0)))/COUNTIF(H143:AU143,"&lt;&gt;"))</f>
        <v>0</v>
      </c>
      <c r="H143" s="170" t="s">
        <v>628</v>
      </c>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2803</v>
      </c>
      <c r="B144" s="154" t="s">
        <v>2930</v>
      </c>
      <c r="C144" s="155" t="s">
        <v>2939</v>
      </c>
      <c r="D144" s="158" t="s">
        <v>2940</v>
      </c>
      <c r="E144" s="161" t="s">
        <v>2941</v>
      </c>
      <c r="F144" s="164" t="s">
        <v>2584</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2803</v>
      </c>
      <c r="B145" s="154" t="s">
        <v>2930</v>
      </c>
      <c r="C145" s="155" t="s">
        <v>2942</v>
      </c>
      <c r="D145" s="158" t="s">
        <v>2943</v>
      </c>
      <c r="E145" s="161" t="s">
        <v>2944</v>
      </c>
      <c r="F145" s="164" t="s">
        <v>2580</v>
      </c>
      <c r="G145" s="167">
        <f>IF(COUNTIF(H145:AU145,"&lt;&gt;")=0,"",SUMPRODUCT(((Recommendations[ImplStatus]="Implemented")+(Recommendations[ImplStatus]="Compensated"))*ISNUMBER(MATCH(Recommendations[Id],H145:AU145,0)))/COUNTIF(H145:AU145,"&lt;&gt;"))</f>
        <v>0</v>
      </c>
      <c r="H145" s="170" t="s">
        <v>93</v>
      </c>
      <c r="I145" s="170" t="s">
        <v>231</v>
      </c>
      <c r="J145" s="170" t="s">
        <v>237</v>
      </c>
      <c r="K145" s="170" t="s">
        <v>286</v>
      </c>
      <c r="L145" s="170" t="s">
        <v>291</v>
      </c>
      <c r="M145" s="170" t="s">
        <v>306</v>
      </c>
      <c r="N145" s="170" t="s">
        <v>326</v>
      </c>
      <c r="O145" s="170" t="s">
        <v>331</v>
      </c>
      <c r="P145" s="170" t="s">
        <v>336</v>
      </c>
      <c r="Q145" s="170" t="s">
        <v>340</v>
      </c>
      <c r="R145" s="170" t="s">
        <v>345</v>
      </c>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2803</v>
      </c>
      <c r="B146" s="154" t="s">
        <v>2930</v>
      </c>
      <c r="C146" s="155" t="s">
        <v>2945</v>
      </c>
      <c r="D146" s="158" t="s">
        <v>2946</v>
      </c>
      <c r="E146" s="161" t="s">
        <v>2947</v>
      </c>
      <c r="F146" s="164" t="s">
        <v>2580</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2803</v>
      </c>
      <c r="B147" s="154" t="s">
        <v>2930</v>
      </c>
      <c r="C147" s="155" t="s">
        <v>2948</v>
      </c>
      <c r="D147" s="158" t="s">
        <v>2949</v>
      </c>
      <c r="E147" s="161" t="s">
        <v>2950</v>
      </c>
      <c r="F147" s="164" t="s">
        <v>2580</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2803</v>
      </c>
      <c r="B148" s="153" t="s">
        <v>2951</v>
      </c>
      <c r="C148" s="151" t="s">
        <v>2952</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2803</v>
      </c>
      <c r="B149" s="154" t="s">
        <v>2951</v>
      </c>
      <c r="C149" s="155" t="s">
        <v>2953</v>
      </c>
      <c r="D149" s="158" t="s">
        <v>2954</v>
      </c>
      <c r="E149" s="161"/>
      <c r="F149" s="164" t="s">
        <v>21</v>
      </c>
      <c r="G149" s="167">
        <f>IF(COUNTIF(H149:AU149,"&lt;&gt;")=0,"",SUMPRODUCT(((Recommendations[ImplStatus]="Implemented")+(Recommendations[ImplStatus]="Compensated"))*ISNUMBER(MATCH(Recommendations[Id],H149:AU149,0)))/COUNTIF(H149:AU149,"&lt;&gt;"))</f>
        <v>0</v>
      </c>
      <c r="H149" s="170" t="s">
        <v>25</v>
      </c>
      <c r="I149" s="170" t="s">
        <v>30</v>
      </c>
      <c r="J149" s="170" t="s">
        <v>35</v>
      </c>
      <c r="K149" s="170" t="s">
        <v>40</v>
      </c>
      <c r="L149" s="170" t="s">
        <v>60</v>
      </c>
      <c r="M149" s="170" t="s">
        <v>65</v>
      </c>
      <c r="N149" s="170" t="s">
        <v>70</v>
      </c>
      <c r="O149" s="170" t="s">
        <v>75</v>
      </c>
      <c r="P149" s="170" t="s">
        <v>88</v>
      </c>
      <c r="Q149" s="170" t="s">
        <v>142</v>
      </c>
      <c r="R149" s="170" t="s">
        <v>147</v>
      </c>
      <c r="S149" s="170" t="s">
        <v>157</v>
      </c>
      <c r="T149" s="170" t="s">
        <v>172</v>
      </c>
      <c r="U149" s="170" t="s">
        <v>192</v>
      </c>
      <c r="V149" s="170" t="s">
        <v>197</v>
      </c>
      <c r="W149" s="170" t="s">
        <v>201</v>
      </c>
      <c r="X149" s="170" t="s">
        <v>277</v>
      </c>
      <c r="Y149" s="170" t="s">
        <v>282</v>
      </c>
      <c r="Z149" s="170" t="s">
        <v>623</v>
      </c>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2803</v>
      </c>
      <c r="B150" s="154" t="s">
        <v>2951</v>
      </c>
      <c r="C150" s="155" t="s">
        <v>2955</v>
      </c>
      <c r="D150" s="158" t="s">
        <v>2956</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2803</v>
      </c>
      <c r="B151" s="154" t="s">
        <v>2951</v>
      </c>
      <c r="C151" s="155" t="s">
        <v>2957</v>
      </c>
      <c r="D151" s="158" t="s">
        <v>2958</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2803</v>
      </c>
      <c r="B152" s="154" t="s">
        <v>2951</v>
      </c>
      <c r="C152" s="155" t="s">
        <v>2959</v>
      </c>
      <c r="D152" s="158" t="s">
        <v>2960</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2803</v>
      </c>
      <c r="B153" s="154" t="s">
        <v>2951</v>
      </c>
      <c r="C153" s="155" t="s">
        <v>2961</v>
      </c>
      <c r="D153" s="158" t="s">
        <v>2962</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2963</v>
      </c>
      <c r="B154" s="152" t="s">
        <v>21</v>
      </c>
      <c r="C154" s="150" t="s">
        <v>2964</v>
      </c>
      <c r="D154" s="156" t="s">
        <v>2965</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2963</v>
      </c>
      <c r="B155" s="153" t="s">
        <v>2966</v>
      </c>
      <c r="C155" s="151" t="s">
        <v>2967</v>
      </c>
      <c r="D155" s="157" t="s">
        <v>2968</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2963</v>
      </c>
      <c r="B156" s="154" t="s">
        <v>2966</v>
      </c>
      <c r="C156" s="155" t="s">
        <v>2969</v>
      </c>
      <c r="D156" s="158" t="s">
        <v>2970</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2963</v>
      </c>
      <c r="B157" s="154" t="s">
        <v>2966</v>
      </c>
      <c r="C157" s="155" t="s">
        <v>2971</v>
      </c>
      <c r="D157" s="158" t="s">
        <v>2972</v>
      </c>
      <c r="E157" s="161" t="s">
        <v>2973</v>
      </c>
      <c r="F157" s="164" t="s">
        <v>2580</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2963</v>
      </c>
      <c r="B158" s="154" t="s">
        <v>2966</v>
      </c>
      <c r="C158" s="155" t="s">
        <v>2974</v>
      </c>
      <c r="D158" s="158" t="s">
        <v>2975</v>
      </c>
      <c r="E158" s="161" t="s">
        <v>2976</v>
      </c>
      <c r="F158" s="164" t="s">
        <v>2580</v>
      </c>
      <c r="G158" s="167">
        <f>IF(COUNTIF(H158:AU158,"&lt;&gt;")=0,"",SUMPRODUCT(((Recommendations[ImplStatus]="Implemented")+(Recommendations[ImplStatus]="Compensated"))*ISNUMBER(MATCH(Recommendations[Id],H158:AU158,0)))/COUNTIF(H158:AU158,"&lt;&gt;"))</f>
        <v>0</v>
      </c>
      <c r="H158" s="170" t="s">
        <v>65</v>
      </c>
      <c r="I158" s="170" t="s">
        <v>70</v>
      </c>
      <c r="J158" s="170" t="s">
        <v>75</v>
      </c>
      <c r="K158" s="170" t="s">
        <v>147</v>
      </c>
      <c r="L158" s="170" t="s">
        <v>192</v>
      </c>
      <c r="M158" s="170" t="s">
        <v>197</v>
      </c>
      <c r="N158" s="170" t="s">
        <v>201</v>
      </c>
      <c r="O158" s="170" t="s">
        <v>277</v>
      </c>
      <c r="P158" s="170" t="s">
        <v>282</v>
      </c>
      <c r="Q158" s="170" t="s">
        <v>623</v>
      </c>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2963</v>
      </c>
      <c r="B159" s="154" t="s">
        <v>2966</v>
      </c>
      <c r="C159" s="155" t="s">
        <v>2977</v>
      </c>
      <c r="D159" s="158" t="s">
        <v>2978</v>
      </c>
      <c r="E159" s="161" t="s">
        <v>2979</v>
      </c>
      <c r="F159" s="164" t="s">
        <v>2580</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2963</v>
      </c>
      <c r="B160" s="154" t="s">
        <v>2966</v>
      </c>
      <c r="C160" s="155" t="s">
        <v>2980</v>
      </c>
      <c r="D160" s="158" t="s">
        <v>2981</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2963</v>
      </c>
      <c r="B161" s="154" t="s">
        <v>2966</v>
      </c>
      <c r="C161" s="155" t="s">
        <v>2982</v>
      </c>
      <c r="D161" s="158" t="s">
        <v>2983</v>
      </c>
      <c r="E161" s="161" t="s">
        <v>2984</v>
      </c>
      <c r="F161" s="164" t="s">
        <v>2580</v>
      </c>
      <c r="G161" s="167">
        <f>IF(COUNTIF(H161:AU161,"&lt;&gt;")=0,"",SUMPRODUCT(((Recommendations[ImplStatus]="Implemented")+(Recommendations[ImplStatus]="Compensated"))*ISNUMBER(MATCH(Recommendations[Id],H161:AU161,0)))/COUNTIF(H161:AU161,"&lt;&gt;"))</f>
        <v>0</v>
      </c>
      <c r="H161" s="170" t="s">
        <v>152</v>
      </c>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2963</v>
      </c>
      <c r="B162" s="154" t="s">
        <v>2966</v>
      </c>
      <c r="C162" s="155" t="s">
        <v>2985</v>
      </c>
      <c r="D162" s="158" t="s">
        <v>2986</v>
      </c>
      <c r="E162" s="161" t="s">
        <v>2987</v>
      </c>
      <c r="F162" s="164" t="s">
        <v>2580</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2963</v>
      </c>
      <c r="B163" s="154" t="s">
        <v>2966</v>
      </c>
      <c r="C163" s="155" t="s">
        <v>2988</v>
      </c>
      <c r="D163" s="158" t="s">
        <v>2989</v>
      </c>
      <c r="E163" s="161" t="s">
        <v>2990</v>
      </c>
      <c r="F163" s="164" t="s">
        <v>2580</v>
      </c>
      <c r="G163" s="167">
        <f>IF(COUNTIF(H163:AU163,"&lt;&gt;")=0,"",SUMPRODUCT(((Recommendations[ImplStatus]="Implemented")+(Recommendations[ImplStatus]="Compensated"))*ISNUMBER(MATCH(Recommendations[Id],H163:AU163,0)))/COUNTIF(H163:AU163,"&lt;&gt;"))</f>
        <v>0</v>
      </c>
      <c r="H163" s="170" t="s">
        <v>152</v>
      </c>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2963</v>
      </c>
      <c r="B164" s="153" t="s">
        <v>2384</v>
      </c>
      <c r="C164" s="151" t="s">
        <v>2991</v>
      </c>
      <c r="D164" s="157" t="s">
        <v>2992</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2963</v>
      </c>
      <c r="B165" s="154" t="s">
        <v>2384</v>
      </c>
      <c r="C165" s="155" t="s">
        <v>2993</v>
      </c>
      <c r="D165" s="158" t="s">
        <v>2994</v>
      </c>
      <c r="E165" s="161" t="s">
        <v>2995</v>
      </c>
      <c r="F165" s="164" t="s">
        <v>2580</v>
      </c>
      <c r="G165" s="167">
        <f>IF(COUNTIF(H165:AU165,"&lt;&gt;")=0,"",SUMPRODUCT(((Recommendations[ImplStatus]="Implemented")+(Recommendations[ImplStatus]="Compensated"))*ISNUMBER(MATCH(Recommendations[Id],H165:AU165,0)))/COUNTIF(H165:AU165,"&lt;&gt;"))</f>
        <v>0</v>
      </c>
      <c r="H165" s="170" t="s">
        <v>187</v>
      </c>
      <c r="I165" s="170" t="s">
        <v>242</v>
      </c>
      <c r="J165" s="170" t="s">
        <v>355</v>
      </c>
      <c r="K165" s="170" t="s">
        <v>360</v>
      </c>
      <c r="L165" s="170" t="s">
        <v>365</v>
      </c>
      <c r="M165" s="170" t="s">
        <v>370</v>
      </c>
      <c r="N165" s="170" t="s">
        <v>375</v>
      </c>
      <c r="O165" s="170" t="s">
        <v>380</v>
      </c>
      <c r="P165" s="170" t="s">
        <v>385</v>
      </c>
      <c r="Q165" s="170" t="s">
        <v>390</v>
      </c>
      <c r="R165" s="170" t="s">
        <v>430</v>
      </c>
      <c r="S165" s="170" t="s">
        <v>495</v>
      </c>
      <c r="T165" s="170" t="s">
        <v>509</v>
      </c>
      <c r="U165" s="170" t="s">
        <v>544</v>
      </c>
      <c r="V165" s="170" t="s">
        <v>598</v>
      </c>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2963</v>
      </c>
      <c r="B166" s="154" t="s">
        <v>2384</v>
      </c>
      <c r="C166" s="155" t="s">
        <v>2996</v>
      </c>
      <c r="D166" s="158" t="s">
        <v>2997</v>
      </c>
      <c r="E166" s="161" t="s">
        <v>2998</v>
      </c>
      <c r="F166" s="164" t="s">
        <v>2580</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2963</v>
      </c>
      <c r="B167" s="154" t="s">
        <v>2384</v>
      </c>
      <c r="C167" s="155" t="s">
        <v>2999</v>
      </c>
      <c r="D167" s="158" t="s">
        <v>3000</v>
      </c>
      <c r="E167" s="161" t="s">
        <v>3001</v>
      </c>
      <c r="F167" s="164" t="s">
        <v>2580</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2963</v>
      </c>
      <c r="B168" s="154" t="s">
        <v>2384</v>
      </c>
      <c r="C168" s="155" t="s">
        <v>3002</v>
      </c>
      <c r="D168" s="158" t="s">
        <v>3003</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2963</v>
      </c>
      <c r="B169" s="154" t="s">
        <v>2384</v>
      </c>
      <c r="C169" s="155" t="s">
        <v>3004</v>
      </c>
      <c r="D169" s="158" t="s">
        <v>3005</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2963</v>
      </c>
      <c r="B170" s="154" t="s">
        <v>2384</v>
      </c>
      <c r="C170" s="155" t="s">
        <v>3006</v>
      </c>
      <c r="D170" s="158" t="s">
        <v>3007</v>
      </c>
      <c r="E170" s="161" t="s">
        <v>3008</v>
      </c>
      <c r="F170" s="164" t="s">
        <v>2594</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2963</v>
      </c>
      <c r="B171" s="154" t="s">
        <v>2384</v>
      </c>
      <c r="C171" s="155" t="s">
        <v>3009</v>
      </c>
      <c r="D171" s="158" t="s">
        <v>3010</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2963</v>
      </c>
      <c r="B172" s="154" t="s">
        <v>2384</v>
      </c>
      <c r="C172" s="155" t="s">
        <v>3011</v>
      </c>
      <c r="D172" s="158" t="s">
        <v>3012</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2963</v>
      </c>
      <c r="B173" s="154" t="s">
        <v>2384</v>
      </c>
      <c r="C173" s="155" t="s">
        <v>3013</v>
      </c>
      <c r="D173" s="158" t="s">
        <v>3014</v>
      </c>
      <c r="E173" s="161" t="s">
        <v>3015</v>
      </c>
      <c r="F173" s="164" t="s">
        <v>2580</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2963</v>
      </c>
      <c r="B174" s="153" t="s">
        <v>3016</v>
      </c>
      <c r="C174" s="151" t="s">
        <v>3017</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2963</v>
      </c>
      <c r="B175" s="154" t="s">
        <v>3016</v>
      </c>
      <c r="C175" s="155" t="s">
        <v>3018</v>
      </c>
      <c r="D175" s="158" t="s">
        <v>3019</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2963</v>
      </c>
      <c r="B176" s="154" t="s">
        <v>3016</v>
      </c>
      <c r="C176" s="155" t="s">
        <v>3020</v>
      </c>
      <c r="D176" s="158" t="s">
        <v>3021</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2963</v>
      </c>
      <c r="B177" s="154" t="s">
        <v>3016</v>
      </c>
      <c r="C177" s="155" t="s">
        <v>3022</v>
      </c>
      <c r="D177" s="158" t="s">
        <v>3023</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2963</v>
      </c>
      <c r="B178" s="154" t="s">
        <v>3016</v>
      </c>
      <c r="C178" s="155" t="s">
        <v>3024</v>
      </c>
      <c r="D178" s="158" t="s">
        <v>3025</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2963</v>
      </c>
      <c r="B179" s="154" t="s">
        <v>3016</v>
      </c>
      <c r="C179" s="155" t="s">
        <v>3026</v>
      </c>
      <c r="D179" s="158" t="s">
        <v>3027</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3028</v>
      </c>
      <c r="B180" s="152" t="s">
        <v>21</v>
      </c>
      <c r="C180" s="150" t="s">
        <v>3029</v>
      </c>
      <c r="D180" s="156" t="s">
        <v>3030</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3028</v>
      </c>
      <c r="B181" s="153" t="s">
        <v>3031</v>
      </c>
      <c r="C181" s="151" t="s">
        <v>3032</v>
      </c>
      <c r="D181" s="157" t="s">
        <v>3033</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3028</v>
      </c>
      <c r="B182" s="154" t="s">
        <v>3031</v>
      </c>
      <c r="C182" s="155" t="s">
        <v>3034</v>
      </c>
      <c r="D182" s="158" t="s">
        <v>3035</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3028</v>
      </c>
      <c r="B183" s="154" t="s">
        <v>3031</v>
      </c>
      <c r="C183" s="155" t="s">
        <v>3036</v>
      </c>
      <c r="D183" s="158" t="s">
        <v>3037</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3028</v>
      </c>
      <c r="B184" s="154" t="s">
        <v>3031</v>
      </c>
      <c r="C184" s="155" t="s">
        <v>3038</v>
      </c>
      <c r="D184" s="158" t="s">
        <v>3039</v>
      </c>
      <c r="E184" s="161" t="s">
        <v>3040</v>
      </c>
      <c r="F184" s="164" t="s">
        <v>2580</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3028</v>
      </c>
      <c r="B185" s="154" t="s">
        <v>3031</v>
      </c>
      <c r="C185" s="155" t="s">
        <v>3041</v>
      </c>
      <c r="D185" s="158" t="s">
        <v>3042</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3028</v>
      </c>
      <c r="B186" s="154" t="s">
        <v>3031</v>
      </c>
      <c r="C186" s="155" t="s">
        <v>3043</v>
      </c>
      <c r="D186" s="158" t="s">
        <v>3044</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3028</v>
      </c>
      <c r="B187" s="154" t="s">
        <v>3031</v>
      </c>
      <c r="C187" s="155" t="s">
        <v>3045</v>
      </c>
      <c r="D187" s="158" t="s">
        <v>3046</v>
      </c>
      <c r="E187" s="161" t="s">
        <v>3047</v>
      </c>
      <c r="F187" s="164" t="s">
        <v>2580</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3028</v>
      </c>
      <c r="B188" s="154" t="s">
        <v>3031</v>
      </c>
      <c r="C188" s="155" t="s">
        <v>3048</v>
      </c>
      <c r="D188" s="158" t="s">
        <v>3049</v>
      </c>
      <c r="E188" s="161" t="s">
        <v>3050</v>
      </c>
      <c r="F188" s="164" t="s">
        <v>2580</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3028</v>
      </c>
      <c r="B189" s="154" t="s">
        <v>3031</v>
      </c>
      <c r="C189" s="155" t="s">
        <v>3051</v>
      </c>
      <c r="D189" s="158" t="s">
        <v>3052</v>
      </c>
      <c r="E189" s="161" t="s">
        <v>3053</v>
      </c>
      <c r="F189" s="164" t="s">
        <v>2580</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3028</v>
      </c>
      <c r="B190" s="153" t="s">
        <v>3054</v>
      </c>
      <c r="C190" s="151" t="s">
        <v>3055</v>
      </c>
      <c r="D190" s="157" t="s">
        <v>3056</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3028</v>
      </c>
      <c r="B191" s="154" t="s">
        <v>3054</v>
      </c>
      <c r="C191" s="155" t="s">
        <v>3057</v>
      </c>
      <c r="D191" s="158" t="s">
        <v>3058</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3028</v>
      </c>
      <c r="B192" s="154" t="s">
        <v>3054</v>
      </c>
      <c r="C192" s="155" t="s">
        <v>3059</v>
      </c>
      <c r="D192" s="158" t="s">
        <v>3060</v>
      </c>
      <c r="E192" s="161" t="s">
        <v>3061</v>
      </c>
      <c r="F192" s="164" t="s">
        <v>2584</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3028</v>
      </c>
      <c r="B193" s="154" t="s">
        <v>3054</v>
      </c>
      <c r="C193" s="155" t="s">
        <v>3062</v>
      </c>
      <c r="D193" s="158" t="s">
        <v>3063</v>
      </c>
      <c r="E193" s="161" t="s">
        <v>3064</v>
      </c>
      <c r="F193" s="164" t="s">
        <v>2584</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3028</v>
      </c>
      <c r="B194" s="154" t="s">
        <v>3054</v>
      </c>
      <c r="C194" s="155" t="s">
        <v>3065</v>
      </c>
      <c r="D194" s="158" t="s">
        <v>3066</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3028</v>
      </c>
      <c r="B195" s="154" t="s">
        <v>3054</v>
      </c>
      <c r="C195" s="155" t="s">
        <v>3067</v>
      </c>
      <c r="D195" s="158" t="s">
        <v>3068</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3028</v>
      </c>
      <c r="B196" s="153" t="s">
        <v>3069</v>
      </c>
      <c r="C196" s="151" t="s">
        <v>3070</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3028</v>
      </c>
      <c r="B197" s="154" t="s">
        <v>3069</v>
      </c>
      <c r="C197" s="155" t="s">
        <v>3071</v>
      </c>
      <c r="D197" s="158" t="s">
        <v>3072</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3028</v>
      </c>
      <c r="B198" s="154" t="s">
        <v>3069</v>
      </c>
      <c r="C198" s="155" t="s">
        <v>3073</v>
      </c>
      <c r="D198" s="158" t="s">
        <v>3074</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3028</v>
      </c>
      <c r="B199" s="153" t="s">
        <v>3075</v>
      </c>
      <c r="C199" s="151" t="s">
        <v>3076</v>
      </c>
      <c r="D199" s="157" t="s">
        <v>3077</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3028</v>
      </c>
      <c r="B200" s="154" t="s">
        <v>3075</v>
      </c>
      <c r="C200" s="155" t="s">
        <v>3078</v>
      </c>
      <c r="D200" s="158" t="s">
        <v>3079</v>
      </c>
      <c r="E200" s="161" t="s">
        <v>3080</v>
      </c>
      <c r="F200" s="164" t="s">
        <v>2594</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3028</v>
      </c>
      <c r="B201" s="154" t="s">
        <v>3075</v>
      </c>
      <c r="C201" s="155" t="s">
        <v>3081</v>
      </c>
      <c r="D201" s="158" t="s">
        <v>3082</v>
      </c>
      <c r="E201" s="161" t="s">
        <v>3083</v>
      </c>
      <c r="F201" s="164" t="s">
        <v>2580</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3028</v>
      </c>
      <c r="B202" s="154" t="s">
        <v>3075</v>
      </c>
      <c r="C202" s="155" t="s">
        <v>3084</v>
      </c>
      <c r="D202" s="158" t="s">
        <v>3085</v>
      </c>
      <c r="E202" s="161" t="s">
        <v>3086</v>
      </c>
      <c r="F202" s="164" t="s">
        <v>2580</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3028</v>
      </c>
      <c r="B203" s="154" t="s">
        <v>3075</v>
      </c>
      <c r="C203" s="155" t="s">
        <v>3087</v>
      </c>
      <c r="D203" s="158" t="s">
        <v>3088</v>
      </c>
      <c r="E203" s="161" t="s">
        <v>3089</v>
      </c>
      <c r="F203" s="164" t="s">
        <v>2580</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3028</v>
      </c>
      <c r="B204" s="154" t="s">
        <v>3075</v>
      </c>
      <c r="C204" s="155" t="s">
        <v>3090</v>
      </c>
      <c r="D204" s="158" t="s">
        <v>3091</v>
      </c>
      <c r="E204" s="161" t="s">
        <v>3092</v>
      </c>
      <c r="F204" s="164" t="s">
        <v>2580</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3028</v>
      </c>
      <c r="B205" s="153" t="s">
        <v>3093</v>
      </c>
      <c r="C205" s="151" t="s">
        <v>3094</v>
      </c>
      <c r="D205" s="157" t="s">
        <v>3095</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3028</v>
      </c>
      <c r="B206" s="154" t="s">
        <v>3093</v>
      </c>
      <c r="C206" s="155" t="s">
        <v>3096</v>
      </c>
      <c r="D206" s="158" t="s">
        <v>3097</v>
      </c>
      <c r="E206" s="161" t="s">
        <v>3098</v>
      </c>
      <c r="F206" s="164" t="s">
        <v>2584</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3028</v>
      </c>
      <c r="B207" s="154" t="s">
        <v>3093</v>
      </c>
      <c r="C207" s="155" t="s">
        <v>3099</v>
      </c>
      <c r="D207" s="158" t="s">
        <v>3100</v>
      </c>
      <c r="E207" s="161" t="s">
        <v>3101</v>
      </c>
      <c r="F207" s="164" t="s">
        <v>2584</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3028</v>
      </c>
      <c r="B208" s="154" t="s">
        <v>3093</v>
      </c>
      <c r="C208" s="155" t="s">
        <v>3102</v>
      </c>
      <c r="D208" s="158" t="s">
        <v>3103</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3028</v>
      </c>
      <c r="B209" s="153" t="s">
        <v>3104</v>
      </c>
      <c r="C209" s="151" t="s">
        <v>3105</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3028</v>
      </c>
      <c r="B210" s="154" t="s">
        <v>3104</v>
      </c>
      <c r="C210" s="155" t="s">
        <v>3106</v>
      </c>
      <c r="D210" s="158" t="s">
        <v>3107</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3108</v>
      </c>
      <c r="B211" s="152" t="s">
        <v>21</v>
      </c>
      <c r="C211" s="150" t="s">
        <v>3109</v>
      </c>
      <c r="D211" s="156" t="s">
        <v>3110</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3108</v>
      </c>
      <c r="B212" s="153" t="s">
        <v>3111</v>
      </c>
      <c r="C212" s="151" t="s">
        <v>3112</v>
      </c>
      <c r="D212" s="157" t="s">
        <v>3113</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3108</v>
      </c>
      <c r="B213" s="154" t="s">
        <v>3111</v>
      </c>
      <c r="C213" s="155" t="s">
        <v>3114</v>
      </c>
      <c r="D213" s="158" t="s">
        <v>3115</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3108</v>
      </c>
      <c r="B214" s="154" t="s">
        <v>3111</v>
      </c>
      <c r="C214" s="155" t="s">
        <v>3116</v>
      </c>
      <c r="D214" s="158" t="s">
        <v>3117</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3108</v>
      </c>
      <c r="B215" s="154" t="s">
        <v>3111</v>
      </c>
      <c r="C215" s="155" t="s">
        <v>3118</v>
      </c>
      <c r="D215" s="158" t="s">
        <v>3119</v>
      </c>
      <c r="E215" s="161" t="s">
        <v>3120</v>
      </c>
      <c r="F215" s="164" t="s">
        <v>2584</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3108</v>
      </c>
      <c r="B216" s="154" t="s">
        <v>3111</v>
      </c>
      <c r="C216" s="155" t="s">
        <v>3121</v>
      </c>
      <c r="D216" s="158" t="s">
        <v>3122</v>
      </c>
      <c r="E216" s="161" t="s">
        <v>3123</v>
      </c>
      <c r="F216" s="164" t="s">
        <v>2580</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3108</v>
      </c>
      <c r="B217" s="153" t="s">
        <v>3069</v>
      </c>
      <c r="C217" s="151" t="s">
        <v>3124</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3108</v>
      </c>
      <c r="B218" s="154" t="s">
        <v>3069</v>
      </c>
      <c r="C218" s="155" t="s">
        <v>3125</v>
      </c>
      <c r="D218" s="158" t="s">
        <v>3126</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3108</v>
      </c>
      <c r="B219" s="154" t="s">
        <v>3069</v>
      </c>
      <c r="C219" s="155" t="s">
        <v>3127</v>
      </c>
      <c r="D219" s="158" t="s">
        <v>3128</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3108</v>
      </c>
      <c r="B220" s="153" t="s">
        <v>3129</v>
      </c>
      <c r="C220" s="151" t="s">
        <v>3130</v>
      </c>
      <c r="D220" s="157" t="s">
        <v>3131</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3108</v>
      </c>
      <c r="B221" s="154" t="s">
        <v>3129</v>
      </c>
      <c r="C221" s="155" t="s">
        <v>3132</v>
      </c>
      <c r="D221" s="158" t="s">
        <v>3133</v>
      </c>
      <c r="E221" s="161" t="s">
        <v>3134</v>
      </c>
      <c r="F221" s="164" t="s">
        <v>2580</v>
      </c>
      <c r="G221" s="167">
        <f>IF(COUNTIF(H221:AU221,"&lt;&gt;")=0,"",SUMPRODUCT(((Recommendations[ImplStatus]="Implemented")+(Recommendations[ImplStatus]="Compensated"))*ISNUMBER(MATCH(Recommendations[Id],H221:AU221,0)))/COUNTIF(H221:AU221,"&lt;&gt;"))</f>
        <v>0</v>
      </c>
      <c r="H221" s="170" t="s">
        <v>210</v>
      </c>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3108</v>
      </c>
      <c r="B222" s="154" t="s">
        <v>3129</v>
      </c>
      <c r="C222" s="155" t="s">
        <v>3135</v>
      </c>
      <c r="D222" s="158" t="s">
        <v>3136</v>
      </c>
      <c r="E222" s="161" t="s">
        <v>3137</v>
      </c>
      <c r="F222" s="164" t="s">
        <v>2580</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3108</v>
      </c>
      <c r="B223" s="154" t="s">
        <v>3129</v>
      </c>
      <c r="C223" s="155" t="s">
        <v>3138</v>
      </c>
      <c r="D223" s="158" t="s">
        <v>3139</v>
      </c>
      <c r="E223" s="161" t="s">
        <v>3140</v>
      </c>
      <c r="F223" s="164" t="s">
        <v>2580</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3108</v>
      </c>
      <c r="B224" s="154" t="s">
        <v>3129</v>
      </c>
      <c r="C224" s="155" t="s">
        <v>3141</v>
      </c>
      <c r="D224" s="158" t="s">
        <v>3142</v>
      </c>
      <c r="E224" s="161" t="s">
        <v>3143</v>
      </c>
      <c r="F224" s="164" t="s">
        <v>2580</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3108</v>
      </c>
      <c r="B225" s="154" t="s">
        <v>3129</v>
      </c>
      <c r="C225" s="155" t="s">
        <v>3144</v>
      </c>
      <c r="D225" s="158" t="s">
        <v>3145</v>
      </c>
      <c r="E225" s="161" t="s">
        <v>3146</v>
      </c>
      <c r="F225" s="164" t="s">
        <v>2580</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3108</v>
      </c>
      <c r="B226" s="171" t="s">
        <v>3129</v>
      </c>
      <c r="C226" s="172" t="s">
        <v>3147</v>
      </c>
      <c r="D226" s="173" t="s">
        <v>3148</v>
      </c>
      <c r="E226" s="174" t="s">
        <v>3149</v>
      </c>
      <c r="F226" s="175" t="s">
        <v>2580</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686</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IFERROR(INDEX('Recommendations'!$H$2:$H$136, MATCH(H2,'Recommendations'!$A$2:$A$136,0))="Implemented", FALSE))</xm:f>
            <x14:dxf>
              <font>
                <color rgb="FF000000"/>
              </font>
              <fill>
                <patternFill>
                  <bgColor rgb="FF3C7D22"/>
                </patternFill>
              </fill>
            </x14:dxf>
          </x14:cfRule>
          <x14:cfRule type="expression" priority="2" id="{00000000-000E-0000-0700-000002000000}">
            <xm:f>AND(H2&lt;&gt;"", IFERROR(INDEX('Recommendations'!$H$2:$H$136, MATCH(H2,'Recommendations'!$A$2:$A$136,0))="Compensated", FALSE))</xm:f>
            <x14:dxf>
              <font>
                <color rgb="FF000000"/>
              </font>
              <fill>
                <patternFill>
                  <bgColor rgb="FFC6E0B4"/>
                </patternFill>
              </fill>
            </x14:dxf>
          </x14:cfRule>
          <x14:cfRule type="expression" priority="3" id="{00000000-000E-0000-0700-000003000000}">
            <xm:f>AND(H2&lt;&gt;"", IFERROR(INDEX('Recommendations'!$H$2:$H$136, MATCH(H2,'Recommendations'!$A$2:$A$136,0))="Testing", FALSE))</xm:f>
            <x14:dxf>
              <font>
                <color rgb="FF000000"/>
              </font>
              <fill>
                <patternFill>
                  <bgColor rgb="FFFFC000"/>
                </patternFill>
              </fill>
            </x14:dxf>
          </x14:cfRule>
          <x14:cfRule type="expression" priority="4" id="{00000000-000E-0000-0700-000004000000}">
            <xm:f>AND(H2&lt;&gt;"", IFERROR(INDEX('Recommendations'!$H$2:$H$136, MATCH(H2,'Recommendations'!$A$2:$A$136,0))="Failed", FALSE))</xm:f>
            <x14:dxf>
              <font>
                <color rgb="FF000000"/>
              </font>
              <fill>
                <patternFill>
                  <bgColor rgb="FFD82891"/>
                </patternFill>
              </fill>
            </x14:dxf>
          </x14:cfRule>
          <x14:cfRule type="expression" priority="5" id="{00000000-000E-0000-0700-000005000000}">
            <xm:f>AND(H2&lt;&gt;"", IFERROR(INDEX('Recommendations'!$H$2:$H$136, MATCH(H2,'Recommendations'!$A$2:$A$136,0))="Risk Accepted", FALSE))</xm:f>
            <x14:dxf>
              <font>
                <color rgb="FF000000"/>
              </font>
              <fill>
                <patternFill>
                  <bgColor rgb="FFD9D9D9"/>
                </patternFill>
              </fill>
            </x14:dxf>
          </x14:cfRule>
          <x14:cfRule type="expression" priority="6" id="{00000000-000E-0000-0700-000006000000}">
            <xm:f>AND(H2&lt;&gt;"", IFERROR(INDEX('Recommendations'!$H$2:$H$136, MATCH(H2,'Recommendations'!$A$2:$A$136,0))="N/A",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2567</v>
      </c>
      <c r="B1" s="210" t="s">
        <v>3150</v>
      </c>
      <c r="C1" s="210" t="s">
        <v>3151</v>
      </c>
      <c r="D1" s="210" t="s">
        <v>3152</v>
      </c>
      <c r="E1" s="210" t="s">
        <v>1876</v>
      </c>
      <c r="F1" s="210" t="s">
        <v>935</v>
      </c>
      <c r="G1" s="210" t="s">
        <v>936</v>
      </c>
      <c r="H1" s="210" t="s">
        <v>937</v>
      </c>
      <c r="I1" s="210" t="s">
        <v>938</v>
      </c>
      <c r="J1" s="210" t="s">
        <v>939</v>
      </c>
      <c r="K1" s="210" t="s">
        <v>940</v>
      </c>
      <c r="L1" s="210" t="s">
        <v>941</v>
      </c>
      <c r="M1" s="210" t="s">
        <v>942</v>
      </c>
      <c r="N1" s="210" t="s">
        <v>943</v>
      </c>
      <c r="O1" s="210" t="s">
        <v>944</v>
      </c>
      <c r="P1" s="210" t="s">
        <v>945</v>
      </c>
      <c r="Q1" s="210" t="s">
        <v>946</v>
      </c>
      <c r="R1" s="210" t="s">
        <v>947</v>
      </c>
      <c r="S1" s="210" t="s">
        <v>948</v>
      </c>
      <c r="T1" s="210" t="s">
        <v>949</v>
      </c>
      <c r="U1" s="210" t="s">
        <v>950</v>
      </c>
      <c r="V1" s="210" t="s">
        <v>951</v>
      </c>
      <c r="W1" s="210" t="s">
        <v>952</v>
      </c>
      <c r="X1" s="210" t="s">
        <v>953</v>
      </c>
      <c r="Y1" s="210" t="s">
        <v>954</v>
      </c>
      <c r="Z1" s="210" t="s">
        <v>955</v>
      </c>
      <c r="AA1" s="210" t="s">
        <v>956</v>
      </c>
      <c r="AB1" s="210" t="s">
        <v>957</v>
      </c>
      <c r="AC1" s="210" t="s">
        <v>958</v>
      </c>
      <c r="AD1" s="210" t="s">
        <v>959</v>
      </c>
      <c r="AE1" s="210" t="s">
        <v>960</v>
      </c>
      <c r="AF1" s="210" t="s">
        <v>961</v>
      </c>
      <c r="AG1" s="210" t="s">
        <v>962</v>
      </c>
      <c r="AH1" s="210" t="s">
        <v>963</v>
      </c>
      <c r="AI1" s="210" t="s">
        <v>964</v>
      </c>
      <c r="AJ1" s="210" t="s">
        <v>965</v>
      </c>
      <c r="AK1" s="210" t="s">
        <v>966</v>
      </c>
      <c r="AL1" s="210" t="s">
        <v>967</v>
      </c>
      <c r="AM1" s="210" t="s">
        <v>968</v>
      </c>
      <c r="AN1" s="210" t="s">
        <v>969</v>
      </c>
      <c r="AO1" s="210" t="s">
        <v>970</v>
      </c>
      <c r="AP1" s="210" t="s">
        <v>971</v>
      </c>
      <c r="AQ1" s="210" t="s">
        <v>972</v>
      </c>
      <c r="AR1" s="210" t="s">
        <v>973</v>
      </c>
      <c r="AS1" s="210" t="s">
        <v>974</v>
      </c>
      <c r="AT1" s="211" t="s">
        <v>975</v>
      </c>
    </row>
    <row r="2" spans="1:46" ht="60" customHeight="1" outlineLevel="1" x14ac:dyDescent="0.35">
      <c r="A2" s="203" t="s">
        <v>776</v>
      </c>
      <c r="B2" s="189" t="s">
        <v>3153</v>
      </c>
      <c r="C2" s="189"/>
      <c r="D2" s="192" t="s">
        <v>3154</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776</v>
      </c>
      <c r="B3" s="190" t="s">
        <v>3153</v>
      </c>
      <c r="C3" s="191" t="s">
        <v>3155</v>
      </c>
      <c r="D3" s="193" t="s">
        <v>3156</v>
      </c>
      <c r="E3" s="193" t="s">
        <v>3157</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776</v>
      </c>
      <c r="B4" s="190" t="s">
        <v>3153</v>
      </c>
      <c r="C4" s="191" t="s">
        <v>3158</v>
      </c>
      <c r="D4" s="193" t="s">
        <v>3159</v>
      </c>
      <c r="E4" s="193" t="s">
        <v>3160</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776</v>
      </c>
      <c r="B5" s="190" t="s">
        <v>3153</v>
      </c>
      <c r="C5" s="191" t="s">
        <v>3161</v>
      </c>
      <c r="D5" s="193" t="s">
        <v>3162</v>
      </c>
      <c r="E5" s="193" t="s">
        <v>3163</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776</v>
      </c>
      <c r="B6" s="190" t="s">
        <v>3153</v>
      </c>
      <c r="C6" s="191" t="s">
        <v>3164</v>
      </c>
      <c r="D6" s="193" t="s">
        <v>3165</v>
      </c>
      <c r="E6" s="193" t="s">
        <v>3166</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776</v>
      </c>
      <c r="B7" s="190" t="s">
        <v>3153</v>
      </c>
      <c r="C7" s="191" t="s">
        <v>3167</v>
      </c>
      <c r="D7" s="193" t="s">
        <v>3168</v>
      </c>
      <c r="E7" s="193" t="s">
        <v>3169</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776</v>
      </c>
      <c r="B8" s="190" t="s">
        <v>3153</v>
      </c>
      <c r="C8" s="191" t="s">
        <v>3170</v>
      </c>
      <c r="D8" s="193" t="s">
        <v>3171</v>
      </c>
      <c r="E8" s="193" t="s">
        <v>3172</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776</v>
      </c>
      <c r="B9" s="190" t="s">
        <v>3153</v>
      </c>
      <c r="C9" s="191" t="s">
        <v>3173</v>
      </c>
      <c r="D9" s="193" t="s">
        <v>3174</v>
      </c>
      <c r="E9" s="193" t="s">
        <v>3175</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776</v>
      </c>
      <c r="B10" s="190" t="s">
        <v>3153</v>
      </c>
      <c r="C10" s="191" t="s">
        <v>3176</v>
      </c>
      <c r="D10" s="193" t="s">
        <v>3177</v>
      </c>
      <c r="E10" s="193" t="s">
        <v>3178</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776</v>
      </c>
      <c r="B11" s="190" t="s">
        <v>3153</v>
      </c>
      <c r="C11" s="191" t="s">
        <v>3179</v>
      </c>
      <c r="D11" s="193" t="s">
        <v>3180</v>
      </c>
      <c r="E11" s="193" t="s">
        <v>3181</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776</v>
      </c>
      <c r="B12" s="190" t="s">
        <v>3153</v>
      </c>
      <c r="C12" s="191" t="s">
        <v>3182</v>
      </c>
      <c r="D12" s="193" t="s">
        <v>3183</v>
      </c>
      <c r="E12" s="193" t="s">
        <v>3184</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776</v>
      </c>
      <c r="B13" s="190" t="s">
        <v>3153</v>
      </c>
      <c r="C13" s="191" t="s">
        <v>3185</v>
      </c>
      <c r="D13" s="193" t="s">
        <v>3186</v>
      </c>
      <c r="E13" s="193" t="s">
        <v>3187</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776</v>
      </c>
      <c r="B14" s="190" t="s">
        <v>3153</v>
      </c>
      <c r="C14" s="191" t="s">
        <v>3188</v>
      </c>
      <c r="D14" s="193" t="s">
        <v>3189</v>
      </c>
      <c r="E14" s="193" t="s">
        <v>3190</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776</v>
      </c>
      <c r="B15" s="190" t="s">
        <v>3153</v>
      </c>
      <c r="C15" s="191" t="s">
        <v>3191</v>
      </c>
      <c r="D15" s="193" t="s">
        <v>3192</v>
      </c>
      <c r="E15" s="193" t="s">
        <v>3193</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776</v>
      </c>
      <c r="B16" s="190" t="s">
        <v>3153</v>
      </c>
      <c r="C16" s="191" t="s">
        <v>3194</v>
      </c>
      <c r="D16" s="193" t="s">
        <v>3195</v>
      </c>
      <c r="E16" s="193" t="s">
        <v>3196</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776</v>
      </c>
      <c r="B17" s="190" t="s">
        <v>3153</v>
      </c>
      <c r="C17" s="191" t="s">
        <v>3197</v>
      </c>
      <c r="D17" s="193" t="s">
        <v>3198</v>
      </c>
      <c r="E17" s="193" t="s">
        <v>3199</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776</v>
      </c>
      <c r="B18" s="190" t="s">
        <v>3153</v>
      </c>
      <c r="C18" s="191" t="s">
        <v>3200</v>
      </c>
      <c r="D18" s="193" t="s">
        <v>3201</v>
      </c>
      <c r="E18" s="193" t="s">
        <v>3202</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776</v>
      </c>
      <c r="B19" s="189" t="s">
        <v>3203</v>
      </c>
      <c r="C19" s="189"/>
      <c r="D19" s="192" t="s">
        <v>3204</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776</v>
      </c>
      <c r="B20" s="190" t="s">
        <v>3203</v>
      </c>
      <c r="C20" s="191" t="s">
        <v>3205</v>
      </c>
      <c r="D20" s="193" t="s">
        <v>3206</v>
      </c>
      <c r="E20" s="193" t="s">
        <v>3207</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776</v>
      </c>
      <c r="B21" s="190" t="s">
        <v>3203</v>
      </c>
      <c r="C21" s="191" t="s">
        <v>3208</v>
      </c>
      <c r="D21" s="193" t="s">
        <v>3209</v>
      </c>
      <c r="E21" s="193" t="s">
        <v>3210</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776</v>
      </c>
      <c r="B22" s="190" t="s">
        <v>3203</v>
      </c>
      <c r="C22" s="191" t="s">
        <v>3211</v>
      </c>
      <c r="D22" s="193" t="s">
        <v>3212</v>
      </c>
      <c r="E22" s="193" t="s">
        <v>3213</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776</v>
      </c>
      <c r="B23" s="190" t="s">
        <v>3203</v>
      </c>
      <c r="C23" s="191" t="s">
        <v>3214</v>
      </c>
      <c r="D23" s="193" t="s">
        <v>3215</v>
      </c>
      <c r="E23" s="193" t="s">
        <v>3216</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776</v>
      </c>
      <c r="B24" s="190" t="s">
        <v>3203</v>
      </c>
      <c r="C24" s="191" t="s">
        <v>3217</v>
      </c>
      <c r="D24" s="193" t="s">
        <v>3218</v>
      </c>
      <c r="E24" s="193" t="s">
        <v>3219</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776</v>
      </c>
      <c r="B25" s="190" t="s">
        <v>3203</v>
      </c>
      <c r="C25" s="191" t="s">
        <v>3220</v>
      </c>
      <c r="D25" s="193" t="s">
        <v>3221</v>
      </c>
      <c r="E25" s="193" t="s">
        <v>3222</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776</v>
      </c>
      <c r="B26" s="190" t="s">
        <v>3203</v>
      </c>
      <c r="C26" s="191" t="s">
        <v>3223</v>
      </c>
      <c r="D26" s="193" t="s">
        <v>3224</v>
      </c>
      <c r="E26" s="193" t="s">
        <v>3225</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776</v>
      </c>
      <c r="B27" s="190" t="s">
        <v>3203</v>
      </c>
      <c r="C27" s="191" t="s">
        <v>3226</v>
      </c>
      <c r="D27" s="193" t="s">
        <v>3227</v>
      </c>
      <c r="E27" s="193" t="s">
        <v>3228</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776</v>
      </c>
      <c r="B28" s="190" t="s">
        <v>3203</v>
      </c>
      <c r="C28" s="191" t="s">
        <v>3229</v>
      </c>
      <c r="D28" s="193" t="s">
        <v>3230</v>
      </c>
      <c r="E28" s="193" t="s">
        <v>3231</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776</v>
      </c>
      <c r="B29" s="190" t="s">
        <v>3203</v>
      </c>
      <c r="C29" s="191" t="s">
        <v>3232</v>
      </c>
      <c r="D29" s="193" t="s">
        <v>3233</v>
      </c>
      <c r="E29" s="193" t="s">
        <v>3234</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776</v>
      </c>
      <c r="B30" s="190" t="s">
        <v>3203</v>
      </c>
      <c r="C30" s="191" t="s">
        <v>3235</v>
      </c>
      <c r="D30" s="193" t="s">
        <v>3236</v>
      </c>
      <c r="E30" s="193" t="s">
        <v>3237</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776</v>
      </c>
      <c r="B31" s="190" t="s">
        <v>3203</v>
      </c>
      <c r="C31" s="191" t="s">
        <v>3238</v>
      </c>
      <c r="D31" s="193" t="s">
        <v>3239</v>
      </c>
      <c r="E31" s="193" t="s">
        <v>3240</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3241</v>
      </c>
      <c r="B32" s="189"/>
      <c r="C32" s="189"/>
      <c r="D32" s="192" t="s">
        <v>3242</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3241</v>
      </c>
      <c r="B33" s="190"/>
      <c r="C33" s="191" t="s">
        <v>3243</v>
      </c>
      <c r="D33" s="193" t="s">
        <v>3244</v>
      </c>
      <c r="E33" s="193" t="s">
        <v>3245</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3241</v>
      </c>
      <c r="B34" s="190"/>
      <c r="C34" s="191" t="s">
        <v>3246</v>
      </c>
      <c r="D34" s="193" t="s">
        <v>3247</v>
      </c>
      <c r="E34" s="193" t="s">
        <v>3248</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3241</v>
      </c>
      <c r="B35" s="190"/>
      <c r="C35" s="191" t="s">
        <v>3249</v>
      </c>
      <c r="D35" s="193" t="s">
        <v>3250</v>
      </c>
      <c r="E35" s="193" t="s">
        <v>3251</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3241</v>
      </c>
      <c r="B36" s="189" t="s">
        <v>3252</v>
      </c>
      <c r="C36" s="189"/>
      <c r="D36" s="192" t="s">
        <v>3253</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3241</v>
      </c>
      <c r="B37" s="190" t="s">
        <v>3252</v>
      </c>
      <c r="C37" s="191" t="s">
        <v>3254</v>
      </c>
      <c r="D37" s="193" t="s">
        <v>3255</v>
      </c>
      <c r="E37" s="193" t="s">
        <v>3256</v>
      </c>
      <c r="F37" s="195">
        <f>IF(COUNTIF(G37:AT37,"&lt;&gt;")=0,"",SUMPRODUCT(((Recommendations[ImplStatus]="Implemented")+(Recommendations[ImplStatus]="Compensated"))*ISNUMBER(MATCH(Recommendations[Id],G37:AT37,0)))/COUNTIF(G37:AT37,"&lt;&gt;"))</f>
        <v>0</v>
      </c>
      <c r="G37" s="197" t="s">
        <v>25</v>
      </c>
      <c r="H37" s="197" t="s">
        <v>30</v>
      </c>
      <c r="I37" s="197" t="s">
        <v>35</v>
      </c>
      <c r="J37" s="197" t="s">
        <v>40</v>
      </c>
      <c r="K37" s="197" t="s">
        <v>99</v>
      </c>
      <c r="L37" s="197" t="s">
        <v>142</v>
      </c>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3241</v>
      </c>
      <c r="B38" s="190" t="s">
        <v>3252</v>
      </c>
      <c r="C38" s="191" t="s">
        <v>3257</v>
      </c>
      <c r="D38" s="193" t="s">
        <v>3258</v>
      </c>
      <c r="E38" s="193" t="s">
        <v>3259</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3241</v>
      </c>
      <c r="B39" s="190" t="s">
        <v>3252</v>
      </c>
      <c r="C39" s="191" t="s">
        <v>3260</v>
      </c>
      <c r="D39" s="193" t="s">
        <v>3261</v>
      </c>
      <c r="E39" s="193" t="s">
        <v>3262</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3241</v>
      </c>
      <c r="B40" s="190" t="s">
        <v>3252</v>
      </c>
      <c r="C40" s="191" t="s">
        <v>3263</v>
      </c>
      <c r="D40" s="193" t="s">
        <v>3264</v>
      </c>
      <c r="E40" s="193" t="s">
        <v>3265</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3241</v>
      </c>
      <c r="B41" s="190" t="s">
        <v>3252</v>
      </c>
      <c r="C41" s="191" t="s">
        <v>3266</v>
      </c>
      <c r="D41" s="193" t="s">
        <v>3267</v>
      </c>
      <c r="E41" s="193" t="s">
        <v>3268</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3241</v>
      </c>
      <c r="B42" s="190" t="s">
        <v>3252</v>
      </c>
      <c r="C42" s="191" t="s">
        <v>3269</v>
      </c>
      <c r="D42" s="193" t="s">
        <v>3270</v>
      </c>
      <c r="E42" s="193" t="s">
        <v>3271</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3241</v>
      </c>
      <c r="B43" s="190" t="s">
        <v>3252</v>
      </c>
      <c r="C43" s="191" t="s">
        <v>3272</v>
      </c>
      <c r="D43" s="193" t="s">
        <v>3273</v>
      </c>
      <c r="E43" s="193" t="s">
        <v>3274</v>
      </c>
      <c r="F43" s="195">
        <f>IF(COUNTIF(G43:AT43,"&lt;&gt;")=0,"",SUMPRODUCT(((Recommendations[ImplStatus]="Implemented")+(Recommendations[ImplStatus]="Compensated"))*ISNUMBER(MATCH(Recommendations[Id],G43:AT43,0)))/COUNTIF(G43:AT43,"&lt;&gt;"))</f>
        <v>0</v>
      </c>
      <c r="G43" s="197" t="s">
        <v>104</v>
      </c>
      <c r="H43" s="197" t="s">
        <v>109</v>
      </c>
      <c r="I43" s="197" t="s">
        <v>114</v>
      </c>
      <c r="J43" s="197" t="s">
        <v>119</v>
      </c>
      <c r="K43" s="197" t="s">
        <v>123</v>
      </c>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3241</v>
      </c>
      <c r="B44" s="190" t="s">
        <v>3252</v>
      </c>
      <c r="C44" s="191" t="s">
        <v>3275</v>
      </c>
      <c r="D44" s="193" t="s">
        <v>3276</v>
      </c>
      <c r="E44" s="193" t="s">
        <v>3277</v>
      </c>
      <c r="F44" s="195">
        <f>IF(COUNTIF(G44:AT44,"&lt;&gt;")=0,"",SUMPRODUCT(((Recommendations[ImplStatus]="Implemented")+(Recommendations[ImplStatus]="Compensated"))*ISNUMBER(MATCH(Recommendations[Id],G44:AT44,0)))/COUNTIF(G44:AT44,"&lt;&gt;"))</f>
        <v>0</v>
      </c>
      <c r="G44" s="197" t="s">
        <v>104</v>
      </c>
      <c r="H44" s="197" t="s">
        <v>109</v>
      </c>
      <c r="I44" s="197" t="s">
        <v>114</v>
      </c>
      <c r="J44" s="197" t="s">
        <v>119</v>
      </c>
      <c r="K44" s="197" t="s">
        <v>123</v>
      </c>
      <c r="L44" s="197" t="s">
        <v>132</v>
      </c>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3241</v>
      </c>
      <c r="B45" s="190" t="s">
        <v>3252</v>
      </c>
      <c r="C45" s="191" t="s">
        <v>3278</v>
      </c>
      <c r="D45" s="193" t="s">
        <v>3279</v>
      </c>
      <c r="E45" s="193" t="s">
        <v>3280</v>
      </c>
      <c r="F45" s="195">
        <f>IF(COUNTIF(G45:AT45,"&lt;&gt;")=0,"",SUMPRODUCT(((Recommendations[ImplStatus]="Implemented")+(Recommendations[ImplStatus]="Compensated"))*ISNUMBER(MATCH(Recommendations[Id],G45:AT45,0)))/COUNTIF(G45:AT45,"&lt;&gt;"))</f>
        <v>0</v>
      </c>
      <c r="G45" s="197" t="s">
        <v>50</v>
      </c>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3241</v>
      </c>
      <c r="B46" s="190" t="s">
        <v>3252</v>
      </c>
      <c r="C46" s="191" t="s">
        <v>3281</v>
      </c>
      <c r="D46" s="193" t="s">
        <v>3282</v>
      </c>
      <c r="E46" s="193" t="s">
        <v>3283</v>
      </c>
      <c r="F46" s="195">
        <f>IF(COUNTIF(G46:AT46,"&lt;&gt;")=0,"",SUMPRODUCT(((Recommendations[ImplStatus]="Implemented")+(Recommendations[ImplStatus]="Compensated"))*ISNUMBER(MATCH(Recommendations[Id],G46:AT46,0)))/COUNTIF(G46:AT46,"&lt;&gt;"))</f>
        <v>0</v>
      </c>
      <c r="G46" s="197" t="s">
        <v>137</v>
      </c>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3241</v>
      </c>
      <c r="B47" s="190" t="s">
        <v>3252</v>
      </c>
      <c r="C47" s="191" t="s">
        <v>3284</v>
      </c>
      <c r="D47" s="193" t="s">
        <v>3285</v>
      </c>
      <c r="E47" s="193" t="s">
        <v>3286</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3241</v>
      </c>
      <c r="B48" s="190" t="s">
        <v>3252</v>
      </c>
      <c r="C48" s="191" t="s">
        <v>3287</v>
      </c>
      <c r="D48" s="193" t="s">
        <v>3288</v>
      </c>
      <c r="E48" s="193" t="s">
        <v>3289</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3241</v>
      </c>
      <c r="B49" s="190" t="s">
        <v>3252</v>
      </c>
      <c r="C49" s="191" t="s">
        <v>3290</v>
      </c>
      <c r="D49" s="193" t="s">
        <v>3291</v>
      </c>
      <c r="E49" s="193" t="s">
        <v>3292</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3241</v>
      </c>
      <c r="B50" s="190" t="s">
        <v>3252</v>
      </c>
      <c r="C50" s="191" t="s">
        <v>3293</v>
      </c>
      <c r="D50" s="193" t="s">
        <v>3294</v>
      </c>
      <c r="E50" s="193" t="s">
        <v>3295</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3241</v>
      </c>
      <c r="B51" s="189" t="s">
        <v>3296</v>
      </c>
      <c r="C51" s="189"/>
      <c r="D51" s="192" t="s">
        <v>3297</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3241</v>
      </c>
      <c r="B52" s="190" t="s">
        <v>3296</v>
      </c>
      <c r="C52" s="191" t="s">
        <v>3298</v>
      </c>
      <c r="D52" s="193" t="s">
        <v>3299</v>
      </c>
      <c r="E52" s="193" t="s">
        <v>3300</v>
      </c>
      <c r="F52" s="195">
        <f>IF(COUNTIF(G52:AT52,"&lt;&gt;")=0,"",SUMPRODUCT(((Recommendations[ImplStatus]="Implemented")+(Recommendations[ImplStatus]="Compensated"))*ISNUMBER(MATCH(Recommendations[Id],G52:AT52,0)))/COUNTIF(G52:AT52,"&lt;&gt;"))</f>
        <v>0</v>
      </c>
      <c r="G52" s="197" t="s">
        <v>45</v>
      </c>
      <c r="H52" s="197" t="s">
        <v>205</v>
      </c>
      <c r="I52" s="197" t="s">
        <v>220</v>
      </c>
      <c r="J52" s="197" t="s">
        <v>296</v>
      </c>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3241</v>
      </c>
      <c r="B53" s="190" t="s">
        <v>3296</v>
      </c>
      <c r="C53" s="191" t="s">
        <v>3301</v>
      </c>
      <c r="D53" s="193" t="s">
        <v>3302</v>
      </c>
      <c r="E53" s="193" t="s">
        <v>3303</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3241</v>
      </c>
      <c r="B54" s="190" t="s">
        <v>3296</v>
      </c>
      <c r="C54" s="191" t="s">
        <v>3304</v>
      </c>
      <c r="D54" s="193" t="s">
        <v>3305</v>
      </c>
      <c r="E54" s="193" t="s">
        <v>3306</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3241</v>
      </c>
      <c r="B55" s="190" t="s">
        <v>3296</v>
      </c>
      <c r="C55" s="191" t="s">
        <v>3307</v>
      </c>
      <c r="D55" s="193" t="s">
        <v>3308</v>
      </c>
      <c r="E55" s="193" t="s">
        <v>3309</v>
      </c>
      <c r="F55" s="195">
        <f>IF(COUNTIF(G55:AT55,"&lt;&gt;")=0,"",SUMPRODUCT(((Recommendations[ImplStatus]="Implemented")+(Recommendations[ImplStatus]="Compensated"))*ISNUMBER(MATCH(Recommendations[Id],G55:AT55,0)))/COUNTIF(G55:AT55,"&lt;&gt;"))</f>
        <v>0</v>
      </c>
      <c r="G55" s="197" t="s">
        <v>60</v>
      </c>
      <c r="H55" s="197" t="s">
        <v>88</v>
      </c>
      <c r="I55" s="197" t="s">
        <v>192</v>
      </c>
      <c r="J55" s="197" t="s">
        <v>201</v>
      </c>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3241</v>
      </c>
      <c r="B56" s="190" t="s">
        <v>3296</v>
      </c>
      <c r="C56" s="191" t="s">
        <v>3310</v>
      </c>
      <c r="D56" s="193" t="s">
        <v>3311</v>
      </c>
      <c r="E56" s="193" t="s">
        <v>3312</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3241</v>
      </c>
      <c r="B57" s="190" t="s">
        <v>3296</v>
      </c>
      <c r="C57" s="191" t="s">
        <v>3313</v>
      </c>
      <c r="D57" s="193" t="s">
        <v>3314</v>
      </c>
      <c r="E57" s="193" t="s">
        <v>3315</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3241</v>
      </c>
      <c r="B58" s="190" t="s">
        <v>3296</v>
      </c>
      <c r="C58" s="191" t="s">
        <v>3316</v>
      </c>
      <c r="D58" s="193" t="s">
        <v>3317</v>
      </c>
      <c r="E58" s="193" t="s">
        <v>3318</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3241</v>
      </c>
      <c r="B59" s="190" t="s">
        <v>3296</v>
      </c>
      <c r="C59" s="191" t="s">
        <v>3319</v>
      </c>
      <c r="D59" s="193" t="s">
        <v>3320</v>
      </c>
      <c r="E59" s="193" t="s">
        <v>3321</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3241</v>
      </c>
      <c r="B60" s="190" t="s">
        <v>3322</v>
      </c>
      <c r="C60" s="191" t="s">
        <v>3323</v>
      </c>
      <c r="D60" s="193" t="s">
        <v>3324</v>
      </c>
      <c r="E60" s="193" t="s">
        <v>3325</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3241</v>
      </c>
      <c r="B61" s="190" t="s">
        <v>3322</v>
      </c>
      <c r="C61" s="191" t="s">
        <v>3326</v>
      </c>
      <c r="D61" s="193" t="s">
        <v>3327</v>
      </c>
      <c r="E61" s="193" t="s">
        <v>3328</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3241</v>
      </c>
      <c r="B62" s="189" t="s">
        <v>3329</v>
      </c>
      <c r="C62" s="189"/>
      <c r="D62" s="192" t="s">
        <v>3330</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3241</v>
      </c>
      <c r="B63" s="190" t="s">
        <v>3329</v>
      </c>
      <c r="C63" s="191" t="s">
        <v>3331</v>
      </c>
      <c r="D63" s="193" t="s">
        <v>3332</v>
      </c>
      <c r="E63" s="193" t="s">
        <v>3333</v>
      </c>
      <c r="F63" s="195">
        <f>IF(COUNTIF(G63:AT63,"&lt;&gt;")=0,"",SUMPRODUCT(((Recommendations[ImplStatus]="Implemented")+(Recommendations[ImplStatus]="Compensated"))*ISNUMBER(MATCH(Recommendations[Id],G63:AT63,0)))/COUNTIF(G63:AT63,"&lt;&gt;"))</f>
        <v>0</v>
      </c>
      <c r="G63" s="197" t="s">
        <v>628</v>
      </c>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3241</v>
      </c>
      <c r="B64" s="190" t="s">
        <v>3329</v>
      </c>
      <c r="C64" s="191" t="s">
        <v>3334</v>
      </c>
      <c r="D64" s="193" t="s">
        <v>3335</v>
      </c>
      <c r="E64" s="193" t="s">
        <v>3336</v>
      </c>
      <c r="F64" s="195">
        <f>IF(COUNTIF(G64:AT64,"&lt;&gt;")=0,"",SUMPRODUCT(((Recommendations[ImplStatus]="Implemented")+(Recommendations[ImplStatus]="Compensated"))*ISNUMBER(MATCH(Recommendations[Id],G64:AT64,0)))/COUNTIF(G64:AT64,"&lt;&gt;"))</f>
        <v>0</v>
      </c>
      <c r="G64" s="197" t="s">
        <v>93</v>
      </c>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3241</v>
      </c>
      <c r="B65" s="190" t="s">
        <v>3329</v>
      </c>
      <c r="C65" s="191" t="s">
        <v>3337</v>
      </c>
      <c r="D65" s="193" t="s">
        <v>3338</v>
      </c>
      <c r="E65" s="193" t="s">
        <v>3339</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3241</v>
      </c>
      <c r="B66" s="190" t="s">
        <v>3329</v>
      </c>
      <c r="C66" s="191" t="s">
        <v>3340</v>
      </c>
      <c r="D66" s="193" t="s">
        <v>3341</v>
      </c>
      <c r="E66" s="193" t="s">
        <v>3342</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3241</v>
      </c>
      <c r="B67" s="190" t="s">
        <v>3329</v>
      </c>
      <c r="C67" s="191" t="s">
        <v>3343</v>
      </c>
      <c r="D67" s="193" t="s">
        <v>3344</v>
      </c>
      <c r="E67" s="193" t="s">
        <v>3345</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3241</v>
      </c>
      <c r="B68" s="190" t="s">
        <v>3329</v>
      </c>
      <c r="C68" s="191" t="s">
        <v>3346</v>
      </c>
      <c r="D68" s="193" t="s">
        <v>3347</v>
      </c>
      <c r="E68" s="193" t="s">
        <v>3348</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3241</v>
      </c>
      <c r="B69" s="190" t="s">
        <v>3329</v>
      </c>
      <c r="C69" s="191" t="s">
        <v>3349</v>
      </c>
      <c r="D69" s="193" t="s">
        <v>3350</v>
      </c>
      <c r="E69" s="193" t="s">
        <v>3351</v>
      </c>
      <c r="F69" s="195">
        <f>IF(COUNTIF(G69:AT69,"&lt;&gt;")=0,"",SUMPRODUCT(((Recommendations[ImplStatus]="Implemented")+(Recommendations[ImplStatus]="Compensated"))*ISNUMBER(MATCH(Recommendations[Id],G69:AT69,0)))/COUNTIF(G69:AT69,"&lt;&gt;"))</f>
        <v>0</v>
      </c>
      <c r="G69" s="197" t="s">
        <v>65</v>
      </c>
      <c r="H69" s="197" t="s">
        <v>70</v>
      </c>
      <c r="I69" s="197" t="s">
        <v>75</v>
      </c>
      <c r="J69" s="197" t="s">
        <v>147</v>
      </c>
      <c r="K69" s="197" t="s">
        <v>192</v>
      </c>
      <c r="L69" s="197" t="s">
        <v>197</v>
      </c>
      <c r="M69" s="197" t="s">
        <v>201</v>
      </c>
      <c r="N69" s="197" t="s">
        <v>277</v>
      </c>
      <c r="O69" s="197" t="s">
        <v>282</v>
      </c>
      <c r="P69" s="197" t="s">
        <v>623</v>
      </c>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3241</v>
      </c>
      <c r="B70" s="190" t="s">
        <v>3329</v>
      </c>
      <c r="C70" s="191" t="s">
        <v>3352</v>
      </c>
      <c r="D70" s="193" t="s">
        <v>3353</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3241</v>
      </c>
      <c r="B71" s="190" t="s">
        <v>3329</v>
      </c>
      <c r="C71" s="191" t="s">
        <v>3354</v>
      </c>
      <c r="D71" s="193" t="s">
        <v>3355</v>
      </c>
      <c r="E71" s="193" t="s">
        <v>3356</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3241</v>
      </c>
      <c r="B72" s="190" t="s">
        <v>3329</v>
      </c>
      <c r="C72" s="191" t="s">
        <v>3357</v>
      </c>
      <c r="D72" s="193" t="s">
        <v>3358</v>
      </c>
      <c r="E72" s="193" t="s">
        <v>3359</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3241</v>
      </c>
      <c r="B73" s="190" t="s">
        <v>3329</v>
      </c>
      <c r="C73" s="191" t="s">
        <v>3360</v>
      </c>
      <c r="D73" s="193" t="s">
        <v>3361</v>
      </c>
      <c r="E73" s="193" t="s">
        <v>3362</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3241</v>
      </c>
      <c r="B74" s="190" t="s">
        <v>3329</v>
      </c>
      <c r="C74" s="191" t="s">
        <v>3363</v>
      </c>
      <c r="D74" s="193" t="s">
        <v>3364</v>
      </c>
      <c r="E74" s="193" t="s">
        <v>3365</v>
      </c>
      <c r="F74" s="195">
        <f>IF(COUNTIF(G74:AT74,"&lt;&gt;")=0,"",SUMPRODUCT(((Recommendations[ImplStatus]="Implemented")+(Recommendations[ImplStatus]="Compensated"))*ISNUMBER(MATCH(Recommendations[Id],G74:AT74,0)))/COUNTIF(G74:AT74,"&lt;&gt;"))</f>
        <v>0</v>
      </c>
      <c r="G74" s="197" t="s">
        <v>45</v>
      </c>
      <c r="H74" s="197" t="s">
        <v>187</v>
      </c>
      <c r="I74" s="197" t="s">
        <v>220</v>
      </c>
      <c r="J74" s="197" t="s">
        <v>242</v>
      </c>
      <c r="K74" s="197" t="s">
        <v>291</v>
      </c>
      <c r="L74" s="197" t="s">
        <v>296</v>
      </c>
      <c r="M74" s="197" t="s">
        <v>301</v>
      </c>
      <c r="N74" s="197" t="s">
        <v>306</v>
      </c>
      <c r="O74" s="197" t="s">
        <v>311</v>
      </c>
      <c r="P74" s="197" t="s">
        <v>316</v>
      </c>
      <c r="Q74" s="197" t="s">
        <v>321</v>
      </c>
      <c r="R74" s="197" t="s">
        <v>326</v>
      </c>
      <c r="S74" s="197" t="s">
        <v>331</v>
      </c>
      <c r="T74" s="197" t="s">
        <v>336</v>
      </c>
      <c r="U74" s="197" t="s">
        <v>430</v>
      </c>
      <c r="V74" s="197" t="s">
        <v>509</v>
      </c>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3241</v>
      </c>
      <c r="B75" s="190" t="s">
        <v>3329</v>
      </c>
      <c r="C75" s="191" t="s">
        <v>3366</v>
      </c>
      <c r="D75" s="193" t="s">
        <v>3367</v>
      </c>
      <c r="E75" s="193" t="s">
        <v>3368</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3241</v>
      </c>
      <c r="B76" s="190" t="s">
        <v>3329</v>
      </c>
      <c r="C76" s="191" t="s">
        <v>3369</v>
      </c>
      <c r="D76" s="193" t="s">
        <v>3370</v>
      </c>
      <c r="E76" s="193" t="s">
        <v>3371</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3241</v>
      </c>
      <c r="B77" s="190" t="s">
        <v>3329</v>
      </c>
      <c r="C77" s="191" t="s">
        <v>3372</v>
      </c>
      <c r="D77" s="193" t="s">
        <v>3373</v>
      </c>
      <c r="E77" s="193" t="s">
        <v>3374</v>
      </c>
      <c r="F77" s="195">
        <f>IF(COUNTIF(G77:AT77,"&lt;&gt;")=0,"",SUMPRODUCT(((Recommendations[ImplStatus]="Implemented")+(Recommendations[ImplStatus]="Compensated"))*ISNUMBER(MATCH(Recommendations[Id],G77:AT77,0)))/COUNTIF(G77:AT77,"&lt;&gt;"))</f>
        <v>0</v>
      </c>
      <c r="G77" s="197" t="s">
        <v>291</v>
      </c>
      <c r="H77" s="197" t="s">
        <v>306</v>
      </c>
      <c r="I77" s="197" t="s">
        <v>326</v>
      </c>
      <c r="J77" s="197" t="s">
        <v>331</v>
      </c>
      <c r="K77" s="197" t="s">
        <v>336</v>
      </c>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3241</v>
      </c>
      <c r="B78" s="190" t="s">
        <v>3329</v>
      </c>
      <c r="C78" s="191" t="s">
        <v>3375</v>
      </c>
      <c r="D78" s="193" t="s">
        <v>3376</v>
      </c>
      <c r="E78" s="193" t="s">
        <v>3377</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3241</v>
      </c>
      <c r="B79" s="189" t="s">
        <v>3329</v>
      </c>
      <c r="C79" s="189"/>
      <c r="D79" s="192" t="s">
        <v>3378</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3379</v>
      </c>
      <c r="B80" s="190"/>
      <c r="C80" s="191" t="s">
        <v>3380</v>
      </c>
      <c r="D80" s="193" t="s">
        <v>3381</v>
      </c>
      <c r="E80" s="193" t="s">
        <v>3382</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3379</v>
      </c>
      <c r="B81" s="190"/>
      <c r="C81" s="191" t="s">
        <v>3383</v>
      </c>
      <c r="D81" s="193" t="s">
        <v>3384</v>
      </c>
      <c r="E81" s="193" t="s">
        <v>3385</v>
      </c>
      <c r="F81" s="195" t="str">
        <f>IF(COUNTIF(G81:AT81,"&lt;&gt;")=0,"",SUMPRODUCT(((Recommendations[ImplStatus]="Implemented")+(Recommendations[ImplStatus]="Compensated"))*ISNUMBER(MATCH(Recommendations[Id],G81:AT81,0)))/COUNTIF(G81:AT81,"&lt;&gt;"))</f>
        <v/>
      </c>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3379</v>
      </c>
      <c r="B82" s="190"/>
      <c r="C82" s="191" t="s">
        <v>3386</v>
      </c>
      <c r="D82" s="193" t="s">
        <v>3387</v>
      </c>
      <c r="E82" s="193" t="s">
        <v>3388</v>
      </c>
      <c r="F82" s="195">
        <f>IF(COUNTIF(G82:AT82,"&lt;&gt;")=0,"",SUMPRODUCT(((Recommendations[ImplStatus]="Implemented")+(Recommendations[ImplStatus]="Compensated"))*ISNUMBER(MATCH(Recommendations[Id],G82:AT82,0)))/COUNTIF(G82:AT82,"&lt;&gt;"))</f>
        <v>0</v>
      </c>
      <c r="G82" s="197" t="s">
        <v>162</v>
      </c>
      <c r="H82" s="197" t="s">
        <v>167</v>
      </c>
      <c r="I82" s="197" t="s">
        <v>177</v>
      </c>
      <c r="J82" s="197" t="s">
        <v>182</v>
      </c>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3379</v>
      </c>
      <c r="B83" s="190"/>
      <c r="C83" s="191" t="s">
        <v>3389</v>
      </c>
      <c r="D83" s="193" t="s">
        <v>3390</v>
      </c>
      <c r="E83" s="193" t="s">
        <v>3391</v>
      </c>
      <c r="F83" s="195">
        <f>IF(COUNTIF(G83:AT83,"&lt;&gt;")=0,"",SUMPRODUCT(((Recommendations[ImplStatus]="Implemented")+(Recommendations[ImplStatus]="Compensated"))*ISNUMBER(MATCH(Recommendations[Id],G83:AT83,0)))/COUNTIF(G83:AT83,"&lt;&gt;"))</f>
        <v>0</v>
      </c>
      <c r="G83" s="197" t="s">
        <v>480</v>
      </c>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3379</v>
      </c>
      <c r="B84" s="189"/>
      <c r="C84" s="189"/>
      <c r="D84" s="192" t="s">
        <v>3392</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3393</v>
      </c>
      <c r="B85" s="190"/>
      <c r="C85" s="191" t="s">
        <v>3394</v>
      </c>
      <c r="D85" s="193" t="s">
        <v>3395</v>
      </c>
      <c r="E85" s="193" t="s">
        <v>3396</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3393</v>
      </c>
      <c r="B86" s="190"/>
      <c r="C86" s="191" t="s">
        <v>3397</v>
      </c>
      <c r="D86" s="193" t="s">
        <v>3398</v>
      </c>
      <c r="E86" s="193" t="s">
        <v>3399</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3393</v>
      </c>
      <c r="B87" s="190"/>
      <c r="C87" s="191" t="s">
        <v>3400</v>
      </c>
      <c r="D87" s="193" t="s">
        <v>3401</v>
      </c>
      <c r="E87" s="193" t="s">
        <v>3402</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3393</v>
      </c>
      <c r="B88" s="190"/>
      <c r="C88" s="191" t="s">
        <v>3403</v>
      </c>
      <c r="D88" s="193" t="s">
        <v>3404</v>
      </c>
      <c r="E88" s="193" t="s">
        <v>3405</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3393</v>
      </c>
      <c r="B89" s="190"/>
      <c r="C89" s="191" t="s">
        <v>3406</v>
      </c>
      <c r="D89" s="193" t="s">
        <v>3407</v>
      </c>
      <c r="E89" s="193" t="s">
        <v>3408</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3393</v>
      </c>
      <c r="B90" s="189" t="s">
        <v>3409</v>
      </c>
      <c r="C90" s="189"/>
      <c r="D90" s="192" t="s">
        <v>3410</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3393</v>
      </c>
      <c r="B91" s="190" t="s">
        <v>3409</v>
      </c>
      <c r="C91" s="191" t="s">
        <v>3411</v>
      </c>
      <c r="D91" s="193" t="s">
        <v>3412</v>
      </c>
      <c r="E91" s="193" t="s">
        <v>3413</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3393</v>
      </c>
      <c r="B92" s="190" t="s">
        <v>3409</v>
      </c>
      <c r="C92" s="191" t="s">
        <v>3414</v>
      </c>
      <c r="D92" s="193" t="s">
        <v>3415</v>
      </c>
      <c r="E92" s="193" t="s">
        <v>3416</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3409</v>
      </c>
      <c r="C93" s="191" t="s">
        <v>3417</v>
      </c>
      <c r="D93" s="193" t="s">
        <v>3418</v>
      </c>
      <c r="E93" s="193" t="s">
        <v>3419</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3409</v>
      </c>
      <c r="C94" s="191" t="s">
        <v>3420</v>
      </c>
      <c r="D94" s="193" t="s">
        <v>3421</v>
      </c>
      <c r="E94" s="193" t="s">
        <v>3422</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3409</v>
      </c>
      <c r="C95" s="191" t="s">
        <v>3423</v>
      </c>
      <c r="D95" s="193" t="s">
        <v>3424</v>
      </c>
      <c r="E95" s="193" t="s">
        <v>3425</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3409</v>
      </c>
      <c r="C96" s="191" t="s">
        <v>3426</v>
      </c>
      <c r="D96" s="193" t="s">
        <v>3427</v>
      </c>
      <c r="E96" s="193" t="s">
        <v>3428</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3409</v>
      </c>
      <c r="C97" s="191" t="s">
        <v>3429</v>
      </c>
      <c r="D97" s="193" t="s">
        <v>3430</v>
      </c>
      <c r="E97" s="193" t="s">
        <v>3431</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3409</v>
      </c>
      <c r="C98" s="191" t="s">
        <v>3432</v>
      </c>
      <c r="D98" s="193" t="s">
        <v>3433</v>
      </c>
      <c r="E98" s="193" t="s">
        <v>3434</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3435</v>
      </c>
      <c r="C99" s="189"/>
      <c r="D99" s="192" t="s">
        <v>3436</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3435</v>
      </c>
      <c r="C100" s="191" t="s">
        <v>3437</v>
      </c>
      <c r="D100" s="193" t="s">
        <v>3438</v>
      </c>
      <c r="E100" s="193" t="s">
        <v>3439</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3435</v>
      </c>
      <c r="C101" s="191" t="s">
        <v>3440</v>
      </c>
      <c r="D101" s="193" t="s">
        <v>3441</v>
      </c>
      <c r="E101" s="193" t="s">
        <v>3442</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3435</v>
      </c>
      <c r="C102" s="191" t="s">
        <v>3443</v>
      </c>
      <c r="D102" s="193" t="s">
        <v>3444</v>
      </c>
      <c r="E102" s="193" t="s">
        <v>3445</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3435</v>
      </c>
      <c r="C103" s="191" t="s">
        <v>3446</v>
      </c>
      <c r="D103" s="193" t="s">
        <v>3447</v>
      </c>
      <c r="E103" s="193" t="s">
        <v>3448</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3435</v>
      </c>
      <c r="C104" s="199" t="s">
        <v>3449</v>
      </c>
      <c r="D104" s="200" t="s">
        <v>3450</v>
      </c>
      <c r="E104" s="200" t="s">
        <v>3451</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686</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IFERROR(INDEX('Recommendations'!$H$2:$H$136, MATCH(G2,'Recommendations'!$A$2:$A$136,0))="Implemented", FALSE))</xm:f>
            <x14:dxf>
              <font>
                <color rgb="FF000000"/>
              </font>
              <fill>
                <patternFill>
                  <bgColor rgb="FF3C7D22"/>
                </patternFill>
              </fill>
            </x14:dxf>
          </x14:cfRule>
          <x14:cfRule type="expression" priority="2" id="{00000000-000E-0000-0800-000002000000}">
            <xm:f>AND(G2&lt;&gt;"", IFERROR(INDEX('Recommendations'!$H$2:$H$136, MATCH(G2,'Recommendations'!$A$2:$A$136,0))="Compensated", FALSE))</xm:f>
            <x14:dxf>
              <font>
                <color rgb="FF000000"/>
              </font>
              <fill>
                <patternFill>
                  <bgColor rgb="FFC6E0B4"/>
                </patternFill>
              </fill>
            </x14:dxf>
          </x14:cfRule>
          <x14:cfRule type="expression" priority="3" id="{00000000-000E-0000-0800-000003000000}">
            <xm:f>AND(G2&lt;&gt;"", IFERROR(INDEX('Recommendations'!$H$2:$H$136, MATCH(G2,'Recommendations'!$A$2:$A$136,0))="Testing", FALSE))</xm:f>
            <x14:dxf>
              <font>
                <color rgb="FF000000"/>
              </font>
              <fill>
                <patternFill>
                  <bgColor rgb="FFFFC000"/>
                </patternFill>
              </fill>
            </x14:dxf>
          </x14:cfRule>
          <x14:cfRule type="expression" priority="4" id="{00000000-000E-0000-0800-000004000000}">
            <xm:f>AND(G2&lt;&gt;"", IFERROR(INDEX('Recommendations'!$H$2:$H$136, MATCH(G2,'Recommendations'!$A$2:$A$136,0))="Failed", FALSE))</xm:f>
            <x14:dxf>
              <font>
                <color rgb="FF000000"/>
              </font>
              <fill>
                <patternFill>
                  <bgColor rgb="FFD82891"/>
                </patternFill>
              </fill>
            </x14:dxf>
          </x14:cfRule>
          <x14:cfRule type="expression" priority="5" id="{00000000-000E-0000-0800-000005000000}">
            <xm:f>AND(G2&lt;&gt;"", IFERROR(INDEX('Recommendations'!$H$2:$H$136, MATCH(G2,'Recommendations'!$A$2:$A$136,0))="Risk Accepted", FALSE))</xm:f>
            <x14:dxf>
              <font>
                <color rgb="FF000000"/>
              </font>
              <fill>
                <patternFill>
                  <bgColor rgb="FFD9D9D9"/>
                </patternFill>
              </fill>
            </x14:dxf>
          </x14:cfRule>
          <x14:cfRule type="expression" priority="6" id="{00000000-000E-0000-0800-000006000000}">
            <xm:f>AND(G2&lt;&gt;"", IFERROR(INDEX('Recommendations'!$H$2:$H$136, MATCH(G2,'Recommendations'!$A$2:$A$136,0))="N/A",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Cisco IOS Router Security Technical Implementation Guide - SHGIR</dc:title>
  <dc:subject>Generated on: 2026-06-08 13:41:56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2026-06-08T12:42:07Z</dcterms:modified>
  <cp:category>DISA-STIG</cp:category>
  <cp:contentStatus>Draft</cp:contentStatus>
</cp:coreProperties>
</file>